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uanj\Documents\Statistical analysis\final\"/>
    </mc:Choice>
  </mc:AlternateContent>
  <xr:revisionPtr revIDLastSave="0" documentId="8_{E235A92D-5958-491E-8E2A-60A1905776E4}" xr6:coauthVersionLast="47" xr6:coauthVersionMax="47" xr10:uidLastSave="{00000000-0000-0000-0000-000000000000}"/>
  <bookViews>
    <workbookView xWindow="-110" yWindow="-110" windowWidth="25820" windowHeight="15500" activeTab="2" xr2:uid="{00000000-000D-0000-FFFF-FFFF00000000}"/>
  </bookViews>
  <sheets>
    <sheet name="Montecarlo" sheetId="10" r:id="rId1"/>
    <sheet name="Natural disasters" sheetId="6" r:id="rId2"/>
    <sheet name="Human-made disasters" sheetId="9" r:id="rId3"/>
    <sheet name="Pivot" sheetId="7" r:id="rId4"/>
    <sheet name="CDD" sheetId="1" r:id="rId5"/>
    <sheet name="APRIORI" sheetId="11" r:id="rId6"/>
  </sheets>
  <definedNames>
    <definedName name="_xlnm._FilterDatabase" localSheetId="5" hidden="1">APRIORI!$A$1:$B$1</definedName>
    <definedName name="_xlnm._FilterDatabase" localSheetId="4" hidden="1">CDD!$A$1:$V$1090</definedName>
    <definedName name="_xlnm._FilterDatabase" localSheetId="3" hidden="1">Pivot!$A$29:$E$127</definedName>
    <definedName name="solver_eng" localSheetId="1" hidden="1">1</definedName>
    <definedName name="solver_neg" localSheetId="1" hidden="1">1</definedName>
    <definedName name="solver_num" localSheetId="1" hidden="1">0</definedName>
    <definedName name="solver_opt" localSheetId="1" hidden="1">Montecarlo!$B$12</definedName>
    <definedName name="solver_typ" localSheetId="1" hidden="1">1</definedName>
    <definedName name="solver_val" localSheetId="1" hidden="1">0</definedName>
    <definedName name="solver_ver" localSheetId="1" hidden="1">3</definedName>
  </definedNames>
  <calcPr calcId="191028"/>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0" l="1"/>
  <c r="G117" i="6"/>
  <c r="E24" i="11"/>
  <c r="E23" i="11"/>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AG25" i="7"/>
  <c r="AH25" i="7"/>
  <c r="AI25" i="7"/>
  <c r="AJ25" i="7"/>
  <c r="AK25" i="7"/>
  <c r="AL25" i="7"/>
  <c r="AM25" i="7"/>
  <c r="AN25" i="7"/>
  <c r="AO25" i="7"/>
  <c r="AP25" i="7"/>
  <c r="AQ25" i="7"/>
  <c r="AR25" i="7"/>
  <c r="AS25" i="7"/>
  <c r="AT25" i="7"/>
  <c r="AU25" i="7"/>
  <c r="AV25" i="7"/>
  <c r="AW25" i="7"/>
  <c r="AX25" i="7"/>
  <c r="AY25" i="7"/>
  <c r="AZ25" i="7"/>
  <c r="BA25" i="7"/>
  <c r="BB25" i="7"/>
  <c r="BC25" i="7"/>
  <c r="BD25" i="7"/>
  <c r="BE25" i="7"/>
  <c r="BF25" i="7"/>
  <c r="BG25" i="7"/>
  <c r="BH25" i="7"/>
  <c r="BI25" i="7"/>
  <c r="BJ25" i="7"/>
  <c r="BK25" i="7"/>
  <c r="BL25" i="7"/>
  <c r="BM25" i="7"/>
  <c r="BN25" i="7"/>
  <c r="BO25" i="7"/>
  <c r="BP25" i="7"/>
  <c r="BQ25" i="7"/>
  <c r="BR25" i="7"/>
  <c r="BS25" i="7"/>
  <c r="BT25" i="7"/>
  <c r="BU25" i="7"/>
  <c r="BV25" i="7"/>
  <c r="BW25" i="7"/>
  <c r="BX25" i="7"/>
  <c r="BY25" i="7"/>
  <c r="BZ25" i="7"/>
  <c r="CA25" i="7"/>
  <c r="CB25" i="7"/>
  <c r="CC25" i="7"/>
  <c r="CD25" i="7"/>
  <c r="CE25" i="7"/>
  <c r="CF25" i="7"/>
  <c r="CG25" i="7"/>
  <c r="CH25" i="7"/>
  <c r="CI25" i="7"/>
  <c r="CJ25" i="7"/>
  <c r="CK25" i="7"/>
  <c r="CL25" i="7"/>
  <c r="CM25" i="7"/>
  <c r="CN25" i="7"/>
  <c r="CO25" i="7"/>
  <c r="CP25" i="7"/>
  <c r="CQ25" i="7"/>
  <c r="CR25" i="7"/>
  <c r="CS25" i="7"/>
  <c r="CT25" i="7"/>
  <c r="CU25" i="7"/>
  <c r="D25" i="7"/>
  <c r="C25" i="7"/>
  <c r="E2" i="11"/>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AG22" i="7"/>
  <c r="AH22" i="7"/>
  <c r="AI22" i="7"/>
  <c r="AJ22" i="7"/>
  <c r="AK22" i="7"/>
  <c r="AL22" i="7"/>
  <c r="AM22" i="7"/>
  <c r="AN22" i="7"/>
  <c r="AO22" i="7"/>
  <c r="AP22" i="7"/>
  <c r="AQ22" i="7"/>
  <c r="AR22" i="7"/>
  <c r="AS22" i="7"/>
  <c r="AT22" i="7"/>
  <c r="AU22" i="7"/>
  <c r="AV22" i="7"/>
  <c r="AW22" i="7"/>
  <c r="AX22" i="7"/>
  <c r="AY22" i="7"/>
  <c r="AZ22" i="7"/>
  <c r="BA22" i="7"/>
  <c r="BB22" i="7"/>
  <c r="BC22" i="7"/>
  <c r="BD22" i="7"/>
  <c r="BE22" i="7"/>
  <c r="BF22" i="7"/>
  <c r="BG22" i="7"/>
  <c r="BH22" i="7"/>
  <c r="BI22" i="7"/>
  <c r="BJ22" i="7"/>
  <c r="BK22" i="7"/>
  <c r="BL22" i="7"/>
  <c r="BM22" i="7"/>
  <c r="BN22" i="7"/>
  <c r="BO22" i="7"/>
  <c r="BP22" i="7"/>
  <c r="BQ22" i="7"/>
  <c r="BR22" i="7"/>
  <c r="BS22" i="7"/>
  <c r="BT22" i="7"/>
  <c r="BU22" i="7"/>
  <c r="BV22" i="7"/>
  <c r="BW22" i="7"/>
  <c r="BX22" i="7"/>
  <c r="BY22" i="7"/>
  <c r="BZ22" i="7"/>
  <c r="CA22" i="7"/>
  <c r="CB22" i="7"/>
  <c r="CC22" i="7"/>
  <c r="CD22" i="7"/>
  <c r="CE22" i="7"/>
  <c r="CF22" i="7"/>
  <c r="CG22" i="7"/>
  <c r="CH22" i="7"/>
  <c r="CI22" i="7"/>
  <c r="CJ22" i="7"/>
  <c r="CK22" i="7"/>
  <c r="CL22" i="7"/>
  <c r="CM22" i="7"/>
  <c r="CN22" i="7"/>
  <c r="B22"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AG23" i="7"/>
  <c r="AH23" i="7"/>
  <c r="AI23" i="7"/>
  <c r="AJ23" i="7"/>
  <c r="AK23" i="7"/>
  <c r="AL23" i="7"/>
  <c r="AM23" i="7"/>
  <c r="AN23" i="7"/>
  <c r="AO23" i="7"/>
  <c r="AP23" i="7"/>
  <c r="AQ23" i="7"/>
  <c r="AR23" i="7"/>
  <c r="AS23" i="7"/>
  <c r="AT23" i="7"/>
  <c r="AU23" i="7"/>
  <c r="AV23" i="7"/>
  <c r="AW23" i="7"/>
  <c r="AX23" i="7"/>
  <c r="AY23" i="7"/>
  <c r="AZ23" i="7"/>
  <c r="BA23" i="7"/>
  <c r="BB23" i="7"/>
  <c r="BC23" i="7"/>
  <c r="BD23" i="7"/>
  <c r="BE23" i="7"/>
  <c r="BF23" i="7"/>
  <c r="BG23" i="7"/>
  <c r="BH23" i="7"/>
  <c r="BI23" i="7"/>
  <c r="BJ23" i="7"/>
  <c r="BK23" i="7"/>
  <c r="BL23" i="7"/>
  <c r="BM23" i="7"/>
  <c r="BN23" i="7"/>
  <c r="BO23" i="7"/>
  <c r="BP23" i="7"/>
  <c r="BQ23" i="7"/>
  <c r="BR23" i="7"/>
  <c r="BS23" i="7"/>
  <c r="BT23" i="7"/>
  <c r="BU23" i="7"/>
  <c r="BV23" i="7"/>
  <c r="BW23" i="7"/>
  <c r="BX23" i="7"/>
  <c r="BY23" i="7"/>
  <c r="BZ23" i="7"/>
  <c r="CA23" i="7"/>
  <c r="CB23" i="7"/>
  <c r="CC23" i="7"/>
  <c r="CD23" i="7"/>
  <c r="CE23" i="7"/>
  <c r="CF23" i="7"/>
  <c r="CG23" i="7"/>
  <c r="CH23" i="7"/>
  <c r="CI23" i="7"/>
  <c r="CJ23" i="7"/>
  <c r="CK23" i="7"/>
  <c r="CL23" i="7"/>
  <c r="CM23" i="7"/>
  <c r="CN23"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AG24" i="7"/>
  <c r="AH24" i="7"/>
  <c r="AI24" i="7"/>
  <c r="AJ24" i="7"/>
  <c r="AK24" i="7"/>
  <c r="AL24" i="7"/>
  <c r="AM24" i="7"/>
  <c r="AN24" i="7"/>
  <c r="AO24" i="7"/>
  <c r="AP24" i="7"/>
  <c r="AQ24" i="7"/>
  <c r="AR24" i="7"/>
  <c r="AS24" i="7"/>
  <c r="AT24" i="7"/>
  <c r="AU24" i="7"/>
  <c r="AV24" i="7"/>
  <c r="AW24" i="7"/>
  <c r="AX24" i="7"/>
  <c r="AY24" i="7"/>
  <c r="AZ24" i="7"/>
  <c r="BA24" i="7"/>
  <c r="BB24" i="7"/>
  <c r="BC24" i="7"/>
  <c r="BD24" i="7"/>
  <c r="BE24" i="7"/>
  <c r="BF24" i="7"/>
  <c r="BG24" i="7"/>
  <c r="BH24" i="7"/>
  <c r="BI24" i="7"/>
  <c r="BJ24" i="7"/>
  <c r="BK24" i="7"/>
  <c r="BL24" i="7"/>
  <c r="BM24" i="7"/>
  <c r="BN24" i="7"/>
  <c r="BO24" i="7"/>
  <c r="BP24" i="7"/>
  <c r="BQ24" i="7"/>
  <c r="BR24" i="7"/>
  <c r="BS24" i="7"/>
  <c r="BT24" i="7"/>
  <c r="BU24" i="7"/>
  <c r="BV24" i="7"/>
  <c r="BW24" i="7"/>
  <c r="BX24" i="7"/>
  <c r="BY24" i="7"/>
  <c r="BZ24" i="7"/>
  <c r="CA24" i="7"/>
  <c r="CB24" i="7"/>
  <c r="CC24" i="7"/>
  <c r="CD24" i="7"/>
  <c r="CE24" i="7"/>
  <c r="CF24" i="7"/>
  <c r="CG24" i="7"/>
  <c r="CH24" i="7"/>
  <c r="CI24" i="7"/>
  <c r="CJ24" i="7"/>
  <c r="CK24" i="7"/>
  <c r="CL24" i="7"/>
  <c r="CM24" i="7"/>
  <c r="CN24" i="7"/>
  <c r="B24" i="7"/>
  <c r="B23" i="7"/>
  <c r="F1011" i="10"/>
  <c r="E1011" i="10"/>
  <c r="D1011" i="10"/>
  <c r="F1010" i="10"/>
  <c r="E1010" i="10"/>
  <c r="D1010" i="10"/>
  <c r="F1009" i="10"/>
  <c r="E1009" i="10"/>
  <c r="D1009" i="10"/>
  <c r="F1008" i="10"/>
  <c r="E1008" i="10"/>
  <c r="D1008" i="10"/>
  <c r="F1007" i="10"/>
  <c r="E1007" i="10"/>
  <c r="D1007" i="10"/>
  <c r="F1006" i="10"/>
  <c r="E1006" i="10"/>
  <c r="D1006" i="10"/>
  <c r="F1005" i="10"/>
  <c r="E1005" i="10"/>
  <c r="D1005" i="10"/>
  <c r="F1004" i="10"/>
  <c r="E1004" i="10"/>
  <c r="D1004" i="10"/>
  <c r="F1003" i="10"/>
  <c r="E1003" i="10"/>
  <c r="D1003" i="10"/>
  <c r="F1002" i="10"/>
  <c r="E1002" i="10"/>
  <c r="D1002" i="10"/>
  <c r="F1001" i="10"/>
  <c r="E1001" i="10"/>
  <c r="D1001" i="10"/>
  <c r="F1000" i="10"/>
  <c r="E1000" i="10"/>
  <c r="D1000" i="10"/>
  <c r="F999" i="10"/>
  <c r="E999" i="10"/>
  <c r="D999" i="10"/>
  <c r="F998" i="10"/>
  <c r="E998" i="10"/>
  <c r="D998" i="10"/>
  <c r="F997" i="10"/>
  <c r="E997" i="10"/>
  <c r="D997" i="10"/>
  <c r="F996" i="10"/>
  <c r="E996" i="10"/>
  <c r="D996" i="10"/>
  <c r="F995" i="10"/>
  <c r="E995" i="10"/>
  <c r="D995" i="10"/>
  <c r="F994" i="10"/>
  <c r="E994" i="10"/>
  <c r="D994" i="10"/>
  <c r="F993" i="10"/>
  <c r="E993" i="10"/>
  <c r="D993" i="10"/>
  <c r="F992" i="10"/>
  <c r="E992" i="10"/>
  <c r="D992" i="10"/>
  <c r="F991" i="10"/>
  <c r="E991" i="10"/>
  <c r="D991" i="10"/>
  <c r="F990" i="10"/>
  <c r="E990" i="10"/>
  <c r="D990" i="10"/>
  <c r="F989" i="10"/>
  <c r="E989" i="10"/>
  <c r="D989" i="10"/>
  <c r="F988" i="10"/>
  <c r="E988" i="10"/>
  <c r="D988" i="10"/>
  <c r="F987" i="10"/>
  <c r="E987" i="10"/>
  <c r="D987" i="10"/>
  <c r="F986" i="10"/>
  <c r="E986" i="10"/>
  <c r="D986" i="10"/>
  <c r="F985" i="10"/>
  <c r="E985" i="10"/>
  <c r="D985" i="10"/>
  <c r="F984" i="10"/>
  <c r="E984" i="10"/>
  <c r="D984" i="10"/>
  <c r="F983" i="10"/>
  <c r="E983" i="10"/>
  <c r="D983" i="10"/>
  <c r="F982" i="10"/>
  <c r="E982" i="10"/>
  <c r="D982" i="10"/>
  <c r="F981" i="10"/>
  <c r="E981" i="10"/>
  <c r="D981" i="10"/>
  <c r="F980" i="10"/>
  <c r="E980" i="10"/>
  <c r="D980" i="10"/>
  <c r="F979" i="10"/>
  <c r="E979" i="10"/>
  <c r="D979" i="10"/>
  <c r="F978" i="10"/>
  <c r="E978" i="10"/>
  <c r="D978" i="10"/>
  <c r="F977" i="10"/>
  <c r="E977" i="10"/>
  <c r="D977" i="10"/>
  <c r="F976" i="10"/>
  <c r="E976" i="10"/>
  <c r="D976" i="10"/>
  <c r="F975" i="10"/>
  <c r="E975" i="10"/>
  <c r="D975" i="10"/>
  <c r="F974" i="10"/>
  <c r="E974" i="10"/>
  <c r="D974" i="10"/>
  <c r="F973" i="10"/>
  <c r="E973" i="10"/>
  <c r="D973" i="10"/>
  <c r="F972" i="10"/>
  <c r="E972" i="10"/>
  <c r="D972" i="10"/>
  <c r="F971" i="10"/>
  <c r="E971" i="10"/>
  <c r="D971" i="10"/>
  <c r="F970" i="10"/>
  <c r="E970" i="10"/>
  <c r="D970" i="10"/>
  <c r="F969" i="10"/>
  <c r="E969" i="10"/>
  <c r="D969" i="10"/>
  <c r="F968" i="10"/>
  <c r="E968" i="10"/>
  <c r="D968" i="10"/>
  <c r="F967" i="10"/>
  <c r="E967" i="10"/>
  <c r="D967" i="10"/>
  <c r="F966" i="10"/>
  <c r="E966" i="10"/>
  <c r="D966" i="10"/>
  <c r="F965" i="10"/>
  <c r="E965" i="10"/>
  <c r="D965" i="10"/>
  <c r="F964" i="10"/>
  <c r="E964" i="10"/>
  <c r="D964" i="10"/>
  <c r="F963" i="10"/>
  <c r="E963" i="10"/>
  <c r="D963" i="10"/>
  <c r="F962" i="10"/>
  <c r="E962" i="10"/>
  <c r="D962" i="10"/>
  <c r="F961" i="10"/>
  <c r="E961" i="10"/>
  <c r="D961" i="10"/>
  <c r="F960" i="10"/>
  <c r="E960" i="10"/>
  <c r="D960" i="10"/>
  <c r="F959" i="10"/>
  <c r="E959" i="10"/>
  <c r="D959" i="10"/>
  <c r="F958" i="10"/>
  <c r="E958" i="10"/>
  <c r="D958" i="10"/>
  <c r="F957" i="10"/>
  <c r="E957" i="10"/>
  <c r="D957" i="10"/>
  <c r="F956" i="10"/>
  <c r="E956" i="10"/>
  <c r="D956" i="10"/>
  <c r="F955" i="10"/>
  <c r="E955" i="10"/>
  <c r="D955" i="10"/>
  <c r="F954" i="10"/>
  <c r="E954" i="10"/>
  <c r="D954" i="10"/>
  <c r="F953" i="10"/>
  <c r="E953" i="10"/>
  <c r="D953" i="10"/>
  <c r="F952" i="10"/>
  <c r="E952" i="10"/>
  <c r="D952" i="10"/>
  <c r="F951" i="10"/>
  <c r="E951" i="10"/>
  <c r="D951" i="10"/>
  <c r="F950" i="10"/>
  <c r="E950" i="10"/>
  <c r="D950" i="10"/>
  <c r="F949" i="10"/>
  <c r="E949" i="10"/>
  <c r="D949" i="10"/>
  <c r="F948" i="10"/>
  <c r="E948" i="10"/>
  <c r="D948" i="10"/>
  <c r="F947" i="10"/>
  <c r="E947" i="10"/>
  <c r="D947" i="10"/>
  <c r="F946" i="10"/>
  <c r="E946" i="10"/>
  <c r="D946" i="10"/>
  <c r="F945" i="10"/>
  <c r="E945" i="10"/>
  <c r="D945" i="10"/>
  <c r="F944" i="10"/>
  <c r="E944" i="10"/>
  <c r="D944" i="10"/>
  <c r="F943" i="10"/>
  <c r="E943" i="10"/>
  <c r="D943" i="10"/>
  <c r="F942" i="10"/>
  <c r="E942" i="10"/>
  <c r="D942" i="10"/>
  <c r="F941" i="10"/>
  <c r="E941" i="10"/>
  <c r="D941" i="10"/>
  <c r="F940" i="10"/>
  <c r="E940" i="10"/>
  <c r="D940" i="10"/>
  <c r="F939" i="10"/>
  <c r="E939" i="10"/>
  <c r="D939" i="10"/>
  <c r="F938" i="10"/>
  <c r="E938" i="10"/>
  <c r="D938" i="10"/>
  <c r="F937" i="10"/>
  <c r="E937" i="10"/>
  <c r="D937" i="10"/>
  <c r="F936" i="10"/>
  <c r="E936" i="10"/>
  <c r="D936" i="10"/>
  <c r="F935" i="10"/>
  <c r="E935" i="10"/>
  <c r="D935" i="10"/>
  <c r="F934" i="10"/>
  <c r="E934" i="10"/>
  <c r="D934" i="10"/>
  <c r="F933" i="10"/>
  <c r="E933" i="10"/>
  <c r="D933" i="10"/>
  <c r="F932" i="10"/>
  <c r="E932" i="10"/>
  <c r="D932" i="10"/>
  <c r="F931" i="10"/>
  <c r="E931" i="10"/>
  <c r="D931" i="10"/>
  <c r="F930" i="10"/>
  <c r="E930" i="10"/>
  <c r="D930" i="10"/>
  <c r="F929" i="10"/>
  <c r="E929" i="10"/>
  <c r="D929" i="10"/>
  <c r="F928" i="10"/>
  <c r="E928" i="10"/>
  <c r="D928" i="10"/>
  <c r="F927" i="10"/>
  <c r="E927" i="10"/>
  <c r="D927" i="10"/>
  <c r="F926" i="10"/>
  <c r="E926" i="10"/>
  <c r="D926" i="10"/>
  <c r="F925" i="10"/>
  <c r="E925" i="10"/>
  <c r="D925" i="10"/>
  <c r="F924" i="10"/>
  <c r="E924" i="10"/>
  <c r="D924" i="10"/>
  <c r="F923" i="10"/>
  <c r="E923" i="10"/>
  <c r="D923" i="10"/>
  <c r="F922" i="10"/>
  <c r="E922" i="10"/>
  <c r="D922" i="10"/>
  <c r="F921" i="10"/>
  <c r="E921" i="10"/>
  <c r="D921" i="10"/>
  <c r="F920" i="10"/>
  <c r="E920" i="10"/>
  <c r="D920" i="10"/>
  <c r="F919" i="10"/>
  <c r="E919" i="10"/>
  <c r="D919" i="10"/>
  <c r="F918" i="10"/>
  <c r="E918" i="10"/>
  <c r="D918" i="10"/>
  <c r="F917" i="10"/>
  <c r="E917" i="10"/>
  <c r="D917" i="10"/>
  <c r="F916" i="10"/>
  <c r="E916" i="10"/>
  <c r="D916" i="10"/>
  <c r="F915" i="10"/>
  <c r="E915" i="10"/>
  <c r="D915" i="10"/>
  <c r="F914" i="10"/>
  <c r="E914" i="10"/>
  <c r="D914" i="10"/>
  <c r="F913" i="10"/>
  <c r="E913" i="10"/>
  <c r="D913" i="10"/>
  <c r="F912" i="10"/>
  <c r="E912" i="10"/>
  <c r="D912" i="10"/>
  <c r="F911" i="10"/>
  <c r="E911" i="10"/>
  <c r="D911" i="10"/>
  <c r="F910" i="10"/>
  <c r="E910" i="10"/>
  <c r="D910" i="10"/>
  <c r="F909" i="10"/>
  <c r="E909" i="10"/>
  <c r="D909" i="10"/>
  <c r="F908" i="10"/>
  <c r="E908" i="10"/>
  <c r="D908" i="10"/>
  <c r="F907" i="10"/>
  <c r="E907" i="10"/>
  <c r="D907" i="10"/>
  <c r="F906" i="10"/>
  <c r="E906" i="10"/>
  <c r="D906" i="10"/>
  <c r="F905" i="10"/>
  <c r="E905" i="10"/>
  <c r="D905" i="10"/>
  <c r="F904" i="10"/>
  <c r="E904" i="10"/>
  <c r="D904" i="10"/>
  <c r="F903" i="10"/>
  <c r="E903" i="10"/>
  <c r="D903" i="10"/>
  <c r="F902" i="10"/>
  <c r="E902" i="10"/>
  <c r="D902" i="10"/>
  <c r="F901" i="10"/>
  <c r="E901" i="10"/>
  <c r="D901" i="10"/>
  <c r="F900" i="10"/>
  <c r="E900" i="10"/>
  <c r="D900" i="10"/>
  <c r="F899" i="10"/>
  <c r="E899" i="10"/>
  <c r="D899" i="10"/>
  <c r="F898" i="10"/>
  <c r="E898" i="10"/>
  <c r="D898" i="10"/>
  <c r="F897" i="10"/>
  <c r="E897" i="10"/>
  <c r="D897" i="10"/>
  <c r="F896" i="10"/>
  <c r="E896" i="10"/>
  <c r="D896" i="10"/>
  <c r="F895" i="10"/>
  <c r="E895" i="10"/>
  <c r="D895" i="10"/>
  <c r="F894" i="10"/>
  <c r="E894" i="10"/>
  <c r="D894" i="10"/>
  <c r="F893" i="10"/>
  <c r="E893" i="10"/>
  <c r="D893" i="10"/>
  <c r="F892" i="10"/>
  <c r="E892" i="10"/>
  <c r="D892" i="10"/>
  <c r="F891" i="10"/>
  <c r="E891" i="10"/>
  <c r="D891" i="10"/>
  <c r="F890" i="10"/>
  <c r="E890" i="10"/>
  <c r="D890" i="10"/>
  <c r="F889" i="10"/>
  <c r="E889" i="10"/>
  <c r="D889" i="10"/>
  <c r="F888" i="10"/>
  <c r="E888" i="10"/>
  <c r="D888" i="10"/>
  <c r="F887" i="10"/>
  <c r="E887" i="10"/>
  <c r="D887" i="10"/>
  <c r="F886" i="10"/>
  <c r="E886" i="10"/>
  <c r="D886" i="10"/>
  <c r="F885" i="10"/>
  <c r="E885" i="10"/>
  <c r="D885" i="10"/>
  <c r="F884" i="10"/>
  <c r="E884" i="10"/>
  <c r="D884" i="10"/>
  <c r="F883" i="10"/>
  <c r="E883" i="10"/>
  <c r="D883" i="10"/>
  <c r="F882" i="10"/>
  <c r="E882" i="10"/>
  <c r="D882" i="10"/>
  <c r="F881" i="10"/>
  <c r="E881" i="10"/>
  <c r="D881" i="10"/>
  <c r="F880" i="10"/>
  <c r="E880" i="10"/>
  <c r="D880" i="10"/>
  <c r="F879" i="10"/>
  <c r="E879" i="10"/>
  <c r="D879" i="10"/>
  <c r="F878" i="10"/>
  <c r="E878" i="10"/>
  <c r="D878" i="10"/>
  <c r="F877" i="10"/>
  <c r="E877" i="10"/>
  <c r="D877" i="10"/>
  <c r="F876" i="10"/>
  <c r="E876" i="10"/>
  <c r="D876" i="10"/>
  <c r="F875" i="10"/>
  <c r="E875" i="10"/>
  <c r="D875" i="10"/>
  <c r="F874" i="10"/>
  <c r="E874" i="10"/>
  <c r="D874" i="10"/>
  <c r="F873" i="10"/>
  <c r="E873" i="10"/>
  <c r="D873" i="10"/>
  <c r="F872" i="10"/>
  <c r="E872" i="10"/>
  <c r="D872" i="10"/>
  <c r="F871" i="10"/>
  <c r="E871" i="10"/>
  <c r="D871" i="10"/>
  <c r="F870" i="10"/>
  <c r="E870" i="10"/>
  <c r="D870" i="10"/>
  <c r="F869" i="10"/>
  <c r="E869" i="10"/>
  <c r="D869" i="10"/>
  <c r="F868" i="10"/>
  <c r="E868" i="10"/>
  <c r="D868" i="10"/>
  <c r="F867" i="10"/>
  <c r="E867" i="10"/>
  <c r="D867" i="10"/>
  <c r="F866" i="10"/>
  <c r="E866" i="10"/>
  <c r="D866" i="10"/>
  <c r="F865" i="10"/>
  <c r="E865" i="10"/>
  <c r="D865" i="10"/>
  <c r="F864" i="10"/>
  <c r="E864" i="10"/>
  <c r="D864" i="10"/>
  <c r="F863" i="10"/>
  <c r="E863" i="10"/>
  <c r="D863" i="10"/>
  <c r="F862" i="10"/>
  <c r="E862" i="10"/>
  <c r="D862" i="10"/>
  <c r="F861" i="10"/>
  <c r="E861" i="10"/>
  <c r="D861" i="10"/>
  <c r="F860" i="10"/>
  <c r="E860" i="10"/>
  <c r="D860" i="10"/>
  <c r="F859" i="10"/>
  <c r="E859" i="10"/>
  <c r="D859" i="10"/>
  <c r="F858" i="10"/>
  <c r="E858" i="10"/>
  <c r="D858" i="10"/>
  <c r="F857" i="10"/>
  <c r="E857" i="10"/>
  <c r="D857" i="10"/>
  <c r="F856" i="10"/>
  <c r="E856" i="10"/>
  <c r="D856" i="10"/>
  <c r="F855" i="10"/>
  <c r="E855" i="10"/>
  <c r="D855" i="10"/>
  <c r="F854" i="10"/>
  <c r="E854" i="10"/>
  <c r="D854" i="10"/>
  <c r="F853" i="10"/>
  <c r="E853" i="10"/>
  <c r="D853" i="10"/>
  <c r="F852" i="10"/>
  <c r="E852" i="10"/>
  <c r="D852" i="10"/>
  <c r="F851" i="10"/>
  <c r="E851" i="10"/>
  <c r="D851" i="10"/>
  <c r="F850" i="10"/>
  <c r="E850" i="10"/>
  <c r="D850" i="10"/>
  <c r="F849" i="10"/>
  <c r="E849" i="10"/>
  <c r="D849" i="10"/>
  <c r="F848" i="10"/>
  <c r="E848" i="10"/>
  <c r="D848" i="10"/>
  <c r="F847" i="10"/>
  <c r="E847" i="10"/>
  <c r="D847" i="10"/>
  <c r="F846" i="10"/>
  <c r="E846" i="10"/>
  <c r="D846" i="10"/>
  <c r="F845" i="10"/>
  <c r="E845" i="10"/>
  <c r="D845" i="10"/>
  <c r="F844" i="10"/>
  <c r="E844" i="10"/>
  <c r="D844" i="10"/>
  <c r="F843" i="10"/>
  <c r="E843" i="10"/>
  <c r="D843" i="10"/>
  <c r="F842" i="10"/>
  <c r="E842" i="10"/>
  <c r="D842" i="10"/>
  <c r="F841" i="10"/>
  <c r="E841" i="10"/>
  <c r="D841" i="10"/>
  <c r="F840" i="10"/>
  <c r="E840" i="10"/>
  <c r="D840" i="10"/>
  <c r="F839" i="10"/>
  <c r="E839" i="10"/>
  <c r="D839" i="10"/>
  <c r="F838" i="10"/>
  <c r="E838" i="10"/>
  <c r="D838" i="10"/>
  <c r="F837" i="10"/>
  <c r="E837" i="10"/>
  <c r="D837" i="10"/>
  <c r="F836" i="10"/>
  <c r="E836" i="10"/>
  <c r="D836" i="10"/>
  <c r="F835" i="10"/>
  <c r="E835" i="10"/>
  <c r="D835" i="10"/>
  <c r="F834" i="10"/>
  <c r="E834" i="10"/>
  <c r="D834" i="10"/>
  <c r="F833" i="10"/>
  <c r="E833" i="10"/>
  <c r="D833" i="10"/>
  <c r="F832" i="10"/>
  <c r="E832" i="10"/>
  <c r="D832" i="10"/>
  <c r="F831" i="10"/>
  <c r="E831" i="10"/>
  <c r="D831" i="10"/>
  <c r="F830" i="10"/>
  <c r="E830" i="10"/>
  <c r="D830" i="10"/>
  <c r="F829" i="10"/>
  <c r="E829" i="10"/>
  <c r="D829" i="10"/>
  <c r="F828" i="10"/>
  <c r="E828" i="10"/>
  <c r="D828" i="10"/>
  <c r="F827" i="10"/>
  <c r="E827" i="10"/>
  <c r="D827" i="10"/>
  <c r="F826" i="10"/>
  <c r="E826" i="10"/>
  <c r="D826" i="10"/>
  <c r="F825" i="10"/>
  <c r="E825" i="10"/>
  <c r="D825" i="10"/>
  <c r="F824" i="10"/>
  <c r="E824" i="10"/>
  <c r="D824" i="10"/>
  <c r="F823" i="10"/>
  <c r="E823" i="10"/>
  <c r="D823" i="10"/>
  <c r="F822" i="10"/>
  <c r="E822" i="10"/>
  <c r="D822" i="10"/>
  <c r="F821" i="10"/>
  <c r="E821" i="10"/>
  <c r="D821" i="10"/>
  <c r="F820" i="10"/>
  <c r="E820" i="10"/>
  <c r="D820" i="10"/>
  <c r="F819" i="10"/>
  <c r="E819" i="10"/>
  <c r="D819" i="10"/>
  <c r="F818" i="10"/>
  <c r="E818" i="10"/>
  <c r="D818" i="10"/>
  <c r="F817" i="10"/>
  <c r="E817" i="10"/>
  <c r="D817" i="10"/>
  <c r="F816" i="10"/>
  <c r="E816" i="10"/>
  <c r="D816" i="10"/>
  <c r="F815" i="10"/>
  <c r="E815" i="10"/>
  <c r="D815" i="10"/>
  <c r="F814" i="10"/>
  <c r="E814" i="10"/>
  <c r="D814" i="10"/>
  <c r="F813" i="10"/>
  <c r="E813" i="10"/>
  <c r="D813" i="10"/>
  <c r="F812" i="10"/>
  <c r="E812" i="10"/>
  <c r="D812" i="10"/>
  <c r="F811" i="10"/>
  <c r="E811" i="10"/>
  <c r="D811" i="10"/>
  <c r="F810" i="10"/>
  <c r="E810" i="10"/>
  <c r="D810" i="10"/>
  <c r="F809" i="10"/>
  <c r="E809" i="10"/>
  <c r="D809" i="10"/>
  <c r="F808" i="10"/>
  <c r="E808" i="10"/>
  <c r="D808" i="10"/>
  <c r="F807" i="10"/>
  <c r="E807" i="10"/>
  <c r="D807" i="10"/>
  <c r="F806" i="10"/>
  <c r="E806" i="10"/>
  <c r="D806" i="10"/>
  <c r="F805" i="10"/>
  <c r="E805" i="10"/>
  <c r="D805" i="10"/>
  <c r="F804" i="10"/>
  <c r="E804" i="10"/>
  <c r="D804" i="10"/>
  <c r="F803" i="10"/>
  <c r="E803" i="10"/>
  <c r="D803" i="10"/>
  <c r="F802" i="10"/>
  <c r="E802" i="10"/>
  <c r="D802" i="10"/>
  <c r="F801" i="10"/>
  <c r="E801" i="10"/>
  <c r="D801" i="10"/>
  <c r="F800" i="10"/>
  <c r="E800" i="10"/>
  <c r="D800" i="10"/>
  <c r="F799" i="10"/>
  <c r="E799" i="10"/>
  <c r="D799" i="10"/>
  <c r="F798" i="10"/>
  <c r="E798" i="10"/>
  <c r="D798" i="10"/>
  <c r="F797" i="10"/>
  <c r="E797" i="10"/>
  <c r="D797" i="10"/>
  <c r="F796" i="10"/>
  <c r="E796" i="10"/>
  <c r="D796" i="10"/>
  <c r="F795" i="10"/>
  <c r="E795" i="10"/>
  <c r="D795" i="10"/>
  <c r="F794" i="10"/>
  <c r="E794" i="10"/>
  <c r="D794" i="10"/>
  <c r="F793" i="10"/>
  <c r="E793" i="10"/>
  <c r="D793" i="10"/>
  <c r="F792" i="10"/>
  <c r="E792" i="10"/>
  <c r="D792" i="10"/>
  <c r="F791" i="10"/>
  <c r="E791" i="10"/>
  <c r="D791" i="10"/>
  <c r="F790" i="10"/>
  <c r="E790" i="10"/>
  <c r="D790" i="10"/>
  <c r="F789" i="10"/>
  <c r="E789" i="10"/>
  <c r="D789" i="10"/>
  <c r="F788" i="10"/>
  <c r="E788" i="10"/>
  <c r="D788" i="10"/>
  <c r="F787" i="10"/>
  <c r="E787" i="10"/>
  <c r="D787" i="10"/>
  <c r="F786" i="10"/>
  <c r="E786" i="10"/>
  <c r="D786" i="10"/>
  <c r="F785" i="10"/>
  <c r="E785" i="10"/>
  <c r="D785" i="10"/>
  <c r="F784" i="10"/>
  <c r="E784" i="10"/>
  <c r="D784" i="10"/>
  <c r="F783" i="10"/>
  <c r="E783" i="10"/>
  <c r="D783" i="10"/>
  <c r="F782" i="10"/>
  <c r="E782" i="10"/>
  <c r="D782" i="10"/>
  <c r="F781" i="10"/>
  <c r="E781" i="10"/>
  <c r="D781" i="10"/>
  <c r="F780" i="10"/>
  <c r="E780" i="10"/>
  <c r="D780" i="10"/>
  <c r="F779" i="10"/>
  <c r="E779" i="10"/>
  <c r="D779" i="10"/>
  <c r="F778" i="10"/>
  <c r="E778" i="10"/>
  <c r="D778" i="10"/>
  <c r="F777" i="10"/>
  <c r="E777" i="10"/>
  <c r="D777" i="10"/>
  <c r="F776" i="10"/>
  <c r="E776" i="10"/>
  <c r="D776" i="10"/>
  <c r="F775" i="10"/>
  <c r="E775" i="10"/>
  <c r="D775" i="10"/>
  <c r="F774" i="10"/>
  <c r="E774" i="10"/>
  <c r="D774" i="10"/>
  <c r="F773" i="10"/>
  <c r="E773" i="10"/>
  <c r="D773" i="10"/>
  <c r="F772" i="10"/>
  <c r="E772" i="10"/>
  <c r="D772" i="10"/>
  <c r="F771" i="10"/>
  <c r="E771" i="10"/>
  <c r="D771" i="10"/>
  <c r="F770" i="10"/>
  <c r="E770" i="10"/>
  <c r="D770" i="10"/>
  <c r="F769" i="10"/>
  <c r="E769" i="10"/>
  <c r="D769" i="10"/>
  <c r="F768" i="10"/>
  <c r="E768" i="10"/>
  <c r="D768" i="10"/>
  <c r="F767" i="10"/>
  <c r="E767" i="10"/>
  <c r="D767" i="10"/>
  <c r="F766" i="10"/>
  <c r="E766" i="10"/>
  <c r="D766" i="10"/>
  <c r="F765" i="10"/>
  <c r="E765" i="10"/>
  <c r="D765" i="10"/>
  <c r="F764" i="10"/>
  <c r="E764" i="10"/>
  <c r="D764" i="10"/>
  <c r="F763" i="10"/>
  <c r="E763" i="10"/>
  <c r="D763" i="10"/>
  <c r="F762" i="10"/>
  <c r="E762" i="10"/>
  <c r="D762" i="10"/>
  <c r="F761" i="10"/>
  <c r="E761" i="10"/>
  <c r="D761" i="10"/>
  <c r="F760" i="10"/>
  <c r="E760" i="10"/>
  <c r="D760" i="10"/>
  <c r="F759" i="10"/>
  <c r="E759" i="10"/>
  <c r="D759" i="10"/>
  <c r="F758" i="10"/>
  <c r="E758" i="10"/>
  <c r="D758" i="10"/>
  <c r="F757" i="10"/>
  <c r="E757" i="10"/>
  <c r="D757" i="10"/>
  <c r="F756" i="10"/>
  <c r="E756" i="10"/>
  <c r="D756" i="10"/>
  <c r="F755" i="10"/>
  <c r="E755" i="10"/>
  <c r="D755" i="10"/>
  <c r="F754" i="10"/>
  <c r="E754" i="10"/>
  <c r="D754" i="10"/>
  <c r="F753" i="10"/>
  <c r="E753" i="10"/>
  <c r="D753" i="10"/>
  <c r="F752" i="10"/>
  <c r="E752" i="10"/>
  <c r="D752" i="10"/>
  <c r="F751" i="10"/>
  <c r="E751" i="10"/>
  <c r="D751" i="10"/>
  <c r="F750" i="10"/>
  <c r="E750" i="10"/>
  <c r="D750" i="10"/>
  <c r="F749" i="10"/>
  <c r="E749" i="10"/>
  <c r="D749" i="10"/>
  <c r="F748" i="10"/>
  <c r="E748" i="10"/>
  <c r="D748" i="10"/>
  <c r="F747" i="10"/>
  <c r="E747" i="10"/>
  <c r="D747" i="10"/>
  <c r="F746" i="10"/>
  <c r="E746" i="10"/>
  <c r="D746" i="10"/>
  <c r="F745" i="10"/>
  <c r="E745" i="10"/>
  <c r="D745" i="10"/>
  <c r="F744" i="10"/>
  <c r="E744" i="10"/>
  <c r="D744" i="10"/>
  <c r="F743" i="10"/>
  <c r="E743" i="10"/>
  <c r="D743" i="10"/>
  <c r="F742" i="10"/>
  <c r="E742" i="10"/>
  <c r="D742" i="10"/>
  <c r="F741" i="10"/>
  <c r="E741" i="10"/>
  <c r="D741" i="10"/>
  <c r="F740" i="10"/>
  <c r="E740" i="10"/>
  <c r="D740" i="10"/>
  <c r="F739" i="10"/>
  <c r="E739" i="10"/>
  <c r="D739" i="10"/>
  <c r="F738" i="10"/>
  <c r="E738" i="10"/>
  <c r="D738" i="10"/>
  <c r="F737" i="10"/>
  <c r="E737" i="10"/>
  <c r="D737" i="10"/>
  <c r="F736" i="10"/>
  <c r="E736" i="10"/>
  <c r="D736" i="10"/>
  <c r="F735" i="10"/>
  <c r="E735" i="10"/>
  <c r="D735" i="10"/>
  <c r="F734" i="10"/>
  <c r="E734" i="10"/>
  <c r="D734" i="10"/>
  <c r="F733" i="10"/>
  <c r="E733" i="10"/>
  <c r="D733" i="10"/>
  <c r="F732" i="10"/>
  <c r="E732" i="10"/>
  <c r="D732" i="10"/>
  <c r="F731" i="10"/>
  <c r="E731" i="10"/>
  <c r="D731" i="10"/>
  <c r="F730" i="10"/>
  <c r="E730" i="10"/>
  <c r="D730" i="10"/>
  <c r="F729" i="10"/>
  <c r="E729" i="10"/>
  <c r="D729" i="10"/>
  <c r="F728" i="10"/>
  <c r="E728" i="10"/>
  <c r="D728" i="10"/>
  <c r="F727" i="10"/>
  <c r="E727" i="10"/>
  <c r="D727" i="10"/>
  <c r="F726" i="10"/>
  <c r="E726" i="10"/>
  <c r="D726" i="10"/>
  <c r="F725" i="10"/>
  <c r="E725" i="10"/>
  <c r="D725" i="10"/>
  <c r="F724" i="10"/>
  <c r="E724" i="10"/>
  <c r="D724" i="10"/>
  <c r="F723" i="10"/>
  <c r="E723" i="10"/>
  <c r="D723" i="10"/>
  <c r="F722" i="10"/>
  <c r="E722" i="10"/>
  <c r="D722" i="10"/>
  <c r="F721" i="10"/>
  <c r="E721" i="10"/>
  <c r="D721" i="10"/>
  <c r="F720" i="10"/>
  <c r="E720" i="10"/>
  <c r="D720" i="10"/>
  <c r="F719" i="10"/>
  <c r="E719" i="10"/>
  <c r="D719" i="10"/>
  <c r="F718" i="10"/>
  <c r="E718" i="10"/>
  <c r="D718" i="10"/>
  <c r="F717" i="10"/>
  <c r="E717" i="10"/>
  <c r="D717" i="10"/>
  <c r="F716" i="10"/>
  <c r="E716" i="10"/>
  <c r="D716" i="10"/>
  <c r="F715" i="10"/>
  <c r="E715" i="10"/>
  <c r="D715" i="10"/>
  <c r="F714" i="10"/>
  <c r="E714" i="10"/>
  <c r="D714" i="10"/>
  <c r="F713" i="10"/>
  <c r="E713" i="10"/>
  <c r="D713" i="10"/>
  <c r="F712" i="10"/>
  <c r="E712" i="10"/>
  <c r="D712" i="10"/>
  <c r="F711" i="10"/>
  <c r="E711" i="10"/>
  <c r="D711" i="10"/>
  <c r="F710" i="10"/>
  <c r="E710" i="10"/>
  <c r="D710" i="10"/>
  <c r="F709" i="10"/>
  <c r="E709" i="10"/>
  <c r="D709" i="10"/>
  <c r="F708" i="10"/>
  <c r="E708" i="10"/>
  <c r="D708" i="10"/>
  <c r="F707" i="10"/>
  <c r="E707" i="10"/>
  <c r="D707" i="10"/>
  <c r="F706" i="10"/>
  <c r="E706" i="10"/>
  <c r="D706" i="10"/>
  <c r="F705" i="10"/>
  <c r="E705" i="10"/>
  <c r="D705" i="10"/>
  <c r="F704" i="10"/>
  <c r="E704" i="10"/>
  <c r="D704" i="10"/>
  <c r="F703" i="10"/>
  <c r="E703" i="10"/>
  <c r="D703" i="10"/>
  <c r="F702" i="10"/>
  <c r="E702" i="10"/>
  <c r="D702" i="10"/>
  <c r="F701" i="10"/>
  <c r="E701" i="10"/>
  <c r="D701" i="10"/>
  <c r="F700" i="10"/>
  <c r="E700" i="10"/>
  <c r="D700" i="10"/>
  <c r="F699" i="10"/>
  <c r="E699" i="10"/>
  <c r="D699" i="10"/>
  <c r="F698" i="10"/>
  <c r="E698" i="10"/>
  <c r="D698" i="10"/>
  <c r="F697" i="10"/>
  <c r="E697" i="10"/>
  <c r="D697" i="10"/>
  <c r="F696" i="10"/>
  <c r="E696" i="10"/>
  <c r="D696" i="10"/>
  <c r="F695" i="10"/>
  <c r="E695" i="10"/>
  <c r="D695" i="10"/>
  <c r="F694" i="10"/>
  <c r="E694" i="10"/>
  <c r="D694" i="10"/>
  <c r="F693" i="10"/>
  <c r="E693" i="10"/>
  <c r="D693" i="10"/>
  <c r="F692" i="10"/>
  <c r="E692" i="10"/>
  <c r="D692" i="10"/>
  <c r="F691" i="10"/>
  <c r="E691" i="10"/>
  <c r="D691" i="10"/>
  <c r="F690" i="10"/>
  <c r="E690" i="10"/>
  <c r="D690" i="10"/>
  <c r="F689" i="10"/>
  <c r="E689" i="10"/>
  <c r="D689" i="10"/>
  <c r="F688" i="10"/>
  <c r="E688" i="10"/>
  <c r="D688" i="10"/>
  <c r="F687" i="10"/>
  <c r="E687" i="10"/>
  <c r="D687" i="10"/>
  <c r="F686" i="10"/>
  <c r="E686" i="10"/>
  <c r="D686" i="10"/>
  <c r="F685" i="10"/>
  <c r="E685" i="10"/>
  <c r="D685" i="10"/>
  <c r="F684" i="10"/>
  <c r="E684" i="10"/>
  <c r="D684" i="10"/>
  <c r="F683" i="10"/>
  <c r="E683" i="10"/>
  <c r="D683" i="10"/>
  <c r="F682" i="10"/>
  <c r="E682" i="10"/>
  <c r="D682" i="10"/>
  <c r="F681" i="10"/>
  <c r="E681" i="10"/>
  <c r="D681" i="10"/>
  <c r="F680" i="10"/>
  <c r="E680" i="10"/>
  <c r="D680" i="10"/>
  <c r="F679" i="10"/>
  <c r="E679" i="10"/>
  <c r="D679" i="10"/>
  <c r="F678" i="10"/>
  <c r="E678" i="10"/>
  <c r="D678" i="10"/>
  <c r="F677" i="10"/>
  <c r="E677" i="10"/>
  <c r="D677" i="10"/>
  <c r="F676" i="10"/>
  <c r="E676" i="10"/>
  <c r="D676" i="10"/>
  <c r="F675" i="10"/>
  <c r="E675" i="10"/>
  <c r="D675" i="10"/>
  <c r="F674" i="10"/>
  <c r="E674" i="10"/>
  <c r="D674" i="10"/>
  <c r="F673" i="10"/>
  <c r="E673" i="10"/>
  <c r="D673" i="10"/>
  <c r="F672" i="10"/>
  <c r="E672" i="10"/>
  <c r="D672" i="10"/>
  <c r="F671" i="10"/>
  <c r="E671" i="10"/>
  <c r="D671" i="10"/>
  <c r="F670" i="10"/>
  <c r="E670" i="10"/>
  <c r="D670" i="10"/>
  <c r="F669" i="10"/>
  <c r="E669" i="10"/>
  <c r="D669" i="10"/>
  <c r="F668" i="10"/>
  <c r="E668" i="10"/>
  <c r="D668" i="10"/>
  <c r="F667" i="10"/>
  <c r="E667" i="10"/>
  <c r="D667" i="10"/>
  <c r="F666" i="10"/>
  <c r="E666" i="10"/>
  <c r="D666" i="10"/>
  <c r="F665" i="10"/>
  <c r="E665" i="10"/>
  <c r="D665" i="10"/>
  <c r="F664" i="10"/>
  <c r="E664" i="10"/>
  <c r="D664" i="10"/>
  <c r="F663" i="10"/>
  <c r="E663" i="10"/>
  <c r="D663" i="10"/>
  <c r="F662" i="10"/>
  <c r="E662" i="10"/>
  <c r="D662" i="10"/>
  <c r="F661" i="10"/>
  <c r="E661" i="10"/>
  <c r="D661" i="10"/>
  <c r="F660" i="10"/>
  <c r="E660" i="10"/>
  <c r="D660" i="10"/>
  <c r="F659" i="10"/>
  <c r="E659" i="10"/>
  <c r="D659" i="10"/>
  <c r="F658" i="10"/>
  <c r="E658" i="10"/>
  <c r="D658" i="10"/>
  <c r="F657" i="10"/>
  <c r="E657" i="10"/>
  <c r="D657" i="10"/>
  <c r="F656" i="10"/>
  <c r="E656" i="10"/>
  <c r="D656" i="10"/>
  <c r="F655" i="10"/>
  <c r="E655" i="10"/>
  <c r="D655" i="10"/>
  <c r="F654" i="10"/>
  <c r="E654" i="10"/>
  <c r="D654" i="10"/>
  <c r="F653" i="10"/>
  <c r="E653" i="10"/>
  <c r="D653" i="10"/>
  <c r="F652" i="10"/>
  <c r="E652" i="10"/>
  <c r="D652" i="10"/>
  <c r="F651" i="10"/>
  <c r="E651" i="10"/>
  <c r="D651" i="10"/>
  <c r="F650" i="10"/>
  <c r="E650" i="10"/>
  <c r="D650" i="10"/>
  <c r="F649" i="10"/>
  <c r="E649" i="10"/>
  <c r="D649" i="10"/>
  <c r="F648" i="10"/>
  <c r="E648" i="10"/>
  <c r="D648" i="10"/>
  <c r="F647" i="10"/>
  <c r="E647" i="10"/>
  <c r="D647" i="10"/>
  <c r="F646" i="10"/>
  <c r="E646" i="10"/>
  <c r="D646" i="10"/>
  <c r="F645" i="10"/>
  <c r="E645" i="10"/>
  <c r="D645" i="10"/>
  <c r="F644" i="10"/>
  <c r="E644" i="10"/>
  <c r="D644" i="10"/>
  <c r="F643" i="10"/>
  <c r="E643" i="10"/>
  <c r="D643" i="10"/>
  <c r="F642" i="10"/>
  <c r="E642" i="10"/>
  <c r="D642" i="10"/>
  <c r="F641" i="10"/>
  <c r="E641" i="10"/>
  <c r="D641" i="10"/>
  <c r="F640" i="10"/>
  <c r="E640" i="10"/>
  <c r="D640" i="10"/>
  <c r="F639" i="10"/>
  <c r="E639" i="10"/>
  <c r="D639" i="10"/>
  <c r="F638" i="10"/>
  <c r="E638" i="10"/>
  <c r="D638" i="10"/>
  <c r="F637" i="10"/>
  <c r="E637" i="10"/>
  <c r="D637" i="10"/>
  <c r="F636" i="10"/>
  <c r="E636" i="10"/>
  <c r="D636" i="10"/>
  <c r="F635" i="10"/>
  <c r="E635" i="10"/>
  <c r="D635" i="10"/>
  <c r="F634" i="10"/>
  <c r="E634" i="10"/>
  <c r="D634" i="10"/>
  <c r="F633" i="10"/>
  <c r="E633" i="10"/>
  <c r="D633" i="10"/>
  <c r="F632" i="10"/>
  <c r="E632" i="10"/>
  <c r="D632" i="10"/>
  <c r="F631" i="10"/>
  <c r="E631" i="10"/>
  <c r="D631" i="10"/>
  <c r="F630" i="10"/>
  <c r="E630" i="10"/>
  <c r="D630" i="10"/>
  <c r="F629" i="10"/>
  <c r="E629" i="10"/>
  <c r="D629" i="10"/>
  <c r="F628" i="10"/>
  <c r="E628" i="10"/>
  <c r="D628" i="10"/>
  <c r="F627" i="10"/>
  <c r="E627" i="10"/>
  <c r="D627" i="10"/>
  <c r="F626" i="10"/>
  <c r="E626" i="10"/>
  <c r="D626" i="10"/>
  <c r="F625" i="10"/>
  <c r="E625" i="10"/>
  <c r="D625" i="10"/>
  <c r="F624" i="10"/>
  <c r="E624" i="10"/>
  <c r="D624" i="10"/>
  <c r="F623" i="10"/>
  <c r="E623" i="10"/>
  <c r="D623" i="10"/>
  <c r="F622" i="10"/>
  <c r="E622" i="10"/>
  <c r="D622" i="10"/>
  <c r="F621" i="10"/>
  <c r="E621" i="10"/>
  <c r="D621" i="10"/>
  <c r="F620" i="10"/>
  <c r="E620" i="10"/>
  <c r="D620" i="10"/>
  <c r="F619" i="10"/>
  <c r="E619" i="10"/>
  <c r="D619" i="10"/>
  <c r="F618" i="10"/>
  <c r="E618" i="10"/>
  <c r="D618" i="10"/>
  <c r="F617" i="10"/>
  <c r="E617" i="10"/>
  <c r="D617" i="10"/>
  <c r="F616" i="10"/>
  <c r="E616" i="10"/>
  <c r="D616" i="10"/>
  <c r="F615" i="10"/>
  <c r="E615" i="10"/>
  <c r="D615" i="10"/>
  <c r="F614" i="10"/>
  <c r="E614" i="10"/>
  <c r="D614" i="10"/>
  <c r="F613" i="10"/>
  <c r="E613" i="10"/>
  <c r="D613" i="10"/>
  <c r="F612" i="10"/>
  <c r="E612" i="10"/>
  <c r="D612" i="10"/>
  <c r="F611" i="10"/>
  <c r="E611" i="10"/>
  <c r="D611" i="10"/>
  <c r="F610" i="10"/>
  <c r="E610" i="10"/>
  <c r="D610" i="10"/>
  <c r="F609" i="10"/>
  <c r="E609" i="10"/>
  <c r="D609" i="10"/>
  <c r="F608" i="10"/>
  <c r="E608" i="10"/>
  <c r="D608" i="10"/>
  <c r="F607" i="10"/>
  <c r="E607" i="10"/>
  <c r="D607" i="10"/>
  <c r="F606" i="10"/>
  <c r="E606" i="10"/>
  <c r="D606" i="10"/>
  <c r="F605" i="10"/>
  <c r="E605" i="10"/>
  <c r="D605" i="10"/>
  <c r="F604" i="10"/>
  <c r="E604" i="10"/>
  <c r="D604" i="10"/>
  <c r="F603" i="10"/>
  <c r="E603" i="10"/>
  <c r="D603" i="10"/>
  <c r="F602" i="10"/>
  <c r="E602" i="10"/>
  <c r="D602" i="10"/>
  <c r="F601" i="10"/>
  <c r="E601" i="10"/>
  <c r="D601" i="10"/>
  <c r="F600" i="10"/>
  <c r="E600" i="10"/>
  <c r="D600" i="10"/>
  <c r="F599" i="10"/>
  <c r="E599" i="10"/>
  <c r="D599" i="10"/>
  <c r="F598" i="10"/>
  <c r="E598" i="10"/>
  <c r="D598" i="10"/>
  <c r="F597" i="10"/>
  <c r="E597" i="10"/>
  <c r="D597" i="10"/>
  <c r="F596" i="10"/>
  <c r="E596" i="10"/>
  <c r="D596" i="10"/>
  <c r="F595" i="10"/>
  <c r="E595" i="10"/>
  <c r="D595" i="10"/>
  <c r="F594" i="10"/>
  <c r="E594" i="10"/>
  <c r="D594" i="10"/>
  <c r="F593" i="10"/>
  <c r="E593" i="10"/>
  <c r="D593" i="10"/>
  <c r="F592" i="10"/>
  <c r="E592" i="10"/>
  <c r="D592" i="10"/>
  <c r="F591" i="10"/>
  <c r="E591" i="10"/>
  <c r="D591" i="10"/>
  <c r="F590" i="10"/>
  <c r="E590" i="10"/>
  <c r="D590" i="10"/>
  <c r="F589" i="10"/>
  <c r="E589" i="10"/>
  <c r="D589" i="10"/>
  <c r="F588" i="10"/>
  <c r="E588" i="10"/>
  <c r="D588" i="10"/>
  <c r="F587" i="10"/>
  <c r="E587" i="10"/>
  <c r="D587" i="10"/>
  <c r="F586" i="10"/>
  <c r="E586" i="10"/>
  <c r="D586" i="10"/>
  <c r="F585" i="10"/>
  <c r="E585" i="10"/>
  <c r="D585" i="10"/>
  <c r="F584" i="10"/>
  <c r="E584" i="10"/>
  <c r="D584" i="10"/>
  <c r="F583" i="10"/>
  <c r="E583" i="10"/>
  <c r="D583" i="10"/>
  <c r="F582" i="10"/>
  <c r="E582" i="10"/>
  <c r="D582" i="10"/>
  <c r="F581" i="10"/>
  <c r="E581" i="10"/>
  <c r="D581" i="10"/>
  <c r="F580" i="10"/>
  <c r="E580" i="10"/>
  <c r="D580" i="10"/>
  <c r="F579" i="10"/>
  <c r="E579" i="10"/>
  <c r="D579" i="10"/>
  <c r="F578" i="10"/>
  <c r="E578" i="10"/>
  <c r="D578" i="10"/>
  <c r="F577" i="10"/>
  <c r="E577" i="10"/>
  <c r="D577" i="10"/>
  <c r="F576" i="10"/>
  <c r="E576" i="10"/>
  <c r="D576" i="10"/>
  <c r="F575" i="10"/>
  <c r="E575" i="10"/>
  <c r="D575" i="10"/>
  <c r="F574" i="10"/>
  <c r="E574" i="10"/>
  <c r="D574" i="10"/>
  <c r="F573" i="10"/>
  <c r="E573" i="10"/>
  <c r="D573" i="10"/>
  <c r="F572" i="10"/>
  <c r="E572" i="10"/>
  <c r="D572" i="10"/>
  <c r="F571" i="10"/>
  <c r="E571" i="10"/>
  <c r="D571" i="10"/>
  <c r="F570" i="10"/>
  <c r="E570" i="10"/>
  <c r="D570" i="10"/>
  <c r="F569" i="10"/>
  <c r="E569" i="10"/>
  <c r="D569" i="10"/>
  <c r="F568" i="10"/>
  <c r="E568" i="10"/>
  <c r="D568" i="10"/>
  <c r="F567" i="10"/>
  <c r="E567" i="10"/>
  <c r="D567" i="10"/>
  <c r="F566" i="10"/>
  <c r="E566" i="10"/>
  <c r="D566" i="10"/>
  <c r="F565" i="10"/>
  <c r="E565" i="10"/>
  <c r="D565" i="10"/>
  <c r="F564" i="10"/>
  <c r="E564" i="10"/>
  <c r="D564" i="10"/>
  <c r="F563" i="10"/>
  <c r="E563" i="10"/>
  <c r="D563" i="10"/>
  <c r="F562" i="10"/>
  <c r="E562" i="10"/>
  <c r="D562" i="10"/>
  <c r="F561" i="10"/>
  <c r="E561" i="10"/>
  <c r="D561" i="10"/>
  <c r="F560" i="10"/>
  <c r="E560" i="10"/>
  <c r="D560" i="10"/>
  <c r="F559" i="10"/>
  <c r="E559" i="10"/>
  <c r="D559" i="10"/>
  <c r="F558" i="10"/>
  <c r="E558" i="10"/>
  <c r="D558" i="10"/>
  <c r="F557" i="10"/>
  <c r="E557" i="10"/>
  <c r="D557" i="10"/>
  <c r="F556" i="10"/>
  <c r="E556" i="10"/>
  <c r="D556" i="10"/>
  <c r="F555" i="10"/>
  <c r="E555" i="10"/>
  <c r="D555" i="10"/>
  <c r="F554" i="10"/>
  <c r="E554" i="10"/>
  <c r="D554" i="10"/>
  <c r="F553" i="10"/>
  <c r="E553" i="10"/>
  <c r="D553" i="10"/>
  <c r="F552" i="10"/>
  <c r="E552" i="10"/>
  <c r="D552" i="10"/>
  <c r="F551" i="10"/>
  <c r="E551" i="10"/>
  <c r="D551" i="10"/>
  <c r="F550" i="10"/>
  <c r="E550" i="10"/>
  <c r="D550" i="10"/>
  <c r="F549" i="10"/>
  <c r="E549" i="10"/>
  <c r="D549" i="10"/>
  <c r="F548" i="10"/>
  <c r="E548" i="10"/>
  <c r="D548" i="10"/>
  <c r="F547" i="10"/>
  <c r="E547" i="10"/>
  <c r="D547" i="10"/>
  <c r="F546" i="10"/>
  <c r="E546" i="10"/>
  <c r="D546" i="10"/>
  <c r="F545" i="10"/>
  <c r="E545" i="10"/>
  <c r="D545" i="10"/>
  <c r="F544" i="10"/>
  <c r="E544" i="10"/>
  <c r="D544" i="10"/>
  <c r="F543" i="10"/>
  <c r="E543" i="10"/>
  <c r="D543" i="10"/>
  <c r="F542" i="10"/>
  <c r="E542" i="10"/>
  <c r="D542" i="10"/>
  <c r="F541" i="10"/>
  <c r="E541" i="10"/>
  <c r="D541" i="10"/>
  <c r="F540" i="10"/>
  <c r="E540" i="10"/>
  <c r="D540" i="10"/>
  <c r="F539" i="10"/>
  <c r="E539" i="10"/>
  <c r="D539" i="10"/>
  <c r="F538" i="10"/>
  <c r="E538" i="10"/>
  <c r="D538" i="10"/>
  <c r="F537" i="10"/>
  <c r="E537" i="10"/>
  <c r="D537" i="10"/>
  <c r="F536" i="10"/>
  <c r="E536" i="10"/>
  <c r="D536" i="10"/>
  <c r="F535" i="10"/>
  <c r="E535" i="10"/>
  <c r="D535" i="10"/>
  <c r="F534" i="10"/>
  <c r="E534" i="10"/>
  <c r="D534" i="10"/>
  <c r="F533" i="10"/>
  <c r="E533" i="10"/>
  <c r="D533" i="10"/>
  <c r="F532" i="10"/>
  <c r="E532" i="10"/>
  <c r="D532" i="10"/>
  <c r="F531" i="10"/>
  <c r="E531" i="10"/>
  <c r="D531" i="10"/>
  <c r="F530" i="10"/>
  <c r="E530" i="10"/>
  <c r="D530" i="10"/>
  <c r="F529" i="10"/>
  <c r="E529" i="10"/>
  <c r="D529" i="10"/>
  <c r="F528" i="10"/>
  <c r="E528" i="10"/>
  <c r="D528" i="10"/>
  <c r="F527" i="10"/>
  <c r="E527" i="10"/>
  <c r="D527" i="10"/>
  <c r="F526" i="10"/>
  <c r="E526" i="10"/>
  <c r="D526" i="10"/>
  <c r="F525" i="10"/>
  <c r="E525" i="10"/>
  <c r="D525" i="10"/>
  <c r="F524" i="10"/>
  <c r="E524" i="10"/>
  <c r="D524" i="10"/>
  <c r="F523" i="10"/>
  <c r="E523" i="10"/>
  <c r="D523" i="10"/>
  <c r="F522" i="10"/>
  <c r="E522" i="10"/>
  <c r="D522" i="10"/>
  <c r="F521" i="10"/>
  <c r="E521" i="10"/>
  <c r="D521" i="10"/>
  <c r="F520" i="10"/>
  <c r="E520" i="10"/>
  <c r="D520" i="10"/>
  <c r="F519" i="10"/>
  <c r="E519" i="10"/>
  <c r="D519" i="10"/>
  <c r="F518" i="10"/>
  <c r="E518" i="10"/>
  <c r="D518" i="10"/>
  <c r="F517" i="10"/>
  <c r="E517" i="10"/>
  <c r="D517" i="10"/>
  <c r="F516" i="10"/>
  <c r="E516" i="10"/>
  <c r="D516" i="10"/>
  <c r="F515" i="10"/>
  <c r="E515" i="10"/>
  <c r="D515" i="10"/>
  <c r="F514" i="10"/>
  <c r="E514" i="10"/>
  <c r="D514" i="10"/>
  <c r="F513" i="10"/>
  <c r="E513" i="10"/>
  <c r="D513" i="10"/>
  <c r="F512" i="10"/>
  <c r="E512" i="10"/>
  <c r="D512" i="10"/>
  <c r="F511" i="10"/>
  <c r="E511" i="10"/>
  <c r="D511" i="10"/>
  <c r="F510" i="10"/>
  <c r="E510" i="10"/>
  <c r="D510" i="10"/>
  <c r="F509" i="10"/>
  <c r="E509" i="10"/>
  <c r="D509" i="10"/>
  <c r="F508" i="10"/>
  <c r="E508" i="10"/>
  <c r="D508" i="10"/>
  <c r="F507" i="10"/>
  <c r="E507" i="10"/>
  <c r="D507" i="10"/>
  <c r="F506" i="10"/>
  <c r="E506" i="10"/>
  <c r="D506" i="10"/>
  <c r="F505" i="10"/>
  <c r="E505" i="10"/>
  <c r="D505" i="10"/>
  <c r="F504" i="10"/>
  <c r="E504" i="10"/>
  <c r="D504" i="10"/>
  <c r="F503" i="10"/>
  <c r="E503" i="10"/>
  <c r="D503" i="10"/>
  <c r="F502" i="10"/>
  <c r="E502" i="10"/>
  <c r="D502" i="10"/>
  <c r="F501" i="10"/>
  <c r="E501" i="10"/>
  <c r="D501" i="10"/>
  <c r="F500" i="10"/>
  <c r="E500" i="10"/>
  <c r="D500" i="10"/>
  <c r="F499" i="10"/>
  <c r="E499" i="10"/>
  <c r="D499" i="10"/>
  <c r="F498" i="10"/>
  <c r="E498" i="10"/>
  <c r="D498" i="10"/>
  <c r="F497" i="10"/>
  <c r="E497" i="10"/>
  <c r="D497" i="10"/>
  <c r="F496" i="10"/>
  <c r="E496" i="10"/>
  <c r="D496" i="10"/>
  <c r="F495" i="10"/>
  <c r="E495" i="10"/>
  <c r="D495" i="10"/>
  <c r="F494" i="10"/>
  <c r="E494" i="10"/>
  <c r="D494" i="10"/>
  <c r="F493" i="10"/>
  <c r="E493" i="10"/>
  <c r="D493" i="10"/>
  <c r="F492" i="10"/>
  <c r="E492" i="10"/>
  <c r="D492" i="10"/>
  <c r="F491" i="10"/>
  <c r="E491" i="10"/>
  <c r="D491" i="10"/>
  <c r="F490" i="10"/>
  <c r="E490" i="10"/>
  <c r="D490" i="10"/>
  <c r="F489" i="10"/>
  <c r="E489" i="10"/>
  <c r="D489" i="10"/>
  <c r="F488" i="10"/>
  <c r="E488" i="10"/>
  <c r="D488" i="10"/>
  <c r="F487" i="10"/>
  <c r="E487" i="10"/>
  <c r="D487" i="10"/>
  <c r="F486" i="10"/>
  <c r="E486" i="10"/>
  <c r="D486" i="10"/>
  <c r="F485" i="10"/>
  <c r="E485" i="10"/>
  <c r="D485" i="10"/>
  <c r="F484" i="10"/>
  <c r="E484" i="10"/>
  <c r="D484" i="10"/>
  <c r="F483" i="10"/>
  <c r="E483" i="10"/>
  <c r="D483" i="10"/>
  <c r="F482" i="10"/>
  <c r="E482" i="10"/>
  <c r="D482" i="10"/>
  <c r="F481" i="10"/>
  <c r="E481" i="10"/>
  <c r="D481" i="10"/>
  <c r="F480" i="10"/>
  <c r="E480" i="10"/>
  <c r="D480" i="10"/>
  <c r="F479" i="10"/>
  <c r="E479" i="10"/>
  <c r="D479" i="10"/>
  <c r="F478" i="10"/>
  <c r="E478" i="10"/>
  <c r="D478" i="10"/>
  <c r="F477" i="10"/>
  <c r="E477" i="10"/>
  <c r="D477" i="10"/>
  <c r="F476" i="10"/>
  <c r="E476" i="10"/>
  <c r="D476" i="10"/>
  <c r="F475" i="10"/>
  <c r="E475" i="10"/>
  <c r="D475" i="10"/>
  <c r="F474" i="10"/>
  <c r="E474" i="10"/>
  <c r="D474" i="10"/>
  <c r="F473" i="10"/>
  <c r="E473" i="10"/>
  <c r="D473" i="10"/>
  <c r="F472" i="10"/>
  <c r="E472" i="10"/>
  <c r="D472" i="10"/>
  <c r="F471" i="10"/>
  <c r="E471" i="10"/>
  <c r="D471" i="10"/>
  <c r="F470" i="10"/>
  <c r="E470" i="10"/>
  <c r="D470" i="10"/>
  <c r="F469" i="10"/>
  <c r="E469" i="10"/>
  <c r="D469" i="10"/>
  <c r="F468" i="10"/>
  <c r="E468" i="10"/>
  <c r="D468" i="10"/>
  <c r="F467" i="10"/>
  <c r="E467" i="10"/>
  <c r="D467" i="10"/>
  <c r="F466" i="10"/>
  <c r="E466" i="10"/>
  <c r="D466" i="10"/>
  <c r="F465" i="10"/>
  <c r="E465" i="10"/>
  <c r="D465" i="10"/>
  <c r="F464" i="10"/>
  <c r="E464" i="10"/>
  <c r="D464" i="10"/>
  <c r="F463" i="10"/>
  <c r="E463" i="10"/>
  <c r="D463" i="10"/>
  <c r="F462" i="10"/>
  <c r="E462" i="10"/>
  <c r="D462" i="10"/>
  <c r="F461" i="10"/>
  <c r="E461" i="10"/>
  <c r="D461" i="10"/>
  <c r="F460" i="10"/>
  <c r="E460" i="10"/>
  <c r="D460" i="10"/>
  <c r="F459" i="10"/>
  <c r="E459" i="10"/>
  <c r="D459" i="10"/>
  <c r="F458" i="10"/>
  <c r="E458" i="10"/>
  <c r="D458" i="10"/>
  <c r="F457" i="10"/>
  <c r="E457" i="10"/>
  <c r="D457" i="10"/>
  <c r="F456" i="10"/>
  <c r="E456" i="10"/>
  <c r="D456" i="10"/>
  <c r="F455" i="10"/>
  <c r="E455" i="10"/>
  <c r="D455" i="10"/>
  <c r="F454" i="10"/>
  <c r="E454" i="10"/>
  <c r="D454" i="10"/>
  <c r="F453" i="10"/>
  <c r="E453" i="10"/>
  <c r="D453" i="10"/>
  <c r="F452" i="10"/>
  <c r="E452" i="10"/>
  <c r="D452" i="10"/>
  <c r="F451" i="10"/>
  <c r="E451" i="10"/>
  <c r="D451" i="10"/>
  <c r="F450" i="10"/>
  <c r="E450" i="10"/>
  <c r="D450" i="10"/>
  <c r="F449" i="10"/>
  <c r="E449" i="10"/>
  <c r="D449" i="10"/>
  <c r="F448" i="10"/>
  <c r="E448" i="10"/>
  <c r="D448" i="10"/>
  <c r="F447" i="10"/>
  <c r="E447" i="10"/>
  <c r="D447" i="10"/>
  <c r="F446" i="10"/>
  <c r="E446" i="10"/>
  <c r="D446" i="10"/>
  <c r="F445" i="10"/>
  <c r="E445" i="10"/>
  <c r="D445" i="10"/>
  <c r="F444" i="10"/>
  <c r="E444" i="10"/>
  <c r="D444" i="10"/>
  <c r="F443" i="10"/>
  <c r="E443" i="10"/>
  <c r="D443" i="10"/>
  <c r="F442" i="10"/>
  <c r="E442" i="10"/>
  <c r="D442" i="10"/>
  <c r="F441" i="10"/>
  <c r="E441" i="10"/>
  <c r="D441" i="10"/>
  <c r="F440" i="10"/>
  <c r="E440" i="10"/>
  <c r="D440" i="10"/>
  <c r="F439" i="10"/>
  <c r="E439" i="10"/>
  <c r="D439" i="10"/>
  <c r="F438" i="10"/>
  <c r="E438" i="10"/>
  <c r="D438" i="10"/>
  <c r="F437" i="10"/>
  <c r="E437" i="10"/>
  <c r="D437" i="10"/>
  <c r="F436" i="10"/>
  <c r="E436" i="10"/>
  <c r="D436" i="10"/>
  <c r="F435" i="10"/>
  <c r="E435" i="10"/>
  <c r="D435" i="10"/>
  <c r="F434" i="10"/>
  <c r="E434" i="10"/>
  <c r="D434" i="10"/>
  <c r="F433" i="10"/>
  <c r="E433" i="10"/>
  <c r="D433" i="10"/>
  <c r="F432" i="10"/>
  <c r="E432" i="10"/>
  <c r="D432" i="10"/>
  <c r="F431" i="10"/>
  <c r="E431" i="10"/>
  <c r="D431" i="10"/>
  <c r="F430" i="10"/>
  <c r="E430" i="10"/>
  <c r="D430" i="10"/>
  <c r="F429" i="10"/>
  <c r="E429" i="10"/>
  <c r="D429" i="10"/>
  <c r="F428" i="10"/>
  <c r="E428" i="10"/>
  <c r="D428" i="10"/>
  <c r="F427" i="10"/>
  <c r="E427" i="10"/>
  <c r="D427" i="10"/>
  <c r="F426" i="10"/>
  <c r="E426" i="10"/>
  <c r="D426" i="10"/>
  <c r="F425" i="10"/>
  <c r="E425" i="10"/>
  <c r="D425" i="10"/>
  <c r="F424" i="10"/>
  <c r="E424" i="10"/>
  <c r="D424" i="10"/>
  <c r="F423" i="10"/>
  <c r="E423" i="10"/>
  <c r="D423" i="10"/>
  <c r="F422" i="10"/>
  <c r="E422" i="10"/>
  <c r="D422" i="10"/>
  <c r="F421" i="10"/>
  <c r="E421" i="10"/>
  <c r="D421" i="10"/>
  <c r="F420" i="10"/>
  <c r="E420" i="10"/>
  <c r="D420" i="10"/>
  <c r="F419" i="10"/>
  <c r="E419" i="10"/>
  <c r="D419" i="10"/>
  <c r="F418" i="10"/>
  <c r="E418" i="10"/>
  <c r="D418" i="10"/>
  <c r="F417" i="10"/>
  <c r="E417" i="10"/>
  <c r="D417" i="10"/>
  <c r="F416" i="10"/>
  <c r="E416" i="10"/>
  <c r="D416" i="10"/>
  <c r="F415" i="10"/>
  <c r="E415" i="10"/>
  <c r="D415" i="10"/>
  <c r="F414" i="10"/>
  <c r="E414" i="10"/>
  <c r="D414" i="10"/>
  <c r="F413" i="10"/>
  <c r="E413" i="10"/>
  <c r="D413" i="10"/>
  <c r="F412" i="10"/>
  <c r="E412" i="10"/>
  <c r="D412" i="10"/>
  <c r="F411" i="10"/>
  <c r="E411" i="10"/>
  <c r="D411" i="10"/>
  <c r="F410" i="10"/>
  <c r="E410" i="10"/>
  <c r="D410" i="10"/>
  <c r="F409" i="10"/>
  <c r="E409" i="10"/>
  <c r="D409" i="10"/>
  <c r="F408" i="10"/>
  <c r="E408" i="10"/>
  <c r="D408" i="10"/>
  <c r="F407" i="10"/>
  <c r="E407" i="10"/>
  <c r="D407" i="10"/>
  <c r="F406" i="10"/>
  <c r="E406" i="10"/>
  <c r="D406" i="10"/>
  <c r="F405" i="10"/>
  <c r="E405" i="10"/>
  <c r="D405" i="10"/>
  <c r="F404" i="10"/>
  <c r="E404" i="10"/>
  <c r="D404" i="10"/>
  <c r="F403" i="10"/>
  <c r="E403" i="10"/>
  <c r="D403" i="10"/>
  <c r="F402" i="10"/>
  <c r="E402" i="10"/>
  <c r="D402" i="10"/>
  <c r="F401" i="10"/>
  <c r="E401" i="10"/>
  <c r="D401" i="10"/>
  <c r="F400" i="10"/>
  <c r="E400" i="10"/>
  <c r="D400" i="10"/>
  <c r="F399" i="10"/>
  <c r="E399" i="10"/>
  <c r="D399" i="10"/>
  <c r="F398" i="10"/>
  <c r="E398" i="10"/>
  <c r="D398" i="10"/>
  <c r="F397" i="10"/>
  <c r="E397" i="10"/>
  <c r="D397" i="10"/>
  <c r="F396" i="10"/>
  <c r="E396" i="10"/>
  <c r="D396" i="10"/>
  <c r="F395" i="10"/>
  <c r="E395" i="10"/>
  <c r="D395" i="10"/>
  <c r="F394" i="10"/>
  <c r="E394" i="10"/>
  <c r="D394" i="10"/>
  <c r="F393" i="10"/>
  <c r="E393" i="10"/>
  <c r="D393" i="10"/>
  <c r="F392" i="10"/>
  <c r="E392" i="10"/>
  <c r="D392" i="10"/>
  <c r="F391" i="10"/>
  <c r="E391" i="10"/>
  <c r="D391" i="10"/>
  <c r="F390" i="10"/>
  <c r="E390" i="10"/>
  <c r="D390" i="10"/>
  <c r="F389" i="10"/>
  <c r="E389" i="10"/>
  <c r="D389" i="10"/>
  <c r="F388" i="10"/>
  <c r="E388" i="10"/>
  <c r="D388" i="10"/>
  <c r="F387" i="10"/>
  <c r="E387" i="10"/>
  <c r="D387" i="10"/>
  <c r="F386" i="10"/>
  <c r="E386" i="10"/>
  <c r="D386" i="10"/>
  <c r="F385" i="10"/>
  <c r="E385" i="10"/>
  <c r="D385" i="10"/>
  <c r="F384" i="10"/>
  <c r="E384" i="10"/>
  <c r="D384" i="10"/>
  <c r="F383" i="10"/>
  <c r="E383" i="10"/>
  <c r="D383" i="10"/>
  <c r="F382" i="10"/>
  <c r="E382" i="10"/>
  <c r="D382" i="10"/>
  <c r="F381" i="10"/>
  <c r="E381" i="10"/>
  <c r="D381" i="10"/>
  <c r="F380" i="10"/>
  <c r="E380" i="10"/>
  <c r="D380" i="10"/>
  <c r="F379" i="10"/>
  <c r="E379" i="10"/>
  <c r="D379" i="10"/>
  <c r="F378" i="10"/>
  <c r="E378" i="10"/>
  <c r="D378" i="10"/>
  <c r="F377" i="10"/>
  <c r="E377" i="10"/>
  <c r="D377" i="10"/>
  <c r="F376" i="10"/>
  <c r="E376" i="10"/>
  <c r="D376" i="10"/>
  <c r="F375" i="10"/>
  <c r="E375" i="10"/>
  <c r="D375" i="10"/>
  <c r="F374" i="10"/>
  <c r="E374" i="10"/>
  <c r="D374" i="10"/>
  <c r="F373" i="10"/>
  <c r="E373" i="10"/>
  <c r="D373" i="10"/>
  <c r="F372" i="10"/>
  <c r="E372" i="10"/>
  <c r="D372" i="10"/>
  <c r="F371" i="10"/>
  <c r="E371" i="10"/>
  <c r="D371" i="10"/>
  <c r="F370" i="10"/>
  <c r="E370" i="10"/>
  <c r="D370" i="10"/>
  <c r="F369" i="10"/>
  <c r="E369" i="10"/>
  <c r="D369" i="10"/>
  <c r="F368" i="10"/>
  <c r="E368" i="10"/>
  <c r="D368" i="10"/>
  <c r="F367" i="10"/>
  <c r="E367" i="10"/>
  <c r="D367" i="10"/>
  <c r="F366" i="10"/>
  <c r="E366" i="10"/>
  <c r="D366" i="10"/>
  <c r="F365" i="10"/>
  <c r="E365" i="10"/>
  <c r="D365" i="10"/>
  <c r="F364" i="10"/>
  <c r="E364" i="10"/>
  <c r="D364" i="10"/>
  <c r="F363" i="10"/>
  <c r="E363" i="10"/>
  <c r="D363" i="10"/>
  <c r="F362" i="10"/>
  <c r="E362" i="10"/>
  <c r="D362" i="10"/>
  <c r="F361" i="10"/>
  <c r="E361" i="10"/>
  <c r="D361" i="10"/>
  <c r="F360" i="10"/>
  <c r="E360" i="10"/>
  <c r="D360" i="10"/>
  <c r="F359" i="10"/>
  <c r="E359" i="10"/>
  <c r="D359" i="10"/>
  <c r="F358" i="10"/>
  <c r="E358" i="10"/>
  <c r="D358" i="10"/>
  <c r="F357" i="10"/>
  <c r="E357" i="10"/>
  <c r="D357" i="10"/>
  <c r="F356" i="10"/>
  <c r="E356" i="10"/>
  <c r="D356" i="10"/>
  <c r="F355" i="10"/>
  <c r="E355" i="10"/>
  <c r="D355" i="10"/>
  <c r="F354" i="10"/>
  <c r="E354" i="10"/>
  <c r="D354" i="10"/>
  <c r="F353" i="10"/>
  <c r="E353" i="10"/>
  <c r="D353" i="10"/>
  <c r="F352" i="10"/>
  <c r="E352" i="10"/>
  <c r="D352" i="10"/>
  <c r="F351" i="10"/>
  <c r="E351" i="10"/>
  <c r="D351" i="10"/>
  <c r="F350" i="10"/>
  <c r="E350" i="10"/>
  <c r="D350" i="10"/>
  <c r="F349" i="10"/>
  <c r="E349" i="10"/>
  <c r="D349" i="10"/>
  <c r="F348" i="10"/>
  <c r="E348" i="10"/>
  <c r="D348" i="10"/>
  <c r="F347" i="10"/>
  <c r="E347" i="10"/>
  <c r="D347" i="10"/>
  <c r="F346" i="10"/>
  <c r="E346" i="10"/>
  <c r="D346" i="10"/>
  <c r="F345" i="10"/>
  <c r="E345" i="10"/>
  <c r="D345" i="10"/>
  <c r="F344" i="10"/>
  <c r="E344" i="10"/>
  <c r="D344" i="10"/>
  <c r="F343" i="10"/>
  <c r="E343" i="10"/>
  <c r="D343" i="10"/>
  <c r="F342" i="10"/>
  <c r="E342" i="10"/>
  <c r="D342" i="10"/>
  <c r="F341" i="10"/>
  <c r="E341" i="10"/>
  <c r="D341" i="10"/>
  <c r="F340" i="10"/>
  <c r="E340" i="10"/>
  <c r="D340" i="10"/>
  <c r="F339" i="10"/>
  <c r="E339" i="10"/>
  <c r="D339" i="10"/>
  <c r="F338" i="10"/>
  <c r="E338" i="10"/>
  <c r="D338" i="10"/>
  <c r="F337" i="10"/>
  <c r="E337" i="10"/>
  <c r="D337" i="10"/>
  <c r="F336" i="10"/>
  <c r="E336" i="10"/>
  <c r="D336" i="10"/>
  <c r="F335" i="10"/>
  <c r="E335" i="10"/>
  <c r="D335" i="10"/>
  <c r="F334" i="10"/>
  <c r="E334" i="10"/>
  <c r="D334" i="10"/>
  <c r="F333" i="10"/>
  <c r="E333" i="10"/>
  <c r="D333" i="10"/>
  <c r="F332" i="10"/>
  <c r="E332" i="10"/>
  <c r="D332" i="10"/>
  <c r="F331" i="10"/>
  <c r="E331" i="10"/>
  <c r="D331" i="10"/>
  <c r="F330" i="10"/>
  <c r="E330" i="10"/>
  <c r="D330" i="10"/>
  <c r="F329" i="10"/>
  <c r="E329" i="10"/>
  <c r="D329" i="10"/>
  <c r="F328" i="10"/>
  <c r="E328" i="10"/>
  <c r="D328" i="10"/>
  <c r="F327" i="10"/>
  <c r="E327" i="10"/>
  <c r="D327" i="10"/>
  <c r="F326" i="10"/>
  <c r="E326" i="10"/>
  <c r="D326" i="10"/>
  <c r="F325" i="10"/>
  <c r="E325" i="10"/>
  <c r="D325" i="10"/>
  <c r="F324" i="10"/>
  <c r="E324" i="10"/>
  <c r="D324" i="10"/>
  <c r="F323" i="10"/>
  <c r="E323" i="10"/>
  <c r="D323" i="10"/>
  <c r="F322" i="10"/>
  <c r="E322" i="10"/>
  <c r="D322" i="10"/>
  <c r="F321" i="10"/>
  <c r="E321" i="10"/>
  <c r="D321" i="10"/>
  <c r="F320" i="10"/>
  <c r="E320" i="10"/>
  <c r="D320" i="10"/>
  <c r="F319" i="10"/>
  <c r="E319" i="10"/>
  <c r="D319" i="10"/>
  <c r="F318" i="10"/>
  <c r="E318" i="10"/>
  <c r="D318" i="10"/>
  <c r="F317" i="10"/>
  <c r="E317" i="10"/>
  <c r="D317" i="10"/>
  <c r="F316" i="10"/>
  <c r="E316" i="10"/>
  <c r="D316" i="10"/>
  <c r="F315" i="10"/>
  <c r="E315" i="10"/>
  <c r="D315" i="10"/>
  <c r="F314" i="10"/>
  <c r="E314" i="10"/>
  <c r="D314" i="10"/>
  <c r="F313" i="10"/>
  <c r="E313" i="10"/>
  <c r="D313" i="10"/>
  <c r="F312" i="10"/>
  <c r="E312" i="10"/>
  <c r="D312" i="10"/>
  <c r="F311" i="10"/>
  <c r="E311" i="10"/>
  <c r="D311" i="10"/>
  <c r="F310" i="10"/>
  <c r="E310" i="10"/>
  <c r="D310" i="10"/>
  <c r="F309" i="10"/>
  <c r="E309" i="10"/>
  <c r="D309" i="10"/>
  <c r="F308" i="10"/>
  <c r="E308" i="10"/>
  <c r="D308" i="10"/>
  <c r="F307" i="10"/>
  <c r="E307" i="10"/>
  <c r="D307" i="10"/>
  <c r="F306" i="10"/>
  <c r="E306" i="10"/>
  <c r="D306" i="10"/>
  <c r="F305" i="10"/>
  <c r="E305" i="10"/>
  <c r="D305" i="10"/>
  <c r="F304" i="10"/>
  <c r="E304" i="10"/>
  <c r="D304" i="10"/>
  <c r="F303" i="10"/>
  <c r="E303" i="10"/>
  <c r="D303" i="10"/>
  <c r="F302" i="10"/>
  <c r="E302" i="10"/>
  <c r="D302" i="10"/>
  <c r="F301" i="10"/>
  <c r="E301" i="10"/>
  <c r="D301" i="10"/>
  <c r="F300" i="10"/>
  <c r="E300" i="10"/>
  <c r="D300" i="10"/>
  <c r="F299" i="10"/>
  <c r="E299" i="10"/>
  <c r="D299" i="10"/>
  <c r="F298" i="10"/>
  <c r="E298" i="10"/>
  <c r="D298" i="10"/>
  <c r="F297" i="10"/>
  <c r="E297" i="10"/>
  <c r="D297" i="10"/>
  <c r="F296" i="10"/>
  <c r="E296" i="10"/>
  <c r="D296" i="10"/>
  <c r="F295" i="10"/>
  <c r="E295" i="10"/>
  <c r="D295" i="10"/>
  <c r="F294" i="10"/>
  <c r="E294" i="10"/>
  <c r="D294" i="10"/>
  <c r="F293" i="10"/>
  <c r="E293" i="10"/>
  <c r="D293" i="10"/>
  <c r="F292" i="10"/>
  <c r="E292" i="10"/>
  <c r="D292" i="10"/>
  <c r="F291" i="10"/>
  <c r="E291" i="10"/>
  <c r="D291" i="10"/>
  <c r="F290" i="10"/>
  <c r="E290" i="10"/>
  <c r="D290" i="10"/>
  <c r="F289" i="10"/>
  <c r="E289" i="10"/>
  <c r="D289" i="10"/>
  <c r="F288" i="10"/>
  <c r="E288" i="10"/>
  <c r="D288" i="10"/>
  <c r="F287" i="10"/>
  <c r="E287" i="10"/>
  <c r="D287" i="10"/>
  <c r="F286" i="10"/>
  <c r="E286" i="10"/>
  <c r="D286" i="10"/>
  <c r="F285" i="10"/>
  <c r="E285" i="10"/>
  <c r="D285" i="10"/>
  <c r="F284" i="10"/>
  <c r="E284" i="10"/>
  <c r="D284" i="10"/>
  <c r="F283" i="10"/>
  <c r="E283" i="10"/>
  <c r="D283" i="10"/>
  <c r="F282" i="10"/>
  <c r="E282" i="10"/>
  <c r="D282" i="10"/>
  <c r="F281" i="10"/>
  <c r="E281" i="10"/>
  <c r="D281" i="10"/>
  <c r="F280" i="10"/>
  <c r="E280" i="10"/>
  <c r="D280" i="10"/>
  <c r="F279" i="10"/>
  <c r="E279" i="10"/>
  <c r="D279" i="10"/>
  <c r="F278" i="10"/>
  <c r="E278" i="10"/>
  <c r="D278" i="10"/>
  <c r="F277" i="10"/>
  <c r="E277" i="10"/>
  <c r="D277" i="10"/>
  <c r="F276" i="10"/>
  <c r="E276" i="10"/>
  <c r="D276" i="10"/>
  <c r="F275" i="10"/>
  <c r="E275" i="10"/>
  <c r="D275" i="10"/>
  <c r="F274" i="10"/>
  <c r="E274" i="10"/>
  <c r="D274" i="10"/>
  <c r="F273" i="10"/>
  <c r="E273" i="10"/>
  <c r="D273" i="10"/>
  <c r="F272" i="10"/>
  <c r="E272" i="10"/>
  <c r="D272" i="10"/>
  <c r="F271" i="10"/>
  <c r="E271" i="10"/>
  <c r="D271" i="10"/>
  <c r="F270" i="10"/>
  <c r="E270" i="10"/>
  <c r="D270" i="10"/>
  <c r="F269" i="10"/>
  <c r="E269" i="10"/>
  <c r="D269" i="10"/>
  <c r="F268" i="10"/>
  <c r="E268" i="10"/>
  <c r="D268" i="10"/>
  <c r="F267" i="10"/>
  <c r="E267" i="10"/>
  <c r="D267" i="10"/>
  <c r="F266" i="10"/>
  <c r="E266" i="10"/>
  <c r="D266" i="10"/>
  <c r="F265" i="10"/>
  <c r="E265" i="10"/>
  <c r="D265" i="10"/>
  <c r="F264" i="10"/>
  <c r="E264" i="10"/>
  <c r="D264" i="10"/>
  <c r="F263" i="10"/>
  <c r="E263" i="10"/>
  <c r="D263" i="10"/>
  <c r="F262" i="10"/>
  <c r="E262" i="10"/>
  <c r="D262" i="10"/>
  <c r="F261" i="10"/>
  <c r="E261" i="10"/>
  <c r="D261" i="10"/>
  <c r="F260" i="10"/>
  <c r="E260" i="10"/>
  <c r="D260" i="10"/>
  <c r="F259" i="10"/>
  <c r="E259" i="10"/>
  <c r="D259" i="10"/>
  <c r="F258" i="10"/>
  <c r="E258" i="10"/>
  <c r="D258" i="10"/>
  <c r="F257" i="10"/>
  <c r="E257" i="10"/>
  <c r="D257" i="10"/>
  <c r="F256" i="10"/>
  <c r="E256" i="10"/>
  <c r="D256" i="10"/>
  <c r="F255" i="10"/>
  <c r="E255" i="10"/>
  <c r="D255" i="10"/>
  <c r="F254" i="10"/>
  <c r="E254" i="10"/>
  <c r="D254" i="10"/>
  <c r="F253" i="10"/>
  <c r="E253" i="10"/>
  <c r="D253" i="10"/>
  <c r="F252" i="10"/>
  <c r="E252" i="10"/>
  <c r="D252" i="10"/>
  <c r="F251" i="10"/>
  <c r="E251" i="10"/>
  <c r="D251" i="10"/>
  <c r="F250" i="10"/>
  <c r="E250" i="10"/>
  <c r="D250" i="10"/>
  <c r="F249" i="10"/>
  <c r="E249" i="10"/>
  <c r="D249" i="10"/>
  <c r="F248" i="10"/>
  <c r="E248" i="10"/>
  <c r="D248" i="10"/>
  <c r="F247" i="10"/>
  <c r="E247" i="10"/>
  <c r="D247" i="10"/>
  <c r="F246" i="10"/>
  <c r="E246" i="10"/>
  <c r="D246" i="10"/>
  <c r="F245" i="10"/>
  <c r="E245" i="10"/>
  <c r="D245" i="10"/>
  <c r="F244" i="10"/>
  <c r="E244" i="10"/>
  <c r="D244" i="10"/>
  <c r="F243" i="10"/>
  <c r="E243" i="10"/>
  <c r="D243" i="10"/>
  <c r="F242" i="10"/>
  <c r="E242" i="10"/>
  <c r="D242" i="10"/>
  <c r="F241" i="10"/>
  <c r="E241" i="10"/>
  <c r="D241" i="10"/>
  <c r="F240" i="10"/>
  <c r="E240" i="10"/>
  <c r="D240" i="10"/>
  <c r="F239" i="10"/>
  <c r="E239" i="10"/>
  <c r="D239" i="10"/>
  <c r="F238" i="10"/>
  <c r="E238" i="10"/>
  <c r="D238" i="10"/>
  <c r="F237" i="10"/>
  <c r="E237" i="10"/>
  <c r="D237" i="10"/>
  <c r="F236" i="10"/>
  <c r="E236" i="10"/>
  <c r="D236" i="10"/>
  <c r="F235" i="10"/>
  <c r="E235" i="10"/>
  <c r="D235" i="10"/>
  <c r="F234" i="10"/>
  <c r="E234" i="10"/>
  <c r="D234" i="10"/>
  <c r="F233" i="10"/>
  <c r="E233" i="10"/>
  <c r="D233" i="10"/>
  <c r="F232" i="10"/>
  <c r="E232" i="10"/>
  <c r="D232" i="10"/>
  <c r="F231" i="10"/>
  <c r="E231" i="10"/>
  <c r="D231" i="10"/>
  <c r="F230" i="10"/>
  <c r="E230" i="10"/>
  <c r="D230" i="10"/>
  <c r="F229" i="10"/>
  <c r="E229" i="10"/>
  <c r="D229" i="10"/>
  <c r="F228" i="10"/>
  <c r="E228" i="10"/>
  <c r="D228" i="10"/>
  <c r="F227" i="10"/>
  <c r="E227" i="10"/>
  <c r="D227" i="10"/>
  <c r="F226" i="10"/>
  <c r="E226" i="10"/>
  <c r="D226" i="10"/>
  <c r="F225" i="10"/>
  <c r="E225" i="10"/>
  <c r="D225" i="10"/>
  <c r="F224" i="10"/>
  <c r="E224" i="10"/>
  <c r="D224" i="10"/>
  <c r="F223" i="10"/>
  <c r="E223" i="10"/>
  <c r="D223" i="10"/>
  <c r="F222" i="10"/>
  <c r="E222" i="10"/>
  <c r="D222" i="10"/>
  <c r="F221" i="10"/>
  <c r="E221" i="10"/>
  <c r="D221" i="10"/>
  <c r="F220" i="10"/>
  <c r="E220" i="10"/>
  <c r="D220" i="10"/>
  <c r="F219" i="10"/>
  <c r="E219" i="10"/>
  <c r="D219" i="10"/>
  <c r="F218" i="10"/>
  <c r="E218" i="10"/>
  <c r="D218" i="10"/>
  <c r="F217" i="10"/>
  <c r="E217" i="10"/>
  <c r="D217" i="10"/>
  <c r="F216" i="10"/>
  <c r="E216" i="10"/>
  <c r="D216" i="10"/>
  <c r="F215" i="10"/>
  <c r="E215" i="10"/>
  <c r="D215" i="10"/>
  <c r="F214" i="10"/>
  <c r="E214" i="10"/>
  <c r="D214" i="10"/>
  <c r="F213" i="10"/>
  <c r="E213" i="10"/>
  <c r="D213" i="10"/>
  <c r="F212" i="10"/>
  <c r="E212" i="10"/>
  <c r="D212" i="10"/>
  <c r="F211" i="10"/>
  <c r="E211" i="10"/>
  <c r="D211" i="10"/>
  <c r="F210" i="10"/>
  <c r="E210" i="10"/>
  <c r="D210" i="10"/>
  <c r="F209" i="10"/>
  <c r="E209" i="10"/>
  <c r="D209" i="10"/>
  <c r="F208" i="10"/>
  <c r="E208" i="10"/>
  <c r="D208" i="10"/>
  <c r="F207" i="10"/>
  <c r="E207" i="10"/>
  <c r="D207" i="10"/>
  <c r="F206" i="10"/>
  <c r="E206" i="10"/>
  <c r="D206" i="10"/>
  <c r="F205" i="10"/>
  <c r="E205" i="10"/>
  <c r="D205" i="10"/>
  <c r="F204" i="10"/>
  <c r="E204" i="10"/>
  <c r="D204" i="10"/>
  <c r="F203" i="10"/>
  <c r="E203" i="10"/>
  <c r="D203" i="10"/>
  <c r="F202" i="10"/>
  <c r="E202" i="10"/>
  <c r="D202" i="10"/>
  <c r="F201" i="10"/>
  <c r="E201" i="10"/>
  <c r="D201" i="10"/>
  <c r="F200" i="10"/>
  <c r="E200" i="10"/>
  <c r="D200" i="10"/>
  <c r="F199" i="10"/>
  <c r="E199" i="10"/>
  <c r="D199" i="10"/>
  <c r="F198" i="10"/>
  <c r="E198" i="10"/>
  <c r="D198" i="10"/>
  <c r="F197" i="10"/>
  <c r="E197" i="10"/>
  <c r="D197" i="10"/>
  <c r="F196" i="10"/>
  <c r="E196" i="10"/>
  <c r="D196" i="10"/>
  <c r="F195" i="10"/>
  <c r="E195" i="10"/>
  <c r="D195" i="10"/>
  <c r="F194" i="10"/>
  <c r="E194" i="10"/>
  <c r="D194" i="10"/>
  <c r="F193" i="10"/>
  <c r="E193" i="10"/>
  <c r="D193" i="10"/>
  <c r="F192" i="10"/>
  <c r="E192" i="10"/>
  <c r="D192" i="10"/>
  <c r="F191" i="10"/>
  <c r="E191" i="10"/>
  <c r="D191" i="10"/>
  <c r="F190" i="10"/>
  <c r="E190" i="10"/>
  <c r="D190" i="10"/>
  <c r="F189" i="10"/>
  <c r="E189" i="10"/>
  <c r="D189" i="10"/>
  <c r="F188" i="10"/>
  <c r="E188" i="10"/>
  <c r="D188" i="10"/>
  <c r="F187" i="10"/>
  <c r="E187" i="10"/>
  <c r="D187" i="10"/>
  <c r="F186" i="10"/>
  <c r="E186" i="10"/>
  <c r="D186" i="10"/>
  <c r="F185" i="10"/>
  <c r="E185" i="10"/>
  <c r="D185" i="10"/>
  <c r="F184" i="10"/>
  <c r="E184" i="10"/>
  <c r="D184" i="10"/>
  <c r="F183" i="10"/>
  <c r="E183" i="10"/>
  <c r="D183" i="10"/>
  <c r="F182" i="10"/>
  <c r="E182" i="10"/>
  <c r="D182" i="10"/>
  <c r="F181" i="10"/>
  <c r="E181" i="10"/>
  <c r="D181" i="10"/>
  <c r="F180" i="10"/>
  <c r="E180" i="10"/>
  <c r="D180" i="10"/>
  <c r="F179" i="10"/>
  <c r="E179" i="10"/>
  <c r="D179" i="10"/>
  <c r="F178" i="10"/>
  <c r="E178" i="10"/>
  <c r="D178" i="10"/>
  <c r="F177" i="10"/>
  <c r="E177" i="10"/>
  <c r="D177" i="10"/>
  <c r="F176" i="10"/>
  <c r="E176" i="10"/>
  <c r="D176" i="10"/>
  <c r="F175" i="10"/>
  <c r="E175" i="10"/>
  <c r="D175" i="10"/>
  <c r="F174" i="10"/>
  <c r="E174" i="10"/>
  <c r="D174" i="10"/>
  <c r="F173" i="10"/>
  <c r="E173" i="10"/>
  <c r="D173" i="10"/>
  <c r="F172" i="10"/>
  <c r="E172" i="10"/>
  <c r="D172" i="10"/>
  <c r="F171" i="10"/>
  <c r="E171" i="10"/>
  <c r="D171" i="10"/>
  <c r="F170" i="10"/>
  <c r="E170" i="10"/>
  <c r="D170" i="10"/>
  <c r="F169" i="10"/>
  <c r="E169" i="10"/>
  <c r="D169" i="10"/>
  <c r="F168" i="10"/>
  <c r="E168" i="10"/>
  <c r="D168" i="10"/>
  <c r="F167" i="10"/>
  <c r="E167" i="10"/>
  <c r="D167" i="10"/>
  <c r="F166" i="10"/>
  <c r="E166" i="10"/>
  <c r="D166" i="10"/>
  <c r="F165" i="10"/>
  <c r="E165" i="10"/>
  <c r="D165" i="10"/>
  <c r="F164" i="10"/>
  <c r="E164" i="10"/>
  <c r="D164" i="10"/>
  <c r="F163" i="10"/>
  <c r="E163" i="10"/>
  <c r="D163" i="10"/>
  <c r="F162" i="10"/>
  <c r="E162" i="10"/>
  <c r="D162" i="10"/>
  <c r="F161" i="10"/>
  <c r="E161" i="10"/>
  <c r="D161" i="10"/>
  <c r="F160" i="10"/>
  <c r="E160" i="10"/>
  <c r="D160" i="10"/>
  <c r="F159" i="10"/>
  <c r="E159" i="10"/>
  <c r="D159" i="10"/>
  <c r="F158" i="10"/>
  <c r="E158" i="10"/>
  <c r="D158" i="10"/>
  <c r="F157" i="10"/>
  <c r="E157" i="10"/>
  <c r="D157" i="10"/>
  <c r="F156" i="10"/>
  <c r="E156" i="10"/>
  <c r="D156" i="10"/>
  <c r="F155" i="10"/>
  <c r="E155" i="10"/>
  <c r="D155" i="10"/>
  <c r="F154" i="10"/>
  <c r="E154" i="10"/>
  <c r="D154" i="10"/>
  <c r="F153" i="10"/>
  <c r="E153" i="10"/>
  <c r="D153" i="10"/>
  <c r="F152" i="10"/>
  <c r="E152" i="10"/>
  <c r="D152" i="10"/>
  <c r="F151" i="10"/>
  <c r="E151" i="10"/>
  <c r="D151" i="10"/>
  <c r="F150" i="10"/>
  <c r="E150" i="10"/>
  <c r="D150" i="10"/>
  <c r="F149" i="10"/>
  <c r="E149" i="10"/>
  <c r="D149" i="10"/>
  <c r="F148" i="10"/>
  <c r="E148" i="10"/>
  <c r="D148" i="10"/>
  <c r="F147" i="10"/>
  <c r="E147" i="10"/>
  <c r="D147" i="10"/>
  <c r="F146" i="10"/>
  <c r="E146" i="10"/>
  <c r="D146" i="10"/>
  <c r="F145" i="10"/>
  <c r="E145" i="10"/>
  <c r="D145" i="10"/>
  <c r="F144" i="10"/>
  <c r="E144" i="10"/>
  <c r="D144" i="10"/>
  <c r="F143" i="10"/>
  <c r="E143" i="10"/>
  <c r="D143" i="10"/>
  <c r="F142" i="10"/>
  <c r="E142" i="10"/>
  <c r="D142" i="10"/>
  <c r="F141" i="10"/>
  <c r="E141" i="10"/>
  <c r="D141" i="10"/>
  <c r="F140" i="10"/>
  <c r="E140" i="10"/>
  <c r="D140" i="10"/>
  <c r="F139" i="10"/>
  <c r="E139" i="10"/>
  <c r="D139" i="10"/>
  <c r="F138" i="10"/>
  <c r="E138" i="10"/>
  <c r="D138" i="10"/>
  <c r="F137" i="10"/>
  <c r="E137" i="10"/>
  <c r="D137" i="10"/>
  <c r="F136" i="10"/>
  <c r="E136" i="10"/>
  <c r="D136" i="10"/>
  <c r="F135" i="10"/>
  <c r="E135" i="10"/>
  <c r="D135" i="10"/>
  <c r="F134" i="10"/>
  <c r="E134" i="10"/>
  <c r="D134" i="10"/>
  <c r="F133" i="10"/>
  <c r="E133" i="10"/>
  <c r="D133" i="10"/>
  <c r="F132" i="10"/>
  <c r="E132" i="10"/>
  <c r="D132" i="10"/>
  <c r="F131" i="10"/>
  <c r="E131" i="10"/>
  <c r="D131" i="10"/>
  <c r="F130" i="10"/>
  <c r="E130" i="10"/>
  <c r="D130" i="10"/>
  <c r="F129" i="10"/>
  <c r="E129" i="10"/>
  <c r="D129" i="10"/>
  <c r="F128" i="10"/>
  <c r="E128" i="10"/>
  <c r="D128" i="10"/>
  <c r="F127" i="10"/>
  <c r="E127" i="10"/>
  <c r="D127" i="10"/>
  <c r="F126" i="10"/>
  <c r="E126" i="10"/>
  <c r="D126" i="10"/>
  <c r="F125" i="10"/>
  <c r="E125" i="10"/>
  <c r="D125" i="10"/>
  <c r="F124" i="10"/>
  <c r="E124" i="10"/>
  <c r="D124" i="10"/>
  <c r="F123" i="10"/>
  <c r="E123" i="10"/>
  <c r="D123" i="10"/>
  <c r="F122" i="10"/>
  <c r="E122" i="10"/>
  <c r="D122" i="10"/>
  <c r="F121" i="10"/>
  <c r="E121" i="10"/>
  <c r="D121" i="10"/>
  <c r="F120" i="10"/>
  <c r="E120" i="10"/>
  <c r="D120" i="10"/>
  <c r="F119" i="10"/>
  <c r="E119" i="10"/>
  <c r="D119" i="10"/>
  <c r="F118" i="10"/>
  <c r="E118" i="10"/>
  <c r="D118" i="10"/>
  <c r="F117" i="10"/>
  <c r="E117" i="10"/>
  <c r="D117" i="10"/>
  <c r="F116" i="10"/>
  <c r="E116" i="10"/>
  <c r="D116" i="10"/>
  <c r="F115" i="10"/>
  <c r="E115" i="10"/>
  <c r="D115" i="10"/>
  <c r="F114" i="10"/>
  <c r="E114" i="10"/>
  <c r="D114" i="10"/>
  <c r="F113" i="10"/>
  <c r="E113" i="10"/>
  <c r="D113" i="10"/>
  <c r="F112" i="10"/>
  <c r="E112" i="10"/>
  <c r="D112" i="10"/>
  <c r="F111" i="10"/>
  <c r="E111" i="10"/>
  <c r="D111" i="10"/>
  <c r="F110" i="10"/>
  <c r="E110" i="10"/>
  <c r="D110" i="10"/>
  <c r="F109" i="10"/>
  <c r="E109" i="10"/>
  <c r="D109" i="10"/>
  <c r="F108" i="10"/>
  <c r="E108" i="10"/>
  <c r="D108" i="10"/>
  <c r="F107" i="10"/>
  <c r="E107" i="10"/>
  <c r="D107" i="10"/>
  <c r="F106" i="10"/>
  <c r="E106" i="10"/>
  <c r="D106" i="10"/>
  <c r="F105" i="10"/>
  <c r="E105" i="10"/>
  <c r="D105" i="10"/>
  <c r="F104" i="10"/>
  <c r="E104" i="10"/>
  <c r="D104" i="10"/>
  <c r="F103" i="10"/>
  <c r="E103" i="10"/>
  <c r="D103" i="10"/>
  <c r="F102" i="10"/>
  <c r="E102" i="10"/>
  <c r="D102" i="10"/>
  <c r="F101" i="10"/>
  <c r="E101" i="10"/>
  <c r="D101" i="10"/>
  <c r="F100" i="10"/>
  <c r="E100" i="10"/>
  <c r="D100" i="10"/>
  <c r="F99" i="10"/>
  <c r="E99" i="10"/>
  <c r="D99" i="10"/>
  <c r="F98" i="10"/>
  <c r="E98" i="10"/>
  <c r="D98" i="10"/>
  <c r="F97" i="10"/>
  <c r="E97" i="10"/>
  <c r="D97" i="10"/>
  <c r="F96" i="10"/>
  <c r="E96" i="10"/>
  <c r="D96" i="10"/>
  <c r="F95" i="10"/>
  <c r="E95" i="10"/>
  <c r="D95" i="10"/>
  <c r="F94" i="10"/>
  <c r="E94" i="10"/>
  <c r="D94" i="10"/>
  <c r="F93" i="10"/>
  <c r="E93" i="10"/>
  <c r="D93" i="10"/>
  <c r="F92" i="10"/>
  <c r="E92" i="10"/>
  <c r="D92" i="10"/>
  <c r="F91" i="10"/>
  <c r="E91" i="10"/>
  <c r="D91" i="10"/>
  <c r="F90" i="10"/>
  <c r="E90" i="10"/>
  <c r="D90" i="10"/>
  <c r="F89" i="10"/>
  <c r="E89" i="10"/>
  <c r="D89" i="10"/>
  <c r="F88" i="10"/>
  <c r="E88" i="10"/>
  <c r="D88" i="10"/>
  <c r="F87" i="10"/>
  <c r="E87" i="10"/>
  <c r="D87" i="10"/>
  <c r="F86" i="10"/>
  <c r="E86" i="10"/>
  <c r="D86" i="10"/>
  <c r="F85" i="10"/>
  <c r="E85" i="10"/>
  <c r="D85" i="10"/>
  <c r="F84" i="10"/>
  <c r="E84" i="10"/>
  <c r="D84" i="10"/>
  <c r="F83" i="10"/>
  <c r="E83" i="10"/>
  <c r="D83" i="10"/>
  <c r="F82" i="10"/>
  <c r="E82" i="10"/>
  <c r="D82" i="10"/>
  <c r="F81" i="10"/>
  <c r="E81" i="10"/>
  <c r="D81" i="10"/>
  <c r="F80" i="10"/>
  <c r="E80" i="10"/>
  <c r="D80" i="10"/>
  <c r="F79" i="10"/>
  <c r="E79" i="10"/>
  <c r="D79" i="10"/>
  <c r="F78" i="10"/>
  <c r="E78" i="10"/>
  <c r="D78" i="10"/>
  <c r="F77" i="10"/>
  <c r="E77" i="10"/>
  <c r="D77" i="10"/>
  <c r="F76" i="10"/>
  <c r="E76" i="10"/>
  <c r="D76" i="10"/>
  <c r="F75" i="10"/>
  <c r="E75" i="10"/>
  <c r="D75" i="10"/>
  <c r="F74" i="10"/>
  <c r="E74" i="10"/>
  <c r="D74" i="10"/>
  <c r="F73" i="10"/>
  <c r="E73" i="10"/>
  <c r="D73" i="10"/>
  <c r="F72" i="10"/>
  <c r="E72" i="10"/>
  <c r="D72" i="10"/>
  <c r="F71" i="10"/>
  <c r="E71" i="10"/>
  <c r="D71" i="10"/>
  <c r="F70" i="10"/>
  <c r="E70" i="10"/>
  <c r="D70" i="10"/>
  <c r="F69" i="10"/>
  <c r="E69" i="10"/>
  <c r="D69" i="10"/>
  <c r="F68" i="10"/>
  <c r="E68" i="10"/>
  <c r="D68" i="10"/>
  <c r="F67" i="10"/>
  <c r="E67" i="10"/>
  <c r="D67" i="10"/>
  <c r="F66" i="10"/>
  <c r="E66" i="10"/>
  <c r="D66" i="10"/>
  <c r="F65" i="10"/>
  <c r="E65" i="10"/>
  <c r="D65" i="10"/>
  <c r="F64" i="10"/>
  <c r="E64" i="10"/>
  <c r="D64" i="10"/>
  <c r="F63" i="10"/>
  <c r="E63" i="10"/>
  <c r="D63" i="10"/>
  <c r="F62" i="10"/>
  <c r="E62" i="10"/>
  <c r="D62" i="10"/>
  <c r="F61" i="10"/>
  <c r="E61" i="10"/>
  <c r="D61" i="10"/>
  <c r="F60" i="10"/>
  <c r="E60" i="10"/>
  <c r="D60" i="10"/>
  <c r="F59" i="10"/>
  <c r="E59" i="10"/>
  <c r="D59" i="10"/>
  <c r="F58" i="10"/>
  <c r="E58" i="10"/>
  <c r="D58" i="10"/>
  <c r="F57" i="10"/>
  <c r="E57" i="10"/>
  <c r="D57" i="10"/>
  <c r="F56" i="10"/>
  <c r="E56" i="10"/>
  <c r="D56" i="10"/>
  <c r="F55" i="10"/>
  <c r="E55" i="10"/>
  <c r="D55" i="10"/>
  <c r="F54" i="10"/>
  <c r="E54" i="10"/>
  <c r="D54" i="10"/>
  <c r="F53" i="10"/>
  <c r="E53" i="10"/>
  <c r="D53" i="10"/>
  <c r="F52" i="10"/>
  <c r="E52" i="10"/>
  <c r="D52" i="10"/>
  <c r="F51" i="10"/>
  <c r="E51" i="10"/>
  <c r="D51" i="10"/>
  <c r="F50" i="10"/>
  <c r="E50" i="10"/>
  <c r="D50" i="10"/>
  <c r="F49" i="10"/>
  <c r="E49" i="10"/>
  <c r="D49" i="10"/>
  <c r="F48" i="10"/>
  <c r="E48" i="10"/>
  <c r="D48" i="10"/>
  <c r="F47" i="10"/>
  <c r="E47" i="10"/>
  <c r="D47" i="10"/>
  <c r="F46" i="10"/>
  <c r="E46" i="10"/>
  <c r="D46" i="10"/>
  <c r="F45" i="10"/>
  <c r="E45" i="10"/>
  <c r="D45" i="10"/>
  <c r="F44" i="10"/>
  <c r="E44" i="10"/>
  <c r="D44" i="10"/>
  <c r="F43" i="10"/>
  <c r="E43" i="10"/>
  <c r="D43" i="10"/>
  <c r="F42" i="10"/>
  <c r="E42" i="10"/>
  <c r="D42" i="10"/>
  <c r="F41" i="10"/>
  <c r="E41" i="10"/>
  <c r="D41" i="10"/>
  <c r="F40" i="10"/>
  <c r="E40" i="10"/>
  <c r="D40" i="10"/>
  <c r="F39" i="10"/>
  <c r="E39" i="10"/>
  <c r="D39" i="10"/>
  <c r="F38" i="10"/>
  <c r="E38" i="10"/>
  <c r="D38" i="10"/>
  <c r="F37" i="10"/>
  <c r="E37" i="10"/>
  <c r="D37" i="10"/>
  <c r="F36" i="10"/>
  <c r="E36" i="10"/>
  <c r="D36" i="10"/>
  <c r="F35" i="10"/>
  <c r="E35" i="10"/>
  <c r="D35" i="10"/>
  <c r="F34" i="10"/>
  <c r="E34" i="10"/>
  <c r="D34" i="10"/>
  <c r="F33" i="10"/>
  <c r="E33" i="10"/>
  <c r="D33" i="10"/>
  <c r="F32" i="10"/>
  <c r="E32" i="10"/>
  <c r="D32" i="10"/>
  <c r="F31" i="10"/>
  <c r="E31" i="10"/>
  <c r="D31" i="10"/>
  <c r="F30" i="10"/>
  <c r="E30" i="10"/>
  <c r="D30" i="10"/>
  <c r="F29" i="10"/>
  <c r="E29" i="10"/>
  <c r="D29" i="10"/>
  <c r="F28" i="10"/>
  <c r="E28" i="10"/>
  <c r="D28" i="10"/>
  <c r="F27" i="10"/>
  <c r="E27" i="10"/>
  <c r="D27" i="10"/>
  <c r="F26" i="10"/>
  <c r="E26" i="10"/>
  <c r="D26" i="10"/>
  <c r="F25" i="10"/>
  <c r="E25" i="10"/>
  <c r="D25" i="10"/>
  <c r="F24" i="10"/>
  <c r="E24" i="10"/>
  <c r="D24" i="10"/>
  <c r="F23" i="10"/>
  <c r="E23" i="10"/>
  <c r="D23" i="10"/>
  <c r="F22" i="10"/>
  <c r="E22" i="10"/>
  <c r="D22" i="10"/>
  <c r="F21" i="10"/>
  <c r="E21" i="10"/>
  <c r="D21" i="10"/>
  <c r="F20" i="10"/>
  <c r="E20" i="10"/>
  <c r="D20" i="10"/>
  <c r="F19" i="10"/>
  <c r="E19" i="10"/>
  <c r="D19" i="10"/>
  <c r="F18" i="10"/>
  <c r="E18" i="10"/>
  <c r="D18" i="10"/>
  <c r="F17" i="10"/>
  <c r="E17" i="10"/>
  <c r="D17" i="10"/>
  <c r="F16" i="10"/>
  <c r="E16" i="10"/>
  <c r="D16" i="10"/>
  <c r="F15" i="10"/>
  <c r="E15" i="10"/>
  <c r="D15" i="10"/>
  <c r="F14" i="10"/>
  <c r="E14" i="10"/>
  <c r="D14" i="10"/>
  <c r="F13" i="10"/>
  <c r="E13" i="10"/>
  <c r="D13" i="10"/>
  <c r="E2" i="10"/>
  <c r="F2" i="10" s="1"/>
  <c r="C7" i="7"/>
  <c r="C6" i="7"/>
  <c r="C5" i="7"/>
  <c r="D12" i="10" l="1"/>
  <c r="E12" i="10"/>
  <c r="D7" i="10" s="1"/>
  <c r="F12" i="10"/>
  <c r="F7" i="10" s="1"/>
  <c r="F8" i="10" l="1"/>
  <c r="C181" i="9"/>
  <c r="C142" i="9"/>
  <c r="C123" i="9"/>
  <c r="C138" i="9"/>
  <c r="C144" i="9"/>
  <c r="C162" i="9"/>
  <c r="C143" i="9"/>
  <c r="C129" i="9"/>
  <c r="C119" i="9"/>
  <c r="C145" i="9"/>
  <c r="C182" i="9"/>
  <c r="C163" i="9"/>
  <c r="C190" i="9"/>
  <c r="C139" i="9"/>
  <c r="C126" i="9"/>
  <c r="C164" i="9"/>
  <c r="C183" i="9"/>
  <c r="C192" i="9"/>
  <c r="C159" i="9"/>
  <c r="C167" i="9"/>
  <c r="C184" i="9"/>
  <c r="C124" i="9"/>
  <c r="C176" i="9"/>
  <c r="C179" i="9"/>
  <c r="C128" i="9"/>
  <c r="C185" i="9"/>
  <c r="C165" i="9"/>
  <c r="C125" i="9"/>
  <c r="C120" i="9"/>
  <c r="C149" i="9"/>
  <c r="C166" i="9"/>
  <c r="C146" i="9"/>
  <c r="C186" i="9"/>
  <c r="C140" i="9"/>
  <c r="C151" i="9"/>
  <c r="C187" i="9"/>
  <c r="C127" i="9"/>
  <c r="C147" i="9"/>
  <c r="C160" i="9"/>
  <c r="C132" i="9"/>
  <c r="C148" i="9"/>
  <c r="C168" i="9"/>
  <c r="C188" i="9"/>
  <c r="C180" i="9"/>
  <c r="C193" i="9"/>
  <c r="C170" i="9"/>
  <c r="C169" i="9"/>
  <c r="C189" i="9"/>
  <c r="C172" i="9"/>
  <c r="C134" i="9"/>
  <c r="C131" i="9"/>
  <c r="C130" i="9"/>
  <c r="C150" i="9"/>
  <c r="C196" i="9"/>
  <c r="C135" i="9"/>
  <c r="C152" i="9"/>
  <c r="C171" i="9"/>
  <c r="C191" i="9"/>
  <c r="C157" i="9"/>
  <c r="C156" i="9"/>
  <c r="C173" i="9"/>
  <c r="C133" i="9"/>
  <c r="C153" i="9"/>
  <c r="C121" i="9"/>
  <c r="C137" i="9"/>
  <c r="C194" i="9"/>
  <c r="C154" i="9"/>
  <c r="C174" i="9"/>
  <c r="C141" i="9"/>
  <c r="C158" i="9"/>
  <c r="C175" i="9"/>
  <c r="C155" i="9"/>
  <c r="C195" i="9"/>
  <c r="C161" i="9"/>
  <c r="C122" i="9"/>
  <c r="C177" i="9"/>
  <c r="C136" i="9"/>
  <c r="C178" i="9"/>
  <c r="C130" i="6"/>
  <c r="C141" i="6"/>
  <c r="C120" i="6"/>
  <c r="C142" i="6"/>
  <c r="C131" i="6"/>
  <c r="C143" i="6"/>
  <c r="C121" i="6"/>
  <c r="C124" i="6"/>
  <c r="C132" i="6"/>
  <c r="C125" i="6"/>
  <c r="C122" i="6"/>
  <c r="C128" i="6"/>
  <c r="C133" i="6"/>
  <c r="C139" i="6"/>
  <c r="C123" i="6"/>
  <c r="C144" i="6"/>
  <c r="C134" i="6"/>
  <c r="C126" i="6"/>
  <c r="C145" i="6"/>
  <c r="C127" i="6"/>
  <c r="C135" i="6"/>
  <c r="C117" i="6"/>
  <c r="C118" i="6"/>
  <c r="C136" i="6"/>
  <c r="C138" i="6"/>
  <c r="C137" i="6"/>
  <c r="C119" i="6"/>
  <c r="C129" i="6"/>
  <c r="C140" i="6"/>
  <c r="E126" i="9"/>
  <c r="D179" i="9"/>
  <c r="D172" i="9"/>
  <c r="D192" i="9"/>
  <c r="D170" i="9"/>
  <c r="D177" i="9"/>
  <c r="D175" i="9"/>
  <c r="E189" i="9"/>
  <c r="D194" i="9"/>
  <c r="E122" i="9"/>
  <c r="E180" i="9"/>
  <c r="D150" i="9"/>
  <c r="D163" i="9"/>
  <c r="E185" i="9"/>
  <c r="E170" i="9"/>
  <c r="D185" i="9"/>
  <c r="D184" i="9"/>
  <c r="D121" i="9"/>
  <c r="E146" i="9"/>
  <c r="D133" i="9"/>
  <c r="E166" i="9"/>
  <c r="D182" i="9"/>
  <c r="D167" i="9"/>
  <c r="E144" i="9"/>
  <c r="D128" i="9"/>
  <c r="E135" i="9"/>
  <c r="D134" i="9"/>
  <c r="D152" i="9"/>
  <c r="D141" i="9"/>
  <c r="E186" i="9"/>
  <c r="E160" i="9"/>
  <c r="E150" i="9"/>
  <c r="E125" i="9"/>
  <c r="E129" i="9"/>
  <c r="D186" i="9"/>
  <c r="D144" i="9"/>
  <c r="E181" i="9"/>
  <c r="E162" i="9"/>
  <c r="E173" i="9"/>
  <c r="D158" i="9"/>
  <c r="D195" i="9"/>
  <c r="E182" i="9"/>
  <c r="D187" i="9"/>
  <c r="E193" i="9"/>
  <c r="D148" i="9"/>
  <c r="E140" i="9"/>
  <c r="E120" i="9"/>
  <c r="E151" i="9"/>
  <c r="E141" i="9"/>
  <c r="D178" i="9"/>
  <c r="D166" i="9"/>
  <c r="E136" i="9"/>
  <c r="E195" i="9"/>
  <c r="D129" i="9"/>
  <c r="E172" i="9"/>
  <c r="E153" i="9"/>
  <c r="E127" i="9"/>
  <c r="D139" i="9"/>
  <c r="E165" i="9"/>
  <c r="D180" i="9"/>
  <c r="D145" i="9"/>
  <c r="D151" i="9"/>
  <c r="E176" i="9"/>
  <c r="E161" i="9"/>
  <c r="E143" i="9"/>
  <c r="E190" i="9"/>
  <c r="E194" i="9"/>
  <c r="E188" i="9"/>
  <c r="D162" i="9"/>
  <c r="E174" i="9"/>
  <c r="D136" i="9"/>
  <c r="E130" i="9"/>
  <c r="D138" i="9"/>
  <c r="D137" i="9"/>
  <c r="E168" i="9"/>
  <c r="E164" i="9"/>
  <c r="E149" i="9"/>
  <c r="D165" i="9"/>
  <c r="E169" i="9"/>
  <c r="E155" i="9"/>
  <c r="E123" i="9"/>
  <c r="D146" i="9"/>
  <c r="E131" i="9"/>
  <c r="E175" i="9"/>
  <c r="E179" i="9"/>
  <c r="D188" i="9"/>
  <c r="E121" i="9"/>
  <c r="E177" i="9"/>
  <c r="D119" i="9"/>
  <c r="D156" i="9"/>
  <c r="D159" i="9"/>
  <c r="E158" i="9"/>
  <c r="E184" i="9"/>
  <c r="D191" i="9"/>
  <c r="D149" i="9"/>
  <c r="E124" i="9"/>
  <c r="E178" i="9"/>
  <c r="D135" i="9"/>
  <c r="D131" i="9"/>
  <c r="E145" i="9"/>
  <c r="E152" i="9"/>
  <c r="E133" i="9"/>
  <c r="E134" i="9"/>
  <c r="D164" i="9"/>
  <c r="E154" i="9"/>
  <c r="E157" i="9"/>
  <c r="D125" i="9"/>
  <c r="D140" i="9"/>
  <c r="D157" i="9"/>
  <c r="D176" i="9"/>
  <c r="E139" i="9"/>
  <c r="D171" i="9"/>
  <c r="D181" i="9"/>
  <c r="D173" i="9"/>
  <c r="D122" i="9"/>
  <c r="D124" i="9"/>
  <c r="E171" i="9"/>
  <c r="E191" i="9"/>
  <c r="E183" i="9"/>
  <c r="D130" i="9"/>
  <c r="D189" i="9"/>
  <c r="D126" i="9"/>
  <c r="D120" i="9"/>
  <c r="E132" i="9"/>
  <c r="D147" i="9"/>
  <c r="E142" i="9"/>
  <c r="D143" i="9"/>
  <c r="E192" i="9"/>
  <c r="E187" i="9"/>
  <c r="D169" i="9"/>
  <c r="E137" i="9"/>
  <c r="D153" i="9"/>
  <c r="D161" i="9"/>
  <c r="D190" i="9"/>
  <c r="D127" i="9"/>
  <c r="D168" i="9"/>
  <c r="D193" i="9"/>
  <c r="E159" i="9"/>
  <c r="D196" i="9"/>
  <c r="E138" i="9"/>
  <c r="D154" i="9"/>
  <c r="D132" i="9"/>
  <c r="E148" i="9"/>
  <c r="E196" i="9"/>
  <c r="D123" i="9"/>
  <c r="E163" i="9"/>
  <c r="E156" i="9"/>
  <c r="E167" i="9"/>
  <c r="D160" i="9"/>
  <c r="E147" i="9"/>
  <c r="D142" i="9"/>
  <c r="E128" i="9"/>
  <c r="D155" i="9"/>
  <c r="D183" i="9"/>
  <c r="E119" i="9"/>
  <c r="D174" i="9"/>
  <c r="D137" i="6"/>
  <c r="D129" i="6"/>
  <c r="E120" i="6"/>
  <c r="D134" i="6"/>
  <c r="E142" i="6"/>
  <c r="D133" i="6"/>
  <c r="D123" i="6"/>
  <c r="D127" i="6"/>
  <c r="E145" i="6"/>
  <c r="E138" i="6"/>
  <c r="D142" i="6"/>
  <c r="D131" i="6"/>
  <c r="E129" i="6"/>
  <c r="E137" i="6"/>
  <c r="E124" i="6"/>
  <c r="E134" i="6"/>
  <c r="E131" i="6"/>
  <c r="E122" i="6"/>
  <c r="D136" i="6"/>
  <c r="D140" i="6"/>
  <c r="D125" i="6"/>
  <c r="E136" i="6"/>
  <c r="D120" i="6"/>
  <c r="E141" i="6"/>
  <c r="D128" i="6"/>
  <c r="E119" i="6"/>
  <c r="E133" i="6"/>
  <c r="D130" i="6"/>
  <c r="D124" i="6"/>
  <c r="E126" i="6"/>
  <c r="E144" i="6"/>
  <c r="D135" i="6"/>
  <c r="D117" i="6"/>
  <c r="E128" i="6"/>
  <c r="D118" i="6"/>
  <c r="E139" i="6"/>
  <c r="D132" i="6"/>
  <c r="E130" i="6"/>
  <c r="E123" i="6"/>
  <c r="E135" i="6"/>
  <c r="E143" i="6"/>
  <c r="E118" i="6"/>
  <c r="D119" i="6"/>
  <c r="E117" i="6"/>
  <c r="D126" i="6"/>
  <c r="E140" i="6"/>
  <c r="D141" i="6"/>
  <c r="E121" i="6"/>
  <c r="D139" i="6"/>
  <c r="D121" i="6"/>
  <c r="D144" i="6"/>
  <c r="D145" i="6"/>
  <c r="E132" i="6"/>
  <c r="E125" i="6"/>
  <c r="E127" i="6"/>
  <c r="D138" i="6"/>
  <c r="D143" i="6"/>
  <c r="D122" i="6"/>
  <c r="G118" i="6" l="1"/>
  <c r="D8" i="10" l="1"/>
</calcChain>
</file>

<file path=xl/sharedStrings.xml><?xml version="1.0" encoding="utf-8"?>
<sst xmlns="http://schemas.openxmlformats.org/spreadsheetml/2006/main" count="8203" uniqueCount="2970">
  <si>
    <t>Timeline</t>
  </si>
  <si>
    <t>Forecast</t>
  </si>
  <si>
    <t>Low</t>
  </si>
  <si>
    <t>high</t>
  </si>
  <si>
    <t>6 sigma</t>
  </si>
  <si>
    <t>sigma</t>
  </si>
  <si>
    <t>Probability of higher # incidents by type of natural disasters</t>
  </si>
  <si>
    <t>Geological</t>
  </si>
  <si>
    <t>Meteorological</t>
  </si>
  <si>
    <t>&gt; 1</t>
  </si>
  <si>
    <t>&gt; 18</t>
  </si>
  <si>
    <t>&lt; = 1</t>
  </si>
  <si>
    <t>&lt; = 18</t>
  </si>
  <si>
    <t>Biological</t>
  </si>
  <si>
    <t>Thousand simulations</t>
  </si>
  <si>
    <t>Values</t>
  </si>
  <si>
    <t>Lower Confidence Bound</t>
  </si>
  <si>
    <t>Upper Confidence Bound</t>
  </si>
  <si>
    <t>6sigmas</t>
  </si>
  <si>
    <t>Row Labels</t>
  </si>
  <si>
    <t>Count of EVENT GROUP</t>
  </si>
  <si>
    <t>Disaster</t>
  </si>
  <si>
    <t>Meteorological - Hydrological</t>
  </si>
  <si>
    <t>Grand Total</t>
  </si>
  <si>
    <t>EVENT CATEGORY</t>
  </si>
  <si>
    <t>(All)</t>
  </si>
  <si>
    <t>Column Labels</t>
  </si>
  <si>
    <t>1902</t>
  </si>
  <si>
    <t>1904</t>
  </si>
  <si>
    <t>1905</t>
  </si>
  <si>
    <t>1909</t>
  </si>
  <si>
    <t>1911</t>
  </si>
  <si>
    <t>1913</t>
  </si>
  <si>
    <t>1914</t>
  </si>
  <si>
    <t>1915</t>
  </si>
  <si>
    <t>1916</t>
  </si>
  <si>
    <t>1917</t>
  </si>
  <si>
    <t>1920</t>
  </si>
  <si>
    <t>1921</t>
  </si>
  <si>
    <t>1922</t>
  </si>
  <si>
    <t>1923</t>
  </si>
  <si>
    <t>1925</t>
  </si>
  <si>
    <t>1928</t>
  </si>
  <si>
    <t>1929</t>
  </si>
  <si>
    <t>1930</t>
  </si>
  <si>
    <t>1933</t>
  </si>
  <si>
    <t>1934</t>
  </si>
  <si>
    <t>1935</t>
  </si>
  <si>
    <t>1936</t>
  </si>
  <si>
    <t>1937</t>
  </si>
  <si>
    <t>1938</t>
  </si>
  <si>
    <t>1940</t>
  </si>
  <si>
    <t>1941</t>
  </si>
  <si>
    <t>1942</t>
  </si>
  <si>
    <t>1944</t>
  </si>
  <si>
    <t>1946</t>
  </si>
  <si>
    <t>1947</t>
  </si>
  <si>
    <t>1948</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</si>
  <si>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</si>
  <si>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</si>
  <si>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</si>
  <si>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</si>
  <si>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</si>
  <si>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</si>
  <si>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</si>
  <si>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</si>
  <si>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</si>
  <si>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</si>
  <si>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</si>
  <si>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</si>
  <si>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</si>
  <si>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</si>
  <si>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</si>
  <si>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</si>
  <si>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</si>
  <si>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</si>
  <si>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</si>
  <si>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</si>
  <si>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</si>
  <si>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</si>
  <si>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</si>
  <si>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</si>
  <si>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</si>
  <si>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</si>
  <si>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</si>
  <si>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</si>
  <si>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</si>
  <si>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</si>
  <si>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</si>
  <si>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</si>
  <si>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</si>
  <si>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</si>
  <si>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</si>
  <si>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</si>
  <si>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</si>
  <si>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</si>
  <si>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</si>
  <si>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</si>
  <si>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</si>
  <si>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</si>
  <si>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</si>
  <si>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</si>
  <si>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</si>
  <si>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</si>
  <si>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</si>
  <si>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</si>
  <si>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</si>
  <si>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</si>
  <si>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</si>
  <si>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</si>
  <si>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</si>
  <si>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</si>
  <si>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</si>
  <si>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</si>
  <si>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</si>
  <si>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</si>
  <si>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</si>
  <si>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</si>
  <si>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</si>
  <si>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</si>
  <si>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</si>
  <si>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</si>
  <si>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</si>
  <si>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</si>
  <si>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</si>
  <si>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Flood</t>
  </si>
  <si>
    <t>Storms and Severe Thunderstorms</t>
  </si>
  <si>
    <t>Wildfire</t>
  </si>
  <si>
    <t>Winter Storm</t>
  </si>
  <si>
    <t>YEAR</t>
  </si>
  <si>
    <t>EVENTS</t>
  </si>
  <si>
    <t xml:space="preserve"> </t>
  </si>
  <si>
    <t>minimun support</t>
  </si>
  <si>
    <t>EVENT GROUP</t>
  </si>
  <si>
    <t>EVENT SUBGROUP</t>
  </si>
  <si>
    <t>EVENT TYPE</t>
  </si>
  <si>
    <t>PLACE</t>
  </si>
  <si>
    <t>EVENT START DATE</t>
  </si>
  <si>
    <t>COMMENTS</t>
  </si>
  <si>
    <t>FATALITIES</t>
  </si>
  <si>
    <t>INJURED / INFECTED</t>
  </si>
  <si>
    <t>EVACUATED</t>
  </si>
  <si>
    <t>ESTIMATED TOTAL COST</t>
  </si>
  <si>
    <t>NORMALIZED TOTAL COST</t>
  </si>
  <si>
    <t>EVENT END DATE</t>
  </si>
  <si>
    <t>FEDERAL DFAA PAYMENTS</t>
  </si>
  <si>
    <t>PROVINCIAL DFAA PAYMENTS</t>
  </si>
  <si>
    <t>PROVINCIAL DEPARTMENT PAYMENTS</t>
  </si>
  <si>
    <t>MUNICIPAL COSTS</t>
  </si>
  <si>
    <t>OGD COSTS</t>
  </si>
  <si>
    <t>INSURANCE PAYMENTS</t>
  </si>
  <si>
    <t>NGO PAYMENTS</t>
  </si>
  <si>
    <t>UTILITY - PEOPLE AFFECTED</t>
  </si>
  <si>
    <t>MAGNITUDE</t>
  </si>
  <si>
    <t>Incident</t>
  </si>
  <si>
    <t>Technology</t>
  </si>
  <si>
    <t>Explosion</t>
  </si>
  <si>
    <t>Non-Residential</t>
  </si>
  <si>
    <t>Grand Forks BC</t>
  </si>
  <si>
    <t>Grand Forks BC, 1901. An explosion in the Union Mine killed 64 people.</t>
  </si>
  <si>
    <t>1/1/1901 12:00:00 AM</t>
  </si>
  <si>
    <t>Infrastructure failure</t>
  </si>
  <si>
    <t>Manufacturing / Industry</t>
  </si>
  <si>
    <t>Wellington BC</t>
  </si>
  <si>
    <t>Wellington BC, 1901. Sixteen people were entombed in the #2 slope of the Wellington Colliery, in the Kooteney region.</t>
  </si>
  <si>
    <t>Cranberry BC</t>
  </si>
  <si>
    <t>Cranberry BC, 1902. An explosion in the Extension Colliery killed 32 people.</t>
  </si>
  <si>
    <t>1/1/1902 12:00:00 AM</t>
  </si>
  <si>
    <t>Grand Forks BC, 1903. An explosion in the Union Mine killed 16 people.</t>
  </si>
  <si>
    <t>1/1/1903 12:00:00 AM</t>
  </si>
  <si>
    <t>Carbonado BC</t>
  </si>
  <si>
    <t>Carbonado BC, 1904.  An explosion in the Carbonado Colliery killed 14 people.</t>
  </si>
  <si>
    <t>1/1/1904 12:00:00 AM</t>
  </si>
  <si>
    <t>Transportation accident</t>
  </si>
  <si>
    <t>Marine</t>
  </si>
  <si>
    <t>Vancouver Island (BC)</t>
  </si>
  <si>
    <t>British Columbia, 1906. 126 dead: wreck of "Valencia" off Vancouver Island.</t>
  </si>
  <si>
    <t>1/1/1906 12:00:00 AM</t>
  </si>
  <si>
    <t>Natural</t>
  </si>
  <si>
    <t>Drought</t>
  </si>
  <si>
    <t>Prairie Provinces</t>
  </si>
  <si>
    <t>Prairie Provinces, 1910. Cereal crop drought occurred in parts of the Prairies.</t>
  </si>
  <si>
    <t>1/1/1910 12:00:00 AM</t>
  </si>
  <si>
    <t>Newfoundland coast</t>
  </si>
  <si>
    <t>Newfoundland, 1914. 173 died when the ship "Southern Cross" vanished in storm off coast of Newfoundland.</t>
  </si>
  <si>
    <t>1/1/1914 12:00:00 AM</t>
  </si>
  <si>
    <t>Prairie Provinces, 1914. Cereal crop drought occurred in parts of the Prairies.</t>
  </si>
  <si>
    <t>North Saskatchewan River AB and SK</t>
  </si>
  <si>
    <t>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t>
  </si>
  <si>
    <t>1/1/1915 12:00:00 AM</t>
  </si>
  <si>
    <t>Nanaimo BC</t>
  </si>
  <si>
    <t>Nanaimo BC, 1915.  Western Fuel Company explosion killed 22 people.</t>
  </si>
  <si>
    <t>Fernie BC</t>
  </si>
  <si>
    <t>Fernie BC, 1917.  An explosion at the #3 mine at Coal Creek killed 34 people.</t>
  </si>
  <si>
    <t>1/1/1917 12:00:00 AM</t>
  </si>
  <si>
    <t>Prairie Provinces, 1917. Cereal crop drought occurred in parts of the Prairies.</t>
  </si>
  <si>
    <t>Epidemic</t>
  </si>
  <si>
    <t>Across Canada</t>
  </si>
  <si>
    <t>Across Canada, 1918-1925. More than 50,000 dead, two million affected; as part of a world-wide outbreak, Spanish Influenza hit Canadians hard, affecting more than one quarter of the population. The Canadian Red Cross assisted 230 communities in 1918.</t>
  </si>
  <si>
    <t>1/1/1925 12:00:00 AM</t>
  </si>
  <si>
    <t>Prairie Provinces, 1918. Cereal crop drought occurred in parts of the Prairies.</t>
  </si>
  <si>
    <t>12/31/1918 12:00:00 AM</t>
  </si>
  <si>
    <t>Prairie Provinces, 1919. Cereal crop drought occurred in parts of the Prairies.</t>
  </si>
  <si>
    <t>12/31/1919 12:00:00 AM</t>
  </si>
  <si>
    <t>Prairie Provinces, 1920. Cereal crop drought occurred in parts of the Prairies. Alberta communities were hardest hit.</t>
  </si>
  <si>
    <t>12/31/1920 12:00:00 AM</t>
  </si>
  <si>
    <t>Southern Saskatchewan</t>
  </si>
  <si>
    <t>Southern Saskatchewan, 1921. A drought put many farmers out of work, and caused poverty and distress.</t>
  </si>
  <si>
    <t>1/1/1921 12:00:00 AM</t>
  </si>
  <si>
    <t>Fire</t>
  </si>
  <si>
    <t>Residential</t>
  </si>
  <si>
    <t>Merville and Lang BC</t>
  </si>
  <si>
    <t>Merville and Lang BC, 1921. Fires broke out in the two towns. Unknown number of deaths and homeless.</t>
  </si>
  <si>
    <t>Comox BC</t>
  </si>
  <si>
    <t>Comox BC, 1922. An explosion at the Comox Colliery killed 18 people.</t>
  </si>
  <si>
    <t>1/1/1922 12:00:00 AM</t>
  </si>
  <si>
    <t>Comox BC, 1923.  An explosion in the Comox Colliery killed 33 people.</t>
  </si>
  <si>
    <t>1/1/1923 12:00:00 AM</t>
  </si>
  <si>
    <t>Winnipeg MB</t>
  </si>
  <si>
    <t>Winnipeg MB, 1923. Severe flooding in the Winnipeg area of the Assiniboine River.</t>
  </si>
  <si>
    <t>Prairie Provinces, 1924. Cereal crop drought occurred in parts of the Prairies.</t>
  </si>
  <si>
    <t>1/1/1924 12:00:00 AM</t>
  </si>
  <si>
    <t>Rideau, ChaudiÃ¨re and Quyon Rivers QC</t>
  </si>
  <si>
    <t>Rideau, ChaudiÃ¨re and Quyon Rivers QC, 1928. Three people were killed by the flooding when these rivers overflowed their banks.</t>
  </si>
  <si>
    <t>1/1/1928 12:00:00 AM</t>
  </si>
  <si>
    <t>Prairie Provinces, 1929. Cereal crop drought occurred in parts of the Prairies.</t>
  </si>
  <si>
    <t>1/1/1929 12:00:00 AM</t>
  </si>
  <si>
    <t>Coalmont BC</t>
  </si>
  <si>
    <t>Coalmont BC, 1930. An explosion in the Coalmont Colliery killed 45 people.</t>
  </si>
  <si>
    <t>1/1/1930 12:00:00 AM</t>
  </si>
  <si>
    <t>Liverpool NS</t>
  </si>
  <si>
    <t>Liverpool NS, 1930. The Canadian Red Cross evacuated 48 families (assume family of 4).</t>
  </si>
  <si>
    <t>Prairie Provinces, 1931-1938. The "dirty thirties"; dust storms, plant rust, heat waves, grasshopper plagues and water shortages plagued western Canada for almost a decade causing immense social and economic hardship. It is estimated that 250,000 people left the area. For related deaths, see Heatwave of 1936 (1936.005).</t>
  </si>
  <si>
    <t>1/1/1938 12:00:00 AM</t>
  </si>
  <si>
    <t>Manitoba</t>
  </si>
  <si>
    <t>Manitoba, 1935. Record snowfall in Manitoba reached 51.8 cm in March, 1935.</t>
  </si>
  <si>
    <t>1/1/1935 12:00:00 AM</t>
  </si>
  <si>
    <t>Saskatchewan</t>
  </si>
  <si>
    <t>Saskatchewan, 1939.</t>
  </si>
  <si>
    <t>1/1/1939 12:00:00 AM</t>
  </si>
  <si>
    <t>Great Lakes: Lake Ontario</t>
  </si>
  <si>
    <t>Ontario, 1940. Three Great Lakes ships wrecked in storm, killing 69.</t>
  </si>
  <si>
    <t>1/1/1940 12:00:00 AM</t>
  </si>
  <si>
    <t>Newfoundland, off coast</t>
  </si>
  <si>
    <t>Newfoundland, 1942. 203 dead; three U.S. navy ships, the destroyers "Wilkes" and "Truxton" and the supply ship "Pollux", went off course during a blizzard and crashed into the rocks near St. Lawrence at the entrance to Placentia Bay: the ships had been unable to check their position as they had been ordered to keep radio silence: the "Wilkes" floated off the rocks but the other two ships were pounded to pieces: the rescue efforts of the villagers of St. Lawrence saved the lives of many sailors: as a gesture of gratitude, the U.S. government constructed a hospital in the town which was closed down by the Newfoundland government in 1989.</t>
  </si>
  <si>
    <t>1/1/1942 12:00:00 AM</t>
  </si>
  <si>
    <t>Conflict</t>
  </si>
  <si>
    <t>Arson</t>
  </si>
  <si>
    <t>British Columbia</t>
  </si>
  <si>
    <t>British Columbia, 1944. One person was killed during an arson attack carried out by the radical Doukhobor sect, the Sons of Freedom.</t>
  </si>
  <si>
    <t>1/1/1944 12:00:00 AM</t>
  </si>
  <si>
    <t>Rimouski and Cabano, QC</t>
  </si>
  <si>
    <t>Rimouski and Cabano QC, 1950.</t>
  </si>
  <si>
    <t>1/1/1950 12:00:00 AM</t>
  </si>
  <si>
    <t>Bow River BC</t>
  </si>
  <si>
    <t>Bow River BC, 1951.</t>
  </si>
  <si>
    <t>1/1/1951 12:00:00 AM</t>
  </si>
  <si>
    <t>Sumas and Chilliwack BC</t>
  </si>
  <si>
    <t>Sumas and Chilliwack BC, February 1951. Floods caused the evacuation of 94 families (assume a family of 4).</t>
  </si>
  <si>
    <t>Storm - Unspecified / Other</t>
  </si>
  <si>
    <t>Lake Superior ON</t>
  </si>
  <si>
    <t>Lake Superior ON, 1953. Freighter sinks in high winds in Lake Superior: 17 dead.</t>
  </si>
  <si>
    <t>1/1/1953 12:00:00 AM</t>
  </si>
  <si>
    <t>Across Canada, 1953. 481 dead; polio affected more than 8000 Canadians.</t>
  </si>
  <si>
    <t>12/31/1953 12:00:00 AM</t>
  </si>
  <si>
    <t>Manitoba and Saskatchewan</t>
  </si>
  <si>
    <t>Manitoba and Saskatchewan, 1955. Most damage to rural areas. Roads and bridges were washed out or damaged and sowing of fields was inhibited due to water cover.</t>
  </si>
  <si>
    <t>1/1/1955 12:00:00 AM</t>
  </si>
  <si>
    <t>Hazardous Chemicals</t>
  </si>
  <si>
    <t>Leak / Spill Release</t>
  </si>
  <si>
    <t>St. Lawrence NL</t>
  </si>
  <si>
    <t>St. Lawrence NL, 1957-1958. Radiation sickness resulting from fluorspar mine in 1957-1958; radiation leaked from a nearby large uranium deposit; 75 dead.</t>
  </si>
  <si>
    <t>12/31/1958 12:00:00 AM</t>
  </si>
  <si>
    <t>Thetford Mines QC</t>
  </si>
  <si>
    <t>Thetford Mines QC, August 1957. A convective storm brought torrential rainfall to the area near Thetford Mines; severe damage was caused in Thetford Mines and the Becancour Basin.</t>
  </si>
  <si>
    <t>1/1/1957 12:00:00 AM</t>
  </si>
  <si>
    <t>Prairie Provinces, 1958. Cereal crop drought occurred in parts of the Prairies; severe and widespread surface water droughts were reported.</t>
  </si>
  <si>
    <t>1/1/1958 12:00:00 AM</t>
  </si>
  <si>
    <t>Tornado</t>
  </si>
  <si>
    <t>Amaranth MB</t>
  </si>
  <si>
    <t>Amaranth MB, May 1958.</t>
  </si>
  <si>
    <t>Lanark ON</t>
  </si>
  <si>
    <t>Lanark ON, 1959. A fire that broke out in the town of Lanark left 122 people homeless. The Canadian Red Cross was called in to assist them.</t>
  </si>
  <si>
    <t>1/1/1959 12:00:00 AM</t>
  </si>
  <si>
    <t>Prairie Provinces, 1959. Severe and widespread surface water droughts reported on the Prairies.</t>
  </si>
  <si>
    <t>Windsor ON</t>
  </si>
  <si>
    <t>Windsor ON, 1960. Gas explosion in store; 11 dead.</t>
  </si>
  <si>
    <t>1/1/1960 12:00:00 AM</t>
  </si>
  <si>
    <t>Tsunami</t>
  </si>
  <si>
    <t>British Columbia, 1960. Outer coast; an earthquake of magnitude 9.5 in Chile caused a 1.2 metre wave at the Tofino tide gauge; run-up was higher in many areas; damage to log booms occurred along the west coast of Vancouver Island and the Queen Charlotte Islands.</t>
  </si>
  <si>
    <t>Prairie Provinces, 1960. Cereal crop drought occurred in parts of the Prairies.</t>
  </si>
  <si>
    <t>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t>
  </si>
  <si>
    <t>1/1/1961 12:00:00 AM</t>
  </si>
  <si>
    <t>Prairie Provinces, 1962. Severe and widespread surface water droughts reported on the Prairies.</t>
  </si>
  <si>
    <t>1/1/1962 12:00:00 AM</t>
  </si>
  <si>
    <t>Prince Edward Island</t>
  </si>
  <si>
    <t>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t>
  </si>
  <si>
    <t>Ontario</t>
  </si>
  <si>
    <t>Ontario, 1963. Severe heat and drought stress resulted in low crop yields in Ontario, drastically cutting soybean and corn production.</t>
  </si>
  <si>
    <t>1/1/1963 12:00:00 AM</t>
  </si>
  <si>
    <t>Prairie Provinces, 1963. Severe and widespread surface water droughts reported on the Prairies.</t>
  </si>
  <si>
    <t>Ontario and Quebec</t>
  </si>
  <si>
    <t>Ontario and Quebec, 1964.</t>
  </si>
  <si>
    <t>1/1/1964 12:00:00 AM</t>
  </si>
  <si>
    <t>Prairie Provinces, 1964. Cereal crop drought occurred in parts of the Prairies; severe and widespread surface water droughts reported on the Prairies.</t>
  </si>
  <si>
    <t>Ontario, Quebec and New Brunswick</t>
  </si>
  <si>
    <t>Ontario, Quebec and New Brunswick, 1965.</t>
  </si>
  <si>
    <t>1/1/1965 12:00:00 AM</t>
  </si>
  <si>
    <t>St. Lawrence River QC</t>
  </si>
  <si>
    <t>St. Lawrence River QC, 1965. A flood was caused by an ice jam 20 km downstream from MontrÃ©al; damage was reported by several communities and 20 people died.</t>
  </si>
  <si>
    <t>Lake Huron ON</t>
  </si>
  <si>
    <t>Lake Huron ON, 1966. Sinking of the ore carrier \"D.J. Morrell\": 28 dead.</t>
  </si>
  <si>
    <t>1/1/1966 12:00:00 AM</t>
  </si>
  <si>
    <t>Lasalle QC</t>
  </si>
  <si>
    <t>Lasalle QC, 1966. A chemical plant fire killed 11.</t>
  </si>
  <si>
    <t>St. Lawrence counties of Quebec</t>
  </si>
  <si>
    <t>St. Lawrence counties of Quebec, 1966.</t>
  </si>
  <si>
    <t>Prince Edward Island, 1966.</t>
  </si>
  <si>
    <t>Transportation</t>
  </si>
  <si>
    <t>Ottawa ON</t>
  </si>
  <si>
    <t>Ottawa ON, August 1966. One hour before quitting time, the Heron road bridge that was under construction collapsed.  It was the worst construction accident up to that time in Ottawa's history resulting in 9 deaths and 57 people injured.  Police, construction workers, and ordinary citizens helped in the rescue of the survivors.  After this incident, the Ontario Safety Code was amended.</t>
  </si>
  <si>
    <t>Prairie Provinces, 1967. Cereal crop drought occurred in parts of the Prairies; extensive drought from the Peace River, Alberta, to southern Manitoba.</t>
  </si>
  <si>
    <t>1/1/1967 12:00:00 AM</t>
  </si>
  <si>
    <t>New Brunswick</t>
  </si>
  <si>
    <t>New Brunswick, 1967.</t>
  </si>
  <si>
    <t>Air</t>
  </si>
  <si>
    <t>Gander NL</t>
  </si>
  <si>
    <t>Gander NF, 1967. Ilyushin Turboprop crash killed 33.</t>
  </si>
  <si>
    <t>Crowsnest Pass BC</t>
  </si>
  <si>
    <t>Crowsnest Pass BC, 1967. An explosion in Balmer North, Crowsnest Pass, in the Kootenay region killed 15 people.</t>
  </si>
  <si>
    <t>Prairie Provinces, 1968. Cereal crop drought occurred in parts of the Prairies; severe and widespread surface water droughts reported on the Prairies.</t>
  </si>
  <si>
    <t>1/1/1968 12:00:00 AM</t>
  </si>
  <si>
    <t>Dunnville ON</t>
  </si>
  <si>
    <t>Dunnville ON, 1969. Victoria Hotel Fire; 13 dead.</t>
  </si>
  <si>
    <t>1/1/1969 12:00:00 AM</t>
  </si>
  <si>
    <t>Prairie Provinces, 1969. Cereal crop drought occurred in parts of the Prairies.</t>
  </si>
  <si>
    <t>Qu'Appelle River Basin SK</t>
  </si>
  <si>
    <t>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t>
  </si>
  <si>
    <t>Avalanche</t>
  </si>
  <si>
    <t>Terrace BC</t>
  </si>
  <si>
    <t>Terrace BC, 1971. 7 dead, one survivor; eight people were waiting out a storm in a small cafÃ© when an avalanche struck the building.</t>
  </si>
  <si>
    <t>1/1/1971 12:00:00 AM</t>
  </si>
  <si>
    <t>Kootenay region and Vancouver area BC</t>
  </si>
  <si>
    <t>Kootenay region and Vancouver area BC, January 1, 1972 to September 24, 1986. Dozens of arson and bomb attacks were carried out in a resurgence of activity by the radical Doukhobor sect, the Sons of Freedom; favourite targets were railways, utility poles and lines belonging to the West Kootenay Power and Light Company and the homes and buildings of Orthodox Doukhobors.</t>
  </si>
  <si>
    <t>9/24/1986 12:00:00 AM</t>
  </si>
  <si>
    <t>Ontario, 1973. Heat and drought stress resulted in low crop yields; record warm summer and local drought hurt potato and apple production.</t>
  </si>
  <si>
    <t>1/1/1973 12:00:00 AM</t>
  </si>
  <si>
    <t>Prairie Provinces, 1973. Severe and widespread surface water droughts reported on the Prairies, as well as winterkill in forage crops in British Columbia interior.</t>
  </si>
  <si>
    <t>Prairie Provinces, 1974. Cereal crop drought occurred in parts of the Prairies.</t>
  </si>
  <si>
    <t>1/1/1974 12:00:00 AM</t>
  </si>
  <si>
    <t>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t>
  </si>
  <si>
    <t>Maniwaki QC</t>
  </si>
  <si>
    <t>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ChaudiÃ¨re Rivers; over 1000 homes and 600 summer cottages were flooded; approximately 7000 people were evacuated; in Maniwaki, damages were high as 3000 residents had to be evacuated; the communities of Wakefield, Chelsea, and Pointe-Gatineau, downstream from Maniwaki, were also affected.</t>
  </si>
  <si>
    <t>6/30/1974 12:00:00 AM</t>
  </si>
  <si>
    <t>Saint John, Sussex Corner and Chaleur Bay NB</t>
  </si>
  <si>
    <t>Saint John, Sussex Corner and Chaleur Bay NB, 1975. The storm brought heavy rain and high winds.</t>
  </si>
  <si>
    <t>1/1/1975 12:00:00 AM</t>
  </si>
  <si>
    <t>Saint John NB</t>
  </si>
  <si>
    <t>Saint John NB, January 1, 1977. Cell block fire; 20 dead.</t>
  </si>
  <si>
    <t>1/1/1977 12:00:00 AM</t>
  </si>
  <si>
    <t>Fort McMurray, Rainbow Lake AB</t>
  </si>
  <si>
    <t>Fort McMurray, Rainbow Lake AB, 1977.</t>
  </si>
  <si>
    <t>Prairie Provinces, 1977. Cereal crop drought occurred in parts of the Prairies; among the most severe and widespread surface water droughts ever to occur on the Prairies; severe drought in southern Alberta and western Saskatchewan.</t>
  </si>
  <si>
    <t>Central Ontario</t>
  </si>
  <si>
    <t>Central Ontario, 1978. Extensive central Ontario drought; heat and drought stress resulted in low crop yields in Ontario.</t>
  </si>
  <si>
    <t>1/1/1978 12:00:00 AM</t>
  </si>
  <si>
    <t>Calgary AB</t>
  </si>
  <si>
    <t>Calgary AB, 1979. Flooding caused by hailstorm.</t>
  </si>
  <si>
    <t>1/1/1979 12:00:00 AM</t>
  </si>
  <si>
    <t>Lethbridge AB</t>
  </si>
  <si>
    <t>Lethbridge AB, 1979. Flooding caused by a rainstorm.</t>
  </si>
  <si>
    <t>Millwoods AB</t>
  </si>
  <si>
    <t>Millwoods area AB, 1979.</t>
  </si>
  <si>
    <t>Peace River AB</t>
  </si>
  <si>
    <t>Peace River AB, 1979.</t>
  </si>
  <si>
    <t>Chapais region of Chibougamau QC</t>
  </si>
  <si>
    <t>Chapais Region of Chibougamau QC, January 1, 1980. A fire caused by arson damaged Club Opemiska (a social club, property of the Falconbridge company). 45 people were killed, 55 injured. A committee was organised to stop the arsonists.</t>
  </si>
  <si>
    <t>1/1/1980 12:00:00 AM</t>
  </si>
  <si>
    <t>Hamilton ON</t>
  </si>
  <si>
    <t>Hamilton ON, 1980. St. Joseph's Hospital, more than 600 patients evacuated by hundreds of staff, no deaths.</t>
  </si>
  <si>
    <t>Drumheller AB</t>
  </si>
  <si>
    <t>Drumheller AB, 1980.</t>
  </si>
  <si>
    <t>Edmonton AB</t>
  </si>
  <si>
    <t>Edmonton AB, 1981. A thunderstorm dropped 56 mm of rain in less than 3 hours causing severe and widespread flooding; the flooding resulted in washouts, mudslides and 4 deaths.</t>
  </si>
  <si>
    <t>1/1/1981 12:00:00 AM</t>
  </si>
  <si>
    <t>Sussex NB</t>
  </si>
  <si>
    <t>Sussex NB, 1981. Floods caused the evacuation of 20 families (assume a family of 4) and damage to property.</t>
  </si>
  <si>
    <t>Quebec</t>
  </si>
  <si>
    <t>QuÃ©bec, 1981. Drought caused severe damage to the QuÃ©bec apple crop where an estimated 745,000 trees died; the provincial crop was reduced by 35% for the next ten years.  The greatest agricultural disaster ever in QuÃ©bec.</t>
  </si>
  <si>
    <t>Prairie Provinces, 1981. Severe and widespread surface water droughts reported on the Prairies.</t>
  </si>
  <si>
    <t>Derailment Release</t>
  </si>
  <si>
    <t>Medonte ON</t>
  </si>
  <si>
    <t>Medonte ON, 1982. A train derailment leaking toxic chemicals required the evacuation of hundreds of people.</t>
  </si>
  <si>
    <t>1/1/1982 12:00:00 AM</t>
  </si>
  <si>
    <t>Hay River NT</t>
  </si>
  <si>
    <t>Hay River NT, 1982.</t>
  </si>
  <si>
    <t>Central Alberta</t>
  </si>
  <si>
    <t>Central Alberta, 1983.</t>
  </si>
  <si>
    <t>1/1/1983 12:00:00 AM</t>
  </si>
  <si>
    <t>Cold Event</t>
  </si>
  <si>
    <t>Eastern Canada</t>
  </si>
  <si>
    <t>Eastern Canada, 1983. Most damages were to the apple industry.</t>
  </si>
  <si>
    <t>Prairie Provinces, 1983. Cereal crop drought occurred in parts of the Prairies; production declined in western Canada by 7.5% due to the onset of drought during the growing season.</t>
  </si>
  <si>
    <t>Quebec, 1984. Winterkill and excessive moisture caused forage losses.</t>
  </si>
  <si>
    <t>1/1/1984 12:00:00 AM</t>
  </si>
  <si>
    <t>Fort Frances ON</t>
  </si>
  <si>
    <t>Fort Frances ON, 1984. Hundreds of people were evacuated from Fort Frances, Ontario.</t>
  </si>
  <si>
    <t>Northeast Saskatchewan</t>
  </si>
  <si>
    <t>Northeast SK, 1984. Excessive moisture caused crop losses.</t>
  </si>
  <si>
    <t>Grande Prairie and Drayton Valley AB</t>
  </si>
  <si>
    <t>Grande Prairie and Drayton Valley AB, 1984.</t>
  </si>
  <si>
    <t>Vehicle Release</t>
  </si>
  <si>
    <t>Smiths Falls ON</t>
  </si>
  <si>
    <t>Smiths Falls ON, 1985. A truck accident at Smiths Falls, Ontario, resulted in the spill of dangerous goods, requiring the evacuation of hundreds of people.</t>
  </si>
  <si>
    <t>1/1/1985 12:00:00 AM</t>
  </si>
  <si>
    <t>Landslide</t>
  </si>
  <si>
    <t>Brantford ON</t>
  </si>
  <si>
    <t>Brantford ON, 1986.</t>
  </si>
  <si>
    <t>1/1/1986 12:00:00 AM</t>
  </si>
  <si>
    <t>Prairie Provinces, 1986. Severe and widespread surface water droughts reported on the Prairies.</t>
  </si>
  <si>
    <t>Goulais River ON</t>
  </si>
  <si>
    <t>Goulais River ON, 1988.</t>
  </si>
  <si>
    <t>1/1/1988 12:00:00 AM</t>
  </si>
  <si>
    <t>Northern British Columbia</t>
  </si>
  <si>
    <t>Northern British Columbia, 1988.</t>
  </si>
  <si>
    <t>Whitedog Lake ON</t>
  </si>
  <si>
    <t>Whitedog Lake ON, 1988. 500 evacuated.</t>
  </si>
  <si>
    <t>Prairie Provinces, 1989. Cereal crop drought occurred in parts of the Prairies; severe and widespread surface water droughts reported on the Prairies.</t>
  </si>
  <si>
    <t>1/1/1989 12:00:00 AM</t>
  </si>
  <si>
    <t>Dundas ON</t>
  </si>
  <si>
    <t>Dundas ON, 1989. 200 evacuated.</t>
  </si>
  <si>
    <t>Sarnia ON</t>
  </si>
  <si>
    <t>Sarnia ON, 1989. Train derailment releasing dangerous goods; 250 evacuated.</t>
  </si>
  <si>
    <t>Albany and Attawapiskat River ON</t>
  </si>
  <si>
    <t>Albany and Attawapiskat Rivers ON, 1989. 1000 evacuated.</t>
  </si>
  <si>
    <t>Niagara Falls ON</t>
  </si>
  <si>
    <t>Niagara Falls ON, 1989. 100 evacuated.</t>
  </si>
  <si>
    <t>Prairie Provinces, 1990. Cereal crop drought occurred in parts of the Prairies.</t>
  </si>
  <si>
    <t>1/1/1990 12:00:00 AM</t>
  </si>
  <si>
    <t>Prairie Provinces, 1991. Severe and widespread surface water droughts reported on the Prairies.</t>
  </si>
  <si>
    <t>1/1/1991 12:00:00 AM</t>
  </si>
  <si>
    <t>Prairie Provinces, 1992. Livestock yields were low in northern Alberta and Saskatchewan due to dry conditions; severe and widespread surface water droughts reported on the Prairies; coldest July since 1884.</t>
  </si>
  <si>
    <t>1/1/1992 12:00:00 AM</t>
  </si>
  <si>
    <t>Lethbridge AB, 1992.</t>
  </si>
  <si>
    <t>Prairies Provinces and Ontario</t>
  </si>
  <si>
    <t>Prairie Provinces and Ontario, Summer 1992.  Unseasonable snow and frost during the months of June, July, and August caused massive damage to agricultural crops.</t>
  </si>
  <si>
    <t>Prince Edward Island and New Brunswick</t>
  </si>
  <si>
    <t>PVYN Potato Virus, Prince Edward Island and New Brunswick, 1993. Potato crops were affected.</t>
  </si>
  <si>
    <t>1/1/1993 12:00:00 AM</t>
  </si>
  <si>
    <t>Prairie Provinces, 1993. Severe and widespread surface water droughts reported on the Prairies.</t>
  </si>
  <si>
    <t>Quebec, 1995.</t>
  </si>
  <si>
    <t>1/1/1995 12:00:00 AM</t>
  </si>
  <si>
    <t>Poplar Bay AB</t>
  </si>
  <si>
    <t>Poplar Bay AB, 1995.</t>
  </si>
  <si>
    <t>Sunny Valley AB</t>
  </si>
  <si>
    <t>Sunny Valley AB, 1996.</t>
  </si>
  <si>
    <t>1/1/1996 12:00:00 AM</t>
  </si>
  <si>
    <t>Grande Prairie AB</t>
  </si>
  <si>
    <t>Grande Prairie AB, 1996.</t>
  </si>
  <si>
    <t>South Dumfries ON</t>
  </si>
  <si>
    <t>South Dumfries ON, 1996.</t>
  </si>
  <si>
    <t>Southwest Alberta</t>
  </si>
  <si>
    <t>Southwest Alberta, 1997.</t>
  </si>
  <si>
    <t>1/1/1997 12:00:00 AM</t>
  </si>
  <si>
    <t>Bay of Fundy NB</t>
  </si>
  <si>
    <t>Bay of Fundy NB, 1997. ISA is caused by the Infectious Salmon Anemia Virus (ISAV), which is much like an influenza virus in salmon. It causes anemia and respiratory problems in Atlantic salmon, but does not harm humans because the virus stops producing at 25Â°C. Thousands of infected salmon have been removed from salmon farms in New Brunswick, especially in the Bay of Fundy Area.</t>
  </si>
  <si>
    <t>Wood Buffalo National Park AB</t>
  </si>
  <si>
    <t xml:space="preserve">Wood Buffalo National Park AB, 1998.  An anthrax outbreak in the park kills an uncertain number of bison.  Outbreaks of anthrax occur periodically in the wild.  In 2000, more than 100 bison, 2 black bears and 2 moose were killed by anthrax in the park; in 2001, 92 bison and 1 moose were killed.  In Sept. 2001 park officials indicated the disease had been contained, and the restricted area around the park would be reduced from the current area of 27,000 km2. </t>
  </si>
  <si>
    <t>1/1/1998 12:00:00 AM</t>
  </si>
  <si>
    <t>Kangiqsualujjuaq QC</t>
  </si>
  <si>
    <t xml:space="preserve">Kangiqsualujjuaq QC, January 1, 1999. The Inuit community of Kangiqsualujjuaq, grieved after 9 died in Quebec's worst avalanche. Four adults and five children died in the tragedy after tonnes of snow came cascading down the sheer face of a 365-metre-high cliff at 1:30 am on January 1, knocking out a wall and swamping those inside the gymnasium where the New Year's Eve party was being held. Some of the 25 injured were in critical condition and 10 other buildings were evacuated.  </t>
  </si>
  <si>
    <t>1/1/1999 12:00:00 AM</t>
  </si>
  <si>
    <t>Nova Scotia</t>
  </si>
  <si>
    <t>Nova Scotia, January 10-15, 1935.  Nova Scotia was hit hard by flooding caused by unusually high temperatures, torrential rains and ice jams.  Some rivers reached levels 8 to 14 metres higher than normal.  Dykes and highways were damaged, 25 bridges were destroyed, homes and businesses were inundated, homes were evacuated, roads were flooded and farm animals drowned.</t>
  </si>
  <si>
    <t>1/15/1935 12:00:00 AM</t>
  </si>
  <si>
    <t>Curling NL</t>
  </si>
  <si>
    <t>Curling NL, January 10, 1983. A gasoline truck, carrying 2377.8 litres of gas was going up an icy hill on O'Connell Dr. in Curling (a suburb of Corner Brook) when it went backwards down the hill and landed in a snow-covered, rock-filled ditch. The rocks punched 5 holes in the tanker's 3 compartments and the truck began to spill gasoline. The driver was trapped behind the wheel of the crushed cab. Most of the townspeople were evacuated.</t>
  </si>
  <si>
    <t>1/10/1983 12:00:00 AM</t>
  </si>
  <si>
    <t>Central, southern, and western Newfoundland</t>
  </si>
  <si>
    <t>Central, southern, and western Newfoundland, January 11-19, 1983. Due to mild temperatures and excessive rainfall from a major Snowstorm, homes and highways were damaged along the Exploits and Gander Rivers (central), the Conne River (southern), and in Stephenville (west coast); the flood occurred after 189 mm of rain fell within a 36-hour period, destroying several homes, businesses and other infrastructure worth approximately $4 million; several homes, two railway cars and a local club were washed away; approximately 500 people were evacuated; numerous washouts along many central highways forced travellers to seek refuge; no loss of life or personal injury was reported; flooding in the Exploits and Gander River basins resulted in partial damage to the dam and power house in Bishop's Falls on the Exploits River. &gt;60 homes were flooded</t>
  </si>
  <si>
    <t>1/19/1983 12:00:00 AM</t>
  </si>
  <si>
    <t>Cochrane ON</t>
  </si>
  <si>
    <t>Cochrane ON, January 11, 1991. The failure and explosion of a section of pipeline resulted in approximately 25.5 meters of pipe to blow out and release approx. 1 billion mÂ³ of high pressure natural gas.</t>
  </si>
  <si>
    <t>1/11/1991 12:00:00 AM</t>
  </si>
  <si>
    <t>Earthquake</t>
  </si>
  <si>
    <t>Port-au-Prince, Haiti</t>
  </si>
  <si>
    <t>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t>
  </si>
  <si>
    <t>1/12/2010 12:00:00 AM</t>
  </si>
  <si>
    <t>Southern Ontario</t>
  </si>
  <si>
    <t>Southern Ontario, January 13-14, 1937. Widespread flooding caused damages and flooded roads and railways; flooding forced several businesses to close.</t>
  </si>
  <si>
    <t>1/14/1937 12:00:00 AM</t>
  </si>
  <si>
    <t>Southern Ontario, January 13, 1968. Experienced 3 days of freezing rain and wet snow in Jan. 1968; the storm caused widespread power failures, school closures, cancellation of food deliveries, disruption of mail and fire services, the collapse of several buildings and antennae, isolation of hospitals, and highway blockings.</t>
  </si>
  <si>
    <t>1/13/1968 12:00:00 AM</t>
  </si>
  <si>
    <t>Toronto ON</t>
  </si>
  <si>
    <t>Toronto ON, January 13-15, 1999. Less than 2 weeks after Toronto was dumped with 40 cm of snow (see 1999.002), another major storm dumped 78 cm of snow on the city, bringing the total to 118 cm. The storm shut down parts of the city's transit system and left thousands stranded.  An estimated 1.4 million commuters were unable to use public transit. Pearson airport cancelled 70 flights and delayed others, schools were also closed.  Mayor Mel Lastman declared a second snow emergency and called in the military to help with snow cleanup, and city protection. More than 430 soldiers set up residence in Toronto.  Brawling between commuters ensued January 13, when the subway shut down.  Snowblowers from all over Ontario, and even PEI were called in to help.  At least 2 deaths occurred in Southern Ontario. Other areas that were affected were Chatham-Kent region, which also called in for military assistance.  The storm affected virtually all 7.1 million residents of Southern Ontario and continued east on January 15 to wreak havoc on the Maritimes.</t>
  </si>
  <si>
    <t>1/15/1999 12:00:00 AM</t>
  </si>
  <si>
    <t>Pictou County NS</t>
  </si>
  <si>
    <t>Pictou County NS, January 14, 1952. 19 dead: a gas explosion in the MacGregor Mine killed 19 workers who stayed behind to block off the dangerous area.</t>
  </si>
  <si>
    <t>1/14/1952 12:00:00 AM</t>
  </si>
  <si>
    <t>Ocean Falls BC</t>
  </si>
  <si>
    <t>Ocean Falls BC, January 14, 1965.  Seven people died when a slush avalanche/debris flow caused by melting snow struck the community.</t>
  </si>
  <si>
    <t>1/14/1965 12:00:00 AM</t>
  </si>
  <si>
    <t>Newfoundland</t>
  </si>
  <si>
    <t xml:space="preserve">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t>
  </si>
  <si>
    <t>1/16/1978 12:00:00 AM</t>
  </si>
  <si>
    <t>Southern ON</t>
  </si>
  <si>
    <t>Southern ON, January 16-17, 1994.</t>
  </si>
  <si>
    <t>1/17/1994 12:00:00 AM</t>
  </si>
  <si>
    <t>45 miles southwest of the islands of Saint-Pierre-et-Miquelon</t>
  </si>
  <si>
    <t>45 miles southwest of the islands of Saint-Pierre-et-Miquelon, January 16, 1998.  The bulk carrier "Flare" broke in 2 due to severe weather conditions during its trip from Rotterdam to Montreal.  21 members of the 25-member crew died in the accident.</t>
  </si>
  <si>
    <t>1/16/1998 12:00:00 AM</t>
  </si>
  <si>
    <t>Maritime Provinces</t>
  </si>
  <si>
    <t>Maritime Provinces, January 17-22, 2000.  An intense storm hit the maritimes for 6 days. Up to 70 centimetres of snow fell in some areas and temperatures plummeted to Ã‚â€“40 degrees Centigrade with the wind chill.  Flooding caused extensive damage to private property and public infrastructure in Newfoundland, New Brunswick, and P.E.I. Wind gusts hit 120 kilometres per hour.  Cape Breton, Shediac, New Brunswick and P.E.I were hit especially hard by the storm, as well as areas along the Gulf of St. Laurence and the Northumberland Strait in New Brunswick.</t>
  </si>
  <si>
    <t>1/22/2000 12:00:00 AM</t>
  </si>
  <si>
    <t>North Vancouver BC</t>
  </si>
  <si>
    <t>North Vancouver BC, January 17-31, 2005.  A landslide of mud, debris and snow caused by more than 320 mm of rain completely destroyed two homes in North Vancouver.  One person died and nearly 100 homes were evacuated.  A state of emergency was declared.</t>
  </si>
  <si>
    <t>1/31/2005 12:00:00 AM</t>
  </si>
  <si>
    <t>Southern Ontario, January 18-20, 1929. Widespread flooding caused damages and flooded roads and railways; flooding forced several businesses to close.</t>
  </si>
  <si>
    <t>1/20/1929 12:00:00 AM</t>
  </si>
  <si>
    <t>Labrador City NL</t>
  </si>
  <si>
    <t>Labrador City NL, January 19, 1982. Leading up to the January 18th event, temperatures were in the -12 to -35 degrees Celsius range.  On the 18th, temperatures decreased further to the -30 to -40 degrees Celsius range.  Winds from the west were 65 km/hr with wind gusts up to 111 km/hr occurring during the evening hours.  This resulted in wind chills of -53 to -58 degrees Celsius.  Heavy snowfall and high winds reduced visibility to near zero, and were the cause of a power outage at the Harrie Lake Trailer Court.  The outage left residents without heat or hydro, and the extreme cold caused water pipes to freeze and burst within a majority of the residences.  The Mayor declared a local state of emergency, loaders and dump trucks were brought in to create access routes, and 2,000 residents of the trailer park were evacuated to A.P. Lowe School.</t>
  </si>
  <si>
    <t>1/19/1982 12:00:00 AM</t>
  </si>
  <si>
    <t>Terrorist</t>
  </si>
  <si>
    <t>Bomb Attacks</t>
  </si>
  <si>
    <t>Edmonton AB, January 2, 1965. Two U.S. jets (F-84s) being overhauled by Northwest Industries in Edmonton were destroyed and a third damaged when a left-wing group protesting the Vietnam War dynamited the planes; a security guard was killed during the incident.</t>
  </si>
  <si>
    <t>1/2/1965 12:00:00 AM</t>
  </si>
  <si>
    <t>Region of Quebec City and Trois-RiviÃ¨res QC</t>
  </si>
  <si>
    <t>Region of QuÃ©bec and Trois-RiviÃ¨res QC, January 2, 1976. A snowstorm caused major blackouts; 10 people were injured; 1 person died, and over 1,100 people provided assistance during the storm.</t>
  </si>
  <si>
    <t>1/2/1976 12:00:00 AM</t>
  </si>
  <si>
    <t>Storm Surge</t>
  </si>
  <si>
    <t>Baie-Verte and Port Elgin NB</t>
  </si>
  <si>
    <t>Baie-Verte NB, January 2-3, 2010. While there are no gauges in the Baie-Verte/Port Elgin area, Environment Canada reported that based on the gauge at Pointe du Chene the peak water level there lasted for approximately two hours. Environment Canada indicated that water levels in the Baie-Verte/Port Elgin area would have been greater than the five feet recorded at Pointe du Chene due to the peak winds occurring there later in the storm.</t>
  </si>
  <si>
    <t>1/3/2010 12:00:00 AM</t>
  </si>
  <si>
    <t>Rail</t>
  </si>
  <si>
    <t>Spanish River ON</t>
  </si>
  <si>
    <t>Spanish River ON, January 21, 1910. 63 dead, 20 injured: the back half of a CPR passenger train, en route to Minneapolis, left the track after it struck the end of a bridge.</t>
  </si>
  <si>
    <t>1/21/1910 12:00:00 AM</t>
  </si>
  <si>
    <t>Stoney Creek ON</t>
  </si>
  <si>
    <t>Stoney Creek ON, 1986. Required the evacuation of 1000 residents due to a fire in an insecticide plant.</t>
  </si>
  <si>
    <t>1/21/1986 12:00:00 AM</t>
  </si>
  <si>
    <t>Corunna ON</t>
  </si>
  <si>
    <t>Corunna ON, January 21, 1992. Abnormal discharge from a refinery of approximately 1000 kg of benzene, toluene and xylene into a sewer which drains to Telford Creek and St. Clair River; Wallaceburg and Walpole drinking water intakes were both closed for two days as the contamination moved down the river; a related fish kill was reported and the incident resulted in a conviction under the Ontario Environmental Protection Act.</t>
  </si>
  <si>
    <t>1/21/1992 12:00:00 AM</t>
  </si>
  <si>
    <t>Hervey Junction QC</t>
  </si>
  <si>
    <t>Hervey Junction QC, January 21, 1995. 28 of 44 rail cars containing sulphuric acid became derailed and spilled the majority of their contents; a total of 234 mÂ³ of acid spilled into Masketi Lake and the Towachiche River; the pH of the lake descended to 2.7 but rose to 5.3 after the addition of 170 tonnes of limestone and soda; all vegetation and wildlife were destroyed; the lake was closed for recreation for eight years, the river for five.</t>
  </si>
  <si>
    <t>1/21/1995 12:00:00 AM</t>
  </si>
  <si>
    <t>Maritime provinces</t>
  </si>
  <si>
    <t>Maritime provinces, January 21, 2000. A 1.36 m surge occurred as an intense storm passed 55 km east of Charlottetown bringing 70 km/h sustained winds to the region. The peak surge coincided with high tide resulting in a water level of 4.23 m above chart datum, the highest water level recorded to date at this location. Significant flooding occurred inundating more than 460 properties including gas stations and a power generating plant and damaging wharves.</t>
  </si>
  <si>
    <t>1/21/2000 12:00:00 AM</t>
  </si>
  <si>
    <t>Western Canada</t>
  </si>
  <si>
    <t>Golden, Fernie, Valemount, Nelson, Revelstoke, Durrand Glacier BC and Rogers Pass, Connaught Creek Valley, Okotoks, Mt. Terry Fox, Lake Louise, Rocky Mountains AB, January â€“ April 2003.  Deadly avalanche season since 1970 claimed 30 lives in Western Canada.  The higher death toll was in part due to unusual weather patterns brought by an El Nino winter.</t>
  </si>
  <si>
    <t>1/21/2003 12:00:00 AM</t>
  </si>
  <si>
    <t>Pictou County NS, January 23, 1918. 88 dead, 11 survivors: an explosion at the Allan coal shaft in the Albion Mines between Stellarton and New Glasgow.</t>
  </si>
  <si>
    <t>1/23/1918 12:00:00 AM</t>
  </si>
  <si>
    <t>Alberta to Maritimes</t>
  </si>
  <si>
    <t>Alberta to the Maritimes, late January to early February 1994. Coldest Jan. in 100 years.  St. John's NF 14.5Ã‚Â°C; Ottawa ON -31.3Ã‚Â°C; Kapuskasing ON -40Ã‚Â°C, tires fell off rims of cars.  Coldest winter in Toronto since 1920, with double the normal snowfall as usual in January and 5 degrees cooler (at 10Ã‚Â°C).  Dramatic increase in frozen water pipes that burst and caused damage to homes, commercial plants and contents.</t>
  </si>
  <si>
    <t>2/6/1994 12:00:00 AM</t>
  </si>
  <si>
    <t>Lâ€™Isle-Verte QC</t>
  </si>
  <si>
    <t>Lâ€™Isle-Verte QC, January 23 to February 1 , 2014. A fire broke out overnight in the kitchen of the RÃ©sidence du Havre nursing home that housed 52 seniors with limited mobility. A combination of a lack of installed sprinklers and the wooden construction of the building contributed to the intensity of the fire. Twenty-eight bodies were recovered during the initial search and another four were classified as missing and presumed dead. There were 15 injuries mostly caused by smoke inhalation and carbon monoxide poisoning. In addition, two firefighters were treated for minor injuries. The official Coronerâ€™s report issued February 2015 cited a lack of adequate evacuation and emergency plans, a lack of trained personnel on duty at the facility, and a delay in the firefighter response and backup as factors that contributed to the severity of the disaster. The fire was classified as an accident and no criminal investigation was commenced.</t>
  </si>
  <si>
    <t>2/1/2014 12:00:00 AM</t>
  </si>
  <si>
    <t>Space Event</t>
  </si>
  <si>
    <t>Space Debris</t>
  </si>
  <si>
    <t>Northwest Territories</t>
  </si>
  <si>
    <t>Northwest Territories, January 24, 1978. A Soviet satellite, Cosmos 954, came down in the Northwest Territories, scattering 65 kg of radioactive material over a wide area.</t>
  </si>
  <si>
    <t>1/24/1978 12:00:00 AM</t>
  </si>
  <si>
    <t>Taylor BC</t>
  </si>
  <si>
    <t>Taylor BC, January 25, 1999. The town of Taylor BC, under a State of Emergency, was completely evacuated following a series of gas explosions at the Solex Gas Liquids plant on January 25.  Many of the injured were firefighters inside the plant when it exploded.  Residents were led to the nearby town of Fort St. John until the disaster had ended.  The explosion sent up a wall of flames 60 m high.  This was the third incident involving Solex in 12 months. The Salvation Army assisted the evacuees.</t>
  </si>
  <si>
    <t>1/25/1999 12:00:00 AM</t>
  </si>
  <si>
    <t>Southwestern Ontario</t>
  </si>
  <si>
    <t>Southwestern Ontario, January 26, 1978. 32 cm of snow in 36 hours.  Heavy snow and high winds (&gt;115 km/hr), extensive damage done; 400 injuries.</t>
  </si>
  <si>
    <t>1/26/1978 12:00:00 AM</t>
  </si>
  <si>
    <t>Niagara Peninsula ON</t>
  </si>
  <si>
    <t>Niagara Peninsula ON, January 28, 1977. The storm lasted 3 days and left 2000 people stranded by the end of the first day. 3,000 vehicles were left abandoned and had to be dug out and towed away.  All cities experienced freezing of individual lines.  St. Catharines reported 300 service calls during that weekend.  Ontario Hydro had two major breaks in electrical power.</t>
  </si>
  <si>
    <t>1/31/1977 12:00:00 AM</t>
  </si>
  <si>
    <t>Southern ON, January 28, 1994.</t>
  </si>
  <si>
    <t>1/28/1994 12:00:00 AM</t>
  </si>
  <si>
    <t>Prince Edward Island, January 28, 2008. An ice storm that brought snow, freezing rain and heavy rain knocked out power to over 20,000 customers (approximately 60,000 individuals) in Prince Edward Island. Snow followed by heavy rain created layers of ice that downed trees and power lines. Mostly central and western parts of the provinces were affected, with Prince County being hit the hardest by the power outages. The power outages lasted over a week and the province received help from New Brunswick Hydro workers. Heavy rain also caused flooding in parts of Cape Breton.</t>
  </si>
  <si>
    <t>1/28/2008 12:00:00 AM</t>
  </si>
  <si>
    <t>Southern British Columbia</t>
  </si>
  <si>
    <t>Southern British Columbia, January 29, 1999. A fierce windstorm lashed southern BC knocking out power to at least 70,000 customers, after winds toppled trees and power lines.  The central Fraser Valley was hardest hit with winds in excess of 100 km/h reported.  Ferry services in Victoria were cancelled due to the windstorm.  Although the bulk of the storm ended January 29, heavy winds forced the cancellation of the Nanaimo ferry on February 1.</t>
  </si>
  <si>
    <t>1/29/1999 12:00:00 AM</t>
  </si>
  <si>
    <t>Nova Scotia, January 3-18, 1956. A prolonged warm spell from the month of December 1955-Feb 1956, caused province-wide flooding from snowmelt and ice jams; the major flooding occurred from Jan. 318, during a period referred to as the longest January thaw to date; 100 bridges were destroyed across the province.</t>
  </si>
  <si>
    <t>1/18/1956 12:00:00 AM</t>
  </si>
  <si>
    <t>Southern Ontario, January 3, 1999. Eleven people died January 3 while shovelling heavy wet snow from one of the fiercest storms to hit southern and central Ontario in years. Cities were buried under 40 cm of snow. The storm - which also packed powerful wind gusts up to 70 km/h, ice pellets and freezing rain - moved in a line from Windsor northeast to Ottawa and Quebec.  Many airports, including Pearson International in Toronto were closed.</t>
  </si>
  <si>
    <t>1/3/1999 12:00:00 AM</t>
  </si>
  <si>
    <t>Prairie Provinces, January 30 - February 8, 1947. A blizzard raged for 10 days from Winnipeg to Calgary; the railway called it the worst storm in Canadian rail history; one train was buried in a snow drift 1 km long and 8 m deep.</t>
  </si>
  <si>
    <t>2/8/1947 12:00:00 AM</t>
  </si>
  <si>
    <t>White Point Beach NS</t>
  </si>
  <si>
    <t>White Point Beach NS, January 30, 1954. A tornado producing hail and lightning hit the coast of Nova Scotia near Liverpool.</t>
  </si>
  <si>
    <t>1/30/1954 12:00:00 AM</t>
  </si>
  <si>
    <t>Yukon to Ontario</t>
  </si>
  <si>
    <t>Yukon to Ontario, January 30, 1989. Freezing caused pipes to burst in British Columbia; 30.5 cm of snow in one day in Edmonton and the temperature plummeted from +3Â°C to -26Â°C in 7 hours; 13 weather related deaths; 8 died in Alberta, 2 motorists died due to icy roads in British Columbia, and 3 farmers froze to death in Saskatchewan; there were 28 frostbite victims in Calgary; 20,000 were affected in a power failure in British Columbia; pipes burst, schools closed down, ferries were cancelled, roads closed, and airports were shutdown; 100 frostbite cases were reported in Calgary; extensive agricultural damage was caused.</t>
  </si>
  <si>
    <t>1/30/1989 12:00:00 AM</t>
  </si>
  <si>
    <t>Port au Choix NL</t>
  </si>
  <si>
    <t>Port au Choix NL, January 31, 1992. 120,000 litres of diesel oil leaked from a storage tank and flowed downhill into the harbour; the major concern was the contamination of a lobster pond near the spill site which resulted in the lobsters being landed and stored in a holding area; a significant amount of oil was trapped by shorefast ice and a log boom was deployed to try and contain the contaminated ice; public concern was raised about fumes from the ice during spring thaw; charges under the Fisheries Act were brought against the manager of the fuel terminal.</t>
  </si>
  <si>
    <t>1/31/1992 12:00:00 AM</t>
  </si>
  <si>
    <t>Chester NB</t>
  </si>
  <si>
    <t>Chester NB, January 4, 1909. Mild weather caused ice to travel and possibly jam, creating floods which caused expensive damage to highway bridges and roads; a 9-year old child fell from a small bridge and drowned in a flood swollen stream near Chester.</t>
  </si>
  <si>
    <t>1/4/1909 12:00:00 AM</t>
  </si>
  <si>
    <t>Lower Fraser River Valley BC</t>
  </si>
  <si>
    <t>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t>
  </si>
  <si>
    <t>1/5/1984 12:00:00 AM</t>
  </si>
  <si>
    <t>Ontario, Quebec and New Brunswick, January 4-10, 1998. Freezing rain (50 to &gt;100mm) fell in a corridor extending from Kingston-to Ottawa-to Montreal to the Monteregie area south and east of Montreal, and on into New Brunswick, caused massive power outages. At the height of the disaster: More than 200 Quebec communities declared a disaster; 1,291,500 residences (affecting 3,228,750 people) were without power; 57 Ontario communities declared a disaster; 250,000 customers (1,500,000 people) were without power in Eastern Ontario.</t>
  </si>
  <si>
    <t>1/10/1998 12:00:00 AM</t>
  </si>
  <si>
    <t>Across Canada, January 5-28, 1982. Three week cold spell; trucks and trains failed and were abandoned until milder weather came; a damaged steel bridge forced a 200 km detour of the Alaskan highway; more than 25 highways in Ontario were closed in areas due to blowing snow and poor visibility.  In the northern Prairies, temperatures as low as -47Â°C were recorded on January 17.</t>
  </si>
  <si>
    <t>1/5/1982 12:00:00 AM</t>
  </si>
  <si>
    <t>Montreal and area QC</t>
  </si>
  <si>
    <t>Montreal QC, January 5, 1994. Snowfalls of up to 25 cm, winds gusting to 70 km/hr, temperatures of 18Â°C or lower and almost zero visibility caused major highway accidents that killed at least 6 people near MontrÃ©al and caused up to 100-car pileups; airports, bus terminals and many highways, bridges and tunnels were closed; prolonged power failures left about 6000 homes in MontrÃ©al without heat or light overnight.</t>
  </si>
  <si>
    <t>1/5/1994 12:00:00 AM</t>
  </si>
  <si>
    <t>Greater Vancouver and Fraser Valley BC</t>
  </si>
  <si>
    <t>Greater Vancouver and Fraser Valley BC, January 6-8, 2009. An upper level low brought warm weather and heavy rainfall to Vancouver and the Fraser Valley region after southern British Columbia received higher than average snowfall in December 2008. There was a period of heavy rain from January 6 to 8 that caused flooding, landslides and mudslides. The towns of Hope and Chilliwack recorded 214 and 164 mm of rain. Chilliwack declared a local state of emergency as the flooding caused extensive damages to homes and roadways.</t>
  </si>
  <si>
    <t>1/8/2009 12:00:00 AM</t>
  </si>
  <si>
    <t>Vancouver, Fraser Valley and the Greater Vancouver Regional Districts BC</t>
  </si>
  <si>
    <t>Vancouver, Fraser Valley and the Greater Vancouver Regional Districts BC, January 6 to 8, 2009. A severe rainstorm from January 6 to January 8 affected Vancouver, Fraser Valley and the Greater Vancouver Regional Districts causing overland flooding, mudslides and landslides until January 31. Preliminary eligible costs are estimated at $16,500,000, which would result in a federal share of approximately $6,900,000.</t>
  </si>
  <si>
    <t>Montreal QC</t>
  </si>
  <si>
    <t>Montreal QC, January 9, 1927. A fire started in the Laurier Palace Theatre but was quickly extinguished; however, in the ensuing panic, 12 people were crushed to death and 64 died of asphyxiation; many were children between the ages of eight and twelve.</t>
  </si>
  <si>
    <t>1/9/1927 12:00:00 AM</t>
  </si>
  <si>
    <t>Hope BC</t>
  </si>
  <si>
    <t>Hope BC, January 9, 1965. An earthquake in the magnitude of 3.0 on the Richter scale was recorded near Hope, British Columbia; two slides were triggered from Johnson's Peak; the second slide, on Jan. 9, buried vehicles on BC Highway #3, killing four people.</t>
  </si>
  <si>
    <t>1/9/1965 12:00:00 AM</t>
  </si>
  <si>
    <t>Durham ON</t>
  </si>
  <si>
    <t>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t>
  </si>
  <si>
    <t>1/9/1997 12:00:00 AM</t>
  </si>
  <si>
    <t>Quebec, January 9, 2008. A vigorous cold front brought very strong winds that caused power outages in several regions of Quebec. A total of 83,000 Hydro-Quebec customers (249,000 Individuals) across the province were left without electricity.</t>
  </si>
  <si>
    <t>1/9/2008 12:00:00 AM</t>
  </si>
  <si>
    <t>Emerson MB</t>
  </si>
  <si>
    <t>Emerson MB, October 1987. A CN Rail propane tanker and two other cars derailed south of Emerson, forcing 300 area residents to evacuate.</t>
  </si>
  <si>
    <t>10/1/1987 12:00:00 AM</t>
  </si>
  <si>
    <t>Near the North Pole NU</t>
  </si>
  <si>
    <t>Near North Pole NU, October 1, 1991.  A Hercules military plane crashed on the northern tip of Ellesmere Island, near Alert: 18 people were killed and there was 1 survivor.</t>
  </si>
  <si>
    <t>10/1/1991 12:00:00 AM</t>
  </si>
  <si>
    <t>Infestation</t>
  </si>
  <si>
    <t>Little Saskatchewan First Nation Reserve MB</t>
  </si>
  <si>
    <t>Little Saskatchewan First Nation Reserve MB, October 1999.  A mysterious toxic mould that forced 170 people from their homes until at least March 2000 is stubbornly hanging on and frustrating fed-up residents.  100 people are still living in construction trailers without kitchens and bathrooms on the reserve, 250 kilometres north of Winnipeg. The mould, which band officials believe is caused by a nearby dam, is so severe several houses need to be destroyed.</t>
  </si>
  <si>
    <t>10/1/1999 12:00:00 AM</t>
  </si>
  <si>
    <t>Rainy River and Dance Township ON</t>
  </si>
  <si>
    <t>Dance Township ON, October 10-15, 1938; 17 dead, 155 homeless, 37,230 ha of forest were destroyed.  The fire was caused by the settlers by brush fires.  The fire got out of control due to the lack of water in the area at the time.</t>
  </si>
  <si>
    <t>10/15/1938 12:00:00 AM</t>
  </si>
  <si>
    <t>Northwestern British Columbia</t>
  </si>
  <si>
    <t>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t>
  </si>
  <si>
    <t>10/14/1961 12:00:00 AM</t>
  </si>
  <si>
    <t>Nova Scotia, October 11-12, 1967. It produced heavy rainfall, resulting in serious flooding throughout Nova Scotia.</t>
  </si>
  <si>
    <t>10/12/1967 12:00:00 AM</t>
  </si>
  <si>
    <t>Hurricane / Typhoon / Tropical Storm</t>
  </si>
  <si>
    <t>West Coast of British Columbia</t>
  </si>
  <si>
    <t>West Coast of British Columbia, October 11-12, 1984. A storm unexpectedly formed from the remnants of typhoon Odgen and caused the deaths of 5 fishermen.</t>
  </si>
  <si>
    <t>10/12/1984 12:00:00 AM</t>
  </si>
  <si>
    <t>Trenton ON</t>
  </si>
  <si>
    <t>Trenton ON, October 12, 1918. A munitions factory in the town of Trenton exploded as a result of an uncontrollable fire. The plant was responsible for the production of various chemicals and munitions for the war effort and employed 2500 people. The fire lasted 3 days.</t>
  </si>
  <si>
    <t>10/12/1918 12:00:00 AM</t>
  </si>
  <si>
    <t>West coast British Columbia</t>
  </si>
  <si>
    <t>West coast British Columbia, October 12, 1962. The remnants of Typhoon Freda, struck the Pacific coast; the storm caused 7 deaths; winds were recorded in Victoria, on Vancouver Island, reaching sustained speeds of 90 km/h with gusts to 145 km/h.</t>
  </si>
  <si>
    <t>10/12/1962 12:00:00 AM</t>
  </si>
  <si>
    <t>South Coast and Lower Mainland British Columbia</t>
  </si>
  <si>
    <t>South Coast and Lower Mainland British Columbia, October 12-16, 2016. The remnants of Super Typhoon Songda hit British Columbiaâ€™s southern coast with a trio of fall storms. The first storm occurred on October 12 and pounded the coast with heavy rain before moving across the Lower Mainland early the next day. The storm brought 80 to 100 mm of rain to Howe Sound and Metro Vancouver. In North Vancouver, the heavy rain poured hard enough to down a tree, which damaged one residents home and a vehicle. The second and third storms arrived on October 14 and 15, which brought more strong wind and heavy rain to the region. A wind warning was issued for Greater Victoria, where there were wind gusts of up to 90 km/h. Powerful winds downed trees and power lines knocking out power to 75,000 B.C. Hydro customers (approximately 225,000 individuals) across Vancouver Island and the Lower Mainland. A fallen tree struck and killed a 15 year old by near Clayton Heights. In total, during the course of the three storms, there were 250 downed trees in Vancouver and 202 mm of rain had accumulated in North Vancouver.</t>
  </si>
  <si>
    <t>10/16/2016 12:00:00 AM</t>
  </si>
  <si>
    <t>Vehicle</t>
  </si>
  <si>
    <t>Les Ã‰boulements QC</t>
  </si>
  <si>
    <t>Les Ã‰boulements QC, October 13, 1997. When the brakes failed on a seniors' sightseeing bus, it crashed into a ravine: 43 people were killed.</t>
  </si>
  <si>
    <t>10/13/1997 12:00:00 AM</t>
  </si>
  <si>
    <t>Seaforth Channel BC</t>
  </si>
  <si>
    <t>Seaforth Channel BC, October 13, 2016. The articulated barge and tug, Nathan E. Stewart, ran aground near Bella Bella in the Seaforth Channel. The tug, which contained 215,000 litres of diesel, began taking on water resulting in the empty barge breaking free from the tug. The tug was partially submerged and two of its fuel tanks were breached causing fuel to leak into the waters off the coast of the Great Bear Rainforest. The barge and tug, which were owned by the U.S. company Kirby Offshore Marine, were travelling south from Alaska. On October 14, two aerial flights confirmed that the sheen had spread throughout the Gale passage. Protection and containment efforts consisted of absorbent booms that were deployed around the damaged tug and booming along the Gale Passage, which included the application of petroleum sorbent. A dive team partially repaired sections of the breached fuel tanks to reduce the leakage while workers attempted to pump out the remaining fuel inside. Clean up and salvage recovery efforts were hindered by bad weather. It was not until November 15 when the tug was finally lifted out of the water and taken to shore on a salvage barge. It is estimated that 108,000 litres of fuel and 2,240 litres of lubricants were spilled. Most impacted by the leak was the Heiltsuk First Nation who closed local clam fisheries due to environmental concerns.</t>
  </si>
  <si>
    <t>10/13/2016 12:00:00 AM</t>
  </si>
  <si>
    <t>Toronto Ontario, October 14-15, 1954.  Hurricane Hazel; 81 dead; 7472 people (based on 1,868 families of 4) left homeless; winds reached 124 km/h; as much as 111 mm of rain fell in 12 hours in some areas; over 210 mm of rain fell over two days, causing severe flooding in the flood-plain regions (low lying areas) of the Don and Humber Rivers and the Etobicoke and Mimico Creeks; the area hit hardest by the storm (in terms of rainfall) was Brampton and the worst flooding occurred along the Humber River; it was the most severe flooding in the Toronto area in 200 years. 20 bridges were destroyed or damaged beyond repair; the Humber River in Weston rose 6 metres, sweeping away a full block of homes on Raymore Drive, and killing 32 residents; a trailer park in Woodbridge was flooded and destroyed, killing 20 people. Flooding was widespread, from Lake Simcoe to Toronto and from the Niagara region to Lake St. Clair.</t>
  </si>
  <si>
    <t>10/15/1954 12:00:00 AM</t>
  </si>
  <si>
    <t>Toronto, ON, October 14, 1982.  Litton Industries, a manufacturer of American cruise missile components, was bombed.  The small anarchist group, Direct Action, also known as the Squamish Five, claimed responsibility for the attack, which injured ten.  The group also claimed responsibility for bombing a hydro sub-station in Vancouver, British Columbia, in their protest against pollution, pornography and the arms industry.  The five key members of the group were arrested in January 1983 and served prison terms ranging from four to eight years.</t>
  </si>
  <si>
    <t>10/14/1982 12:00:00 AM</t>
  </si>
  <si>
    <t>Peace River BC</t>
  </si>
  <si>
    <t>Peace River BC, 1957. A slump in Cretaceous shale destroyed the Alaska Highway suspension bridge over the Peace River near Fort St. John.</t>
  </si>
  <si>
    <t>10/15/1957 12:00:00 AM</t>
  </si>
  <si>
    <t>Vernon BC</t>
  </si>
  <si>
    <t>Vernon BC, October 16, 1991.</t>
  </si>
  <si>
    <t>10/16/1991 12:00:00 AM</t>
  </si>
  <si>
    <t>Vancouver Island and Southwestern British Columbia</t>
  </si>
  <si>
    <t>Vancouver Island and Southwestern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t>
  </si>
  <si>
    <t>10/23/2003 12:00:00 AM</t>
  </si>
  <si>
    <t>Windsor ON, October 17, 1993. A leaking fuel line connected to a storage tank released 4500 litres of fuel oil to the storm sewer system which leads to the outfall into the Little River and subsequently into the Detroit River; the outfall and then the entrance to the Detroit River were boomed; 30 to 40 ducks were affected; area Wildlife Rescue performed bird rescue and clean-up operations.</t>
  </si>
  <si>
    <t>10/17/1993 12:00:00 AM</t>
  </si>
  <si>
    <t>Lethbridge AB, October 17, 1994. Six railway cars containing a total of 250 tonnes of methanol became derailed from some damaged tracks just north of downtown Lethbridge; the seals were broken on two of the cars, allowing the methanol to escape; local fire fighters attempted to limit the spread of the chemical by erecting earth dams, covering the spill with extinguishing foam, and filling the rail cars with water; electricity and natural gas supply were cut; 200 people were evacuated for 24 hours.</t>
  </si>
  <si>
    <t>10/17/1994 12:00:00 AM</t>
  </si>
  <si>
    <t>Saint-Donat QC</t>
  </si>
  <si>
    <t>Saint-Donat QC, October 19, 1943. 24 dead: a Liberator bomber crashed: many of the passengers were going on leave: the wreckage was not located until June, 1946.</t>
  </si>
  <si>
    <t>10/19/1943 12:00:00 AM</t>
  </si>
  <si>
    <t>Gainsford AB</t>
  </si>
  <si>
    <t>Gainford AB, October 19-22, 2013. A local state of emergency was declared when a freight train derailed and caught fire near the village of Gainsford, west of Edmonton. A total of 13 cars were derailed threatening the safety of nearby residents. Out of the 13 derailed tankers cars, four cars were carrying crude oil and nine were carrying liquid petroleum gas (LPG). Each tanker car carrying LPG stored a payload of 130,000 litres. Fire fighters used vent-and-burn technics to put out the flames and prevented further explosions from happening. About 120 residents in Gainsford were evacuated as a precaution. On October 22, all fires were extinguished and residents were allowed to return to their homes. No injuries or fatalities were reported.</t>
  </si>
  <si>
    <t>10/22/2013 12:00:00 AM</t>
  </si>
  <si>
    <t>Sudbury ON</t>
  </si>
  <si>
    <t>Sudbury ON, October 2, 1989. A vehicle collision caused a transport truck carrying 42 tonnes of sulphuric acid to crash into a ditch; the tank was punctured by a rock, causing 30 tonnes of acid to be released; neutralization of the acid and a clean-up operation were required; two occupants of the vehicle were killed, the truck driver was injured.</t>
  </si>
  <si>
    <t>10/2/1989 12:00:00 AM</t>
  </si>
  <si>
    <t>Vita MB</t>
  </si>
  <si>
    <t>Vita MB, October 2-3, 2012.  The town of Vita, south of Winnipeg, declared a state of local emergency in the face of wildfires on October 2.  Fuelled by high winds and extremely dry conditions, the wildfire forced the immediate evacuation of approximately 300 people to nearby Steinbach where they were received at the Steinbach Mennonite Church. Evacuees were allowed to return home on October 3, as the fire passed the town and moved south. Three homes and one bridge in the area were destroyed. The fire also affected residents of the rural municipality of Tache and the community of Ross, 120 of whom were also evacuated until the fire passed.</t>
  </si>
  <si>
    <t>10/3/2012 12:00:00 AM</t>
  </si>
  <si>
    <t>Kidnapping / Murder</t>
  </si>
  <si>
    <t>Saint-Jean-sur-Richelieu QC</t>
  </si>
  <si>
    <t>Saint-Jean-sur-Richelieu QC, October 20-21, 2014. At approximately 11:30 EDT, assailant Martin Couture-Rouleau deliberately rammed his car into a pair of Canadian Armed Forces soldiers in a parking lot of a local shopping Centre, narrowly missing another soldier and a police officer. Warrant Officer Patrice Vincent was transported to hospital with life-threatening injuries and another un-named soldier sustained non-life threatening injuries. Warrant Officer Vincent succumbed to his injuries the next day in hospital. Martin Couture-Rouleau fled the scene chased by police officers. He eventually lost control of his car and was killed after charging a police officer with a knife. Prime Minister Stephen Harper and the RCMP classified this as a lone-wolf ISIL inspired terrorist attack, unconnected to the shooting on Parliament Hill only two days later.</t>
  </si>
  <si>
    <t>10/21/2014 12:00:00 AM</t>
  </si>
  <si>
    <t>Maritime Provinces, October 21, 1968. Remnants of Hurricane "Gladys" passed over Cape Breton Island, killing one person and producing rainfall of 45-90 mm; the storm caused flooding in New Brunswick and Nova Scotia.</t>
  </si>
  <si>
    <t>10/21/1968 12:00:00 AM</t>
  </si>
  <si>
    <t>Montreal QC, October 21, 1994. A building of a bankrupt petrochemical industry was being cleaned and prepared for use after three years of inactivity; an unused reservoir of 700 mÂ³ of a mix of fuel-oil and light hydrocarbons exploded and burned; two workers were nearby, one was killed immediately, the other suffered burns on 80% of the body and died soon after; it took 50 fire fighters 3 hours to extinguish the blaze; a 2 month clean-up and preparation preceded the restart of paraxylene production.</t>
  </si>
  <si>
    <t>10/21/1994 12:00:00 AM</t>
  </si>
  <si>
    <t>Shootings</t>
  </si>
  <si>
    <t>Ottawa ON, Oct 22, 2014. At approximately 09:52 EDT, an armed gunman (Michael Zehaf-Bibeau) pulled up in his vehicle to the Ottawa National War Memorial where three Canadian Armed Forces members were posted on Ceremonial Guard sentry duty. Zehaf-Bibeau shot at Cpl. Nathan Cirillo striking him twice in the back and fatally wounding him. Zehaf-Bibeau then fired at the other sentries as he fled towards the Parliament buildings; but neither of the other sentries was struck or injured. Pulling up to Parliament Hill, Zehaf-Bibeau ran from his car and carjacked an idling Parliamentary vehicle on the hill. Members of the RCMP began pursuit as he pulled the vehicle up and ran into the front doors of Parliament. Upon entering, Zefaf-Bibeau engaged in a struggle with House of Commons Security Guard Samearn Son, who was shot in the foot in the ensuing struggle. Zehaf-Bibeau fled further into the Parliament buildings and was fatally shot by the Sergeant-at-Arms of the House of Commons, Kevin Vickers. In the ensuing search for additional shooters, many federal government buildings and offices were placed in lockdown. Public institutions such as the University of Ottawa and nearby schools were also placed in lockdown. There were false reports that a third shooting had taken place at the Rideau Centre Mall, fueled by high cellular phone and social media usage that also strained cell towers and communications infrastructure. Government employees were asked to restrict their Blackberry usage for emergencies only until the crisis was over to reduce burden on the system. The following day, Prime Minister Stephen Harper classified the attack as terrorism.</t>
  </si>
  <si>
    <t>10/22/2014 12:00:00 AM</t>
  </si>
  <si>
    <t>British Columbia, off coast</t>
  </si>
  <si>
    <t>West coast BC, October 23, 1918. 343 dead: the CP steamship "Princess Sophia", carrying miners from Yukon and Alaska, became stranded on Vanderbilt Reef.  Rescuers were unable to remove the 268 passengers and 75 crewmen due to a strong northerly gale.  The next day, weather conditions worsened and the ship sank, killing all on board.</t>
  </si>
  <si>
    <t>10/23/1918 12:00:00 AM</t>
  </si>
  <si>
    <t>Springhill NS</t>
  </si>
  <si>
    <t>Springhill NS, October 23, 1958. 75 dead, 99 survivors: a tunnel collapsed in the #2 colliery causing an explosion: the 99 survivors were trapped underground but later rescued.</t>
  </si>
  <si>
    <t>10/23/1958 12:00:00 AM</t>
  </si>
  <si>
    <t>Southern New Brunswick</t>
  </si>
  <si>
    <t>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t>
  </si>
  <si>
    <t>10/25/1933 12:00:00 AM</t>
  </si>
  <si>
    <t>Cape Breton Island NS</t>
  </si>
  <si>
    <t>Cape Breton Island NS, October 25, 1983. The eastern shores of Cape Breton Island were struck by a storm surge. Water levels rose to 0.761.5 m above the normal high water mark.  The storm flooded highways as well as destroying 30 fishing boats and thousands of lobster traps.</t>
  </si>
  <si>
    <t>10/25/1983 12:00:00 AM</t>
  </si>
  <si>
    <t>Maritime Provinces, especially Nova Scotia, October 25 - November 3, 1991. The "Halloween Storm" of 1991, was produced by two hurricanes: "Grace" and an unnamed storm over the north Atlantic; on the Scotian slope the highest wave in the world ever recorded by an instrument was measured as 30.7 metres.</t>
  </si>
  <si>
    <t>11/3/1991 12:00:00 AM</t>
  </si>
  <si>
    <t>Nova Scotia and New Brunswick</t>
  </si>
  <si>
    <t>Nova Scotia and New Brunswick, October 25-28, 2009. A storm pushed through New Brunswick during the last week of October. Hydro utilities reported more than 6,000 customers without electricity in New Brunswick and about 2,000 in Nova Scotia before power was restored. Some Moncton residents faced sewer backups after high winds caused leaves to fall, blocking catch basins. Several streets and homes flooded after 116 mm of rain fell in St. Johns. Firefighters responded to more than 30 calls for flooded basements filled with more than a metre of sewer water. October rainfall in Saint John amounted to 245.4 mm, which was just 2 mm less than the record set in 1977.</t>
  </si>
  <si>
    <t>10/28/2009 12:00:00 AM</t>
  </si>
  <si>
    <t>Montreal and Westmount QC</t>
  </si>
  <si>
    <t>Montreal and Westmount QC, October 26, 1986. At 4:54 pm, a fire struck the 10th floor of the Plaza Alexis-Nihon office tower. It took 200 fire-fighters around 13 hours to stop the blaze.</t>
  </si>
  <si>
    <t>10/26/1986 12:00:00 AM</t>
  </si>
  <si>
    <t>Kashechewan ON</t>
  </si>
  <si>
    <t>Keshechewan ON, October 27, 2005.  The Ontario government declared a state of emergency at the remote Keshechewan native reserve after discovering E.coli bacteria in the community's drinking water supply.  The tainted drinking water forced the evacuation of the reserve, home of approximately 1,100.  Seventy four people, mostly families with children suffering from skin rashes and chronic diarrhea, were immediately flown to Sudbury and hospitalized for medical treatment.  Other remaining evacuees from the reserve were sent to other cities.</t>
  </si>
  <si>
    <t>10/26/2005 12:00:00 AM</t>
  </si>
  <si>
    <t>Alberta and Saskatchewan</t>
  </si>
  <si>
    <t>Alberta and Saskatchewan, October 26 to December 21, 2016. In late September, the United States Department of Agriculture (USDA) discovered a case of bovine tuberculosis (TB) found in a cow from Alberta. The USDA then contacted the Canadian Food Inspection Agency (CFIA) whom initiated an investigation into the outbreak. The investigation found that one herd of cattle in Alberta was infected with TB. The one infected herd was located on 18 separate properties. Within the infected herd there were six confirmed cases of TB, including the cow that was slaughtered in the United states. The infection resulted in the quarantine of approximately 26,000 cattle from approximately 50 different properties in both Alberta and Saskatchewan. As a precaution, approximately 10,000 cattle were destroyed in order to stop the spread of the infection. The infection significantly impacted farmers in Alberta and Saskatchewan. The federal government of Canada offered to pay up to $16.7 million for ranchers who suffered agricultural loses due to the TB outbreak.</t>
  </si>
  <si>
    <t>12/21/2016 12:00:00 AM</t>
  </si>
  <si>
    <t>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t>
  </si>
  <si>
    <t>11/19/1917 12:00:00 AM</t>
  </si>
  <si>
    <t>Britannia Beach BC</t>
  </si>
  <si>
    <t>Britannia Beach BC, October 28, 1921. 37 dead; outburst flood caused by breach of landslide dam swept away more than 50 houses.</t>
  </si>
  <si>
    <t>10/28/1921 12:00:00 AM</t>
  </si>
  <si>
    <t>Squamish BC</t>
  </si>
  <si>
    <t>M-Creek Bridge, Highway 99, Squamish BC, October 28, 1981. 9 dead; cars plunged into creek after debris flow had destroyed bridge during heavy rains and increased water levels.</t>
  </si>
  <si>
    <t>10/28/1981 12:00:00 AM</t>
  </si>
  <si>
    <t>Saint-Joseph et VallÃ©e QC</t>
  </si>
  <si>
    <t xml:space="preserve">Saint-Joseph et VallÃ©e QC, October 28, 2006. In Saint-Joseph and VallÃ©e, approximately 50 homes and 30 businesses were affected by a flash flood. </t>
  </si>
  <si>
    <t>10/28/2006 12:00:00 AM</t>
  </si>
  <si>
    <t>British Columbia, 1924. Nine people were killed when a bomb went off in a railway car carrying a Doukhobor leader.</t>
  </si>
  <si>
    <t>10/29/1924 12:00:00 AM</t>
  </si>
  <si>
    <t>Northwestern British Columbia, October 29 - November 7, 1978. Northwestern BC was hit by two floods. The first was due to a major storm system which struck October 29 to November 1. The second flood was caused by heavy rainfall and mixture of snow and rain occurring between November 4 and 7. Flooding occurred collectively along the Skeena and Nass rivers, and on the Queen Charlotte Islands. The Terrace-Kitimat region was declared a disaster area as the local economy was severely disrupted by the flooding and loss of communication links. Kitimaat Village and Thornhill were also affected while Lakelse Lake and Old Remo areas were the worst hit by flooding with dozens of homes flooded.  Numerous bridges were damaged and destroyed, roads and highways were washed out in many places, and the railway line between Smithers and Terrace was closed because of the flooding. A CN Rail track was undermined â€“ a train engine fell into the Skeena River, causing the deaths of two people.</t>
  </si>
  <si>
    <t>11/7/1978 12:00:00 AM</t>
  </si>
  <si>
    <t>Eastern and Northern Coastline of New Brunswick</t>
  </si>
  <si>
    <t>Eastern and Northern Coastline of New Brunswick, October 29, 2000.  Extensive damage occurred during a severe storm surge with winds in excess of 130 km/h.  Private property, businesses and public infrastructure were damaged along the eastern and northern coast of New Brunswick.  The emerging shellfish aquaculture industry (which includes mussels, oysters and clams) was also greatly affected.</t>
  </si>
  <si>
    <t>10/29/2000 12:00:00 AM</t>
  </si>
  <si>
    <t>Ontario and Quebec, October 29, 2006. A storm that blew in from the United States left about 49,000 Quebec and 30,000 Ontario residents without power (approximately 240,000 individuals). High winds felled lines in a broad band across central Ontario, while in Quebec, the Laurentians region, north on Montreal, and the Gasp were particularly hard hit.</t>
  </si>
  <si>
    <t>10/29/2006 12:00:00 AM</t>
  </si>
  <si>
    <t>Rae Point NT</t>
  </si>
  <si>
    <t>Rae Point NT, October 30, 1974. Two survivors: a Pan-Arctic Oils Lockheed Electra crashed.</t>
  </si>
  <si>
    <t>10/30/1974 12:00:00 AM</t>
  </si>
  <si>
    <t>Greater Vancouver BC</t>
  </si>
  <si>
    <t>Greater Vancouver BC, October 30-31, 1981.  An estimated 70 mm of rainfall caused road and rail washouts, flooding of buildings and erosion. The accompanying wind caused hydro blackouts throughout Greater Vancouver, the Fraser Valley and along the Sunshine Coast. Blocked culverts and plugged storm drains caused extensive damage to surrounding areas. The following creeks reported the majority of the flooding: Lynn Creek, Seymour Creek and Mosquito Creek. Areas which received the most damage were: District of North Vancouver, City of North Vancouver, Pemberton, Squamish and Howe Sound. First Nation reserves also reported damage. One 17 year old drowned while trying to cross a creek; 4 people went missing and 5 people were killed due to the washing out of a bridge.</t>
  </si>
  <si>
    <t>10/31/1981 12:00:00 AM</t>
  </si>
  <si>
    <t>Montreal QC, October 5, 1970. British commercial attachÃ© James Cross was kidnapped by the FLQ (Front de libÃ©ration de QuÃ©bec); encouraged by their success, the FLQ then kidnapped QuÃ©bec Minister of Labour and Acting Premier Pierre Laporte on Oct. 10,1970; Laporte was murdered on Oct. 17,1970; in response, the federal government implemented the War Measures Act; Cross was held for 59 days and then released after negotiations which resulted in his kidnappers being allowed to leave the country.</t>
  </si>
  <si>
    <t>10/5/1970 12:00:00 AM</t>
  </si>
  <si>
    <t>Hamilton ON, October 5-6, 1995.</t>
  </si>
  <si>
    <t>10/6/1995 12:00:00 AM</t>
  </si>
  <si>
    <t>Alberta</t>
  </si>
  <si>
    <t>Alberta, October 1984.</t>
  </si>
  <si>
    <t>10/6/1984 12:00:00 AM</t>
  </si>
  <si>
    <t>Pemberton area BC</t>
  </si>
  <si>
    <t>Pemberton area BC, October 6-8, 1984. Persistent heavy rains over three days caused severe flooding in the Pemberton, Squamish, and Lion's Bay areas; 300 people were evacuated; the flood caused one death.</t>
  </si>
  <si>
    <t>10/8/1984 12:00:00 AM</t>
  </si>
  <si>
    <t>Avalon and Burin Peninsulas and Bonavista, Trinity and Conception Bays NL</t>
  </si>
  <si>
    <t>Avalon and Burin Peninsulas and Bonavista, Trinity and Conception Bays NL, October 6, 1992. A violent storm struck on the evening of the October 6 with winds of 139 km/h in some areas and 55 mm of rain; utility services were disrupted in many areas; the Canadian Coast Guard was kept busy with calls for assistance and for a period of time all flights in and out of St. John's International Airport were cancelled; several local area schools, a hospital, businesses and private residences were damaged; the storm continued unabated into Thursday October 8, with winds having subsided to the 70 km/h range.  About 2000 trees in St. John's were destroyed and many boats and fishing vessels were destroyed or damaged.</t>
  </si>
  <si>
    <t>10/6/1992 12:00:00 AM</t>
  </si>
  <si>
    <t>South Coast and Lower Mainland British Columbia, October 6-8, 2016. Strong winds gusting up to 117 km/h battered eastern Vancouver Island, the Sunshine Coast and the Lower Mainland. On October 6, Vancouver reported wind gusts of 56 km/h, Victoria 36 km/h, and Sisters Island as well as Trail Island both recorded wind gusts of 117 km/h. Severe winds downed trees and power lines, which knocked out power to 100,000 B.C. Hydro customers (approximately 300,000 individuals). In eastern Victoria Island 29,000 people lost power over night. The most severely impacted area was Courtenay where 12,000 people were without power. At the peak of the storm, 45,000 people lost power throughout the province. By October 8, 13,000 people were still without power and strong winds continued to affect parts of the province.</t>
  </si>
  <si>
    <t>10/8/2016 12:00:00 AM</t>
  </si>
  <si>
    <t>Nova Scotia, October 7-8, 1962.  Hurricane/tropical cyclone "Daisy".</t>
  </si>
  <si>
    <t>10/8/1962 12:00:00 AM</t>
  </si>
  <si>
    <t>Canso NS</t>
  </si>
  <si>
    <t>Canso NS, October 8, 1991. An operator error occurred during the installation of a refrigerator which converts freon to ammonia; a subcontractor left a gate open on a pipe which he thought was out of service; 20 tonnes of freon were released.</t>
  </si>
  <si>
    <t>10/8/1991 12:00:00 AM</t>
  </si>
  <si>
    <t>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t>
  </si>
  <si>
    <t>10/14/1991 12:00:00 AM</t>
  </si>
  <si>
    <t>Nova Scotia, Prince Edward Island and Newfoundland</t>
  </si>
  <si>
    <t>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St-Albanâ€™s declared a state of emergency due to various road closures including the Swangerâ€™s Cove Bridge on route 361, which was reported to have been damaged and was deemed unusable by the Newfoundland Public Safety Regional Office. Road closures in St-Albanâ€™s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t>
  </si>
  <si>
    <t>Regina SK</t>
  </si>
  <si>
    <t>Regina SK, November 1950.</t>
  </si>
  <si>
    <t>11/1/1950 12:00:00 AM</t>
  </si>
  <si>
    <t>Springhill NS, November 1, 1956. 39 dead, 88 survivors: a gas explosion blasted Cumberland's #4 colliery: the 88 survivors were trapped underground but later rescued.</t>
  </si>
  <si>
    <t>11/1/1956 12:00:00 AM</t>
  </si>
  <si>
    <t>Kicking Horse Pass, Alberta - British Columbia border</t>
  </si>
  <si>
    <t>Kicking Horse Pass, Alberta - British Columbia border, November 1978. Debris flows triggered by a jÃ¶kulhlaup (sudden and rapid draining of a glacier dammed lake or of water impounded within a glacier) from Cathedral Glacier destroyed three levels of Canadian Pacific Railway track, derailing a freight train; sections of the TransCanada Highway were also buried.</t>
  </si>
  <si>
    <t>11/1/1978 12:00:00 AM</t>
  </si>
  <si>
    <t>Quebec and Ontario</t>
  </si>
  <si>
    <t>Ontario and Quebec, November 1993 â€“ March 1994.</t>
  </si>
  <si>
    <t>3/1/1994 12:00:00 AM</t>
  </si>
  <si>
    <t>Lake Superior ON, November 10, 1975. The entire crew of 29 died: the 218-metre ore carrier "Edmund Fitzgerald" sailing out of Sault Ste. Marie sank during a gale in 156 metres of water.</t>
  </si>
  <si>
    <t>11/10/1975 12:00:00 AM</t>
  </si>
  <si>
    <t>Mississauga ON</t>
  </si>
  <si>
    <t>Mississauga ON, November 10-16, 1979. A CPR train of 106 cars carrying many dangerous chemicals derailed near Morris Road in Mississauga and burst into flames, creating a spectacular explosion.  The proximity of tank cars containing chlorine to propane tank cars that may have exploded, and released a toxic cloud of chlorine, forced the evacuation of 225,000 people.</t>
  </si>
  <si>
    <t>11/16/1979 12:00:00 AM</t>
  </si>
  <si>
    <t>Nicolet QC</t>
  </si>
  <si>
    <t>Nicolet QC, November 12, 1955. 3 dead, 2000 evacuated, 6 injured; a landslide carried six buildings into a huge crater on the shore of the Nicolet River.</t>
  </si>
  <si>
    <t>11/12/1955 12:00:00 AM</t>
  </si>
  <si>
    <t>Ontario and Quebec, November 12-13, 1992.</t>
  </si>
  <si>
    <t>11/13/1992 12:00:00 AM</t>
  </si>
  <si>
    <t>Vancouver BC</t>
  </si>
  <si>
    <t>Southern British Columbia, November 12, 2007. High winds battered southern British Columbia, leaving more than 200,000 people without power as well as stranding thousands of airplane and ferry passengers. Along the coast, winds exceeded 130 km/h. In addition, heavy snow and mudslides caused by high precipitation resulted in road closures. The hardest hit areas were Langley, Surrey, Delta, and Richmond.</t>
  </si>
  <si>
    <t>11/12/2007 12:00:00 AM</t>
  </si>
  <si>
    <t>Red Earth First Nation SK</t>
  </si>
  <si>
    <t>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Ruyâ€™s Soccer Centre, while others stayed in hotels or with family. The communities of Carrot River and the rural municipalities of Moose Range and Arborfield also declared states of emergency but were less impacted by the flood.</t>
  </si>
  <si>
    <t>11/18/2016 12:00:00 AM</t>
  </si>
  <si>
    <t>Sudbury ON, November 16, 1995. A cloud of sulphur dioxide was accidentally released from a copper refinery and passed over a part of the city; the leak was from a faulty sample port in the section of the system where sulphur dioxide is converted to sulphuric acid, and the gas was released before conversion; hundreds of residents suffered minor irritations (eye irritations, respiratory problems...); a hospital and a clinic were evacuated; a legal action follow-up occurred.</t>
  </si>
  <si>
    <t>11/16/1995 12:00:00 AM</t>
  </si>
  <si>
    <t>Brantford ON, November 16, 2002.  Eight train cars were derailed as a result of a collision with a van. The derailed cars rolled down an embankment that adjoined a neighbourhood, causing 120 people from the immediate area to be evacuated for two days. There were no leaks reported, but the cars contained a residue of butylene and butane.</t>
  </si>
  <si>
    <t>11/16/2002 12:00:00 AM</t>
  </si>
  <si>
    <t>400 km off Cape Race NL</t>
  </si>
  <si>
    <t>400 km off Cape Race NL, 1987.  Spanish Fishing Trawler "Hosanna I" sinks in the Atlantic Ocean: 34 dead.</t>
  </si>
  <si>
    <t>11/17/1987 12:00:00 AM</t>
  </si>
  <si>
    <t>Burin Peninsula NL</t>
  </si>
  <si>
    <t>Burin Peninsula NF, November 18, 1929. An offshore earthquake (magnitude 7.2) on the floor of the Atlantic Ocean caused a massive submarine slump (landslide), which generated a large ocean wave (tsunami); the tsunami drowned 27 people when it struck the Burin Peninsula. A tsunami was also reported to have struck Cape Breton, Nova Scotia, drowning one individual.</t>
  </si>
  <si>
    <t>11/18/1929 12:00:00 AM</t>
  </si>
  <si>
    <t>Sydney NS</t>
  </si>
  <si>
    <t>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t>
  </si>
  <si>
    <t>11/11/2000 12:00:00 AM</t>
  </si>
  <si>
    <t>Baffin Bay NU</t>
  </si>
  <si>
    <t>Baffin Bay NU, November 20, 1933. The largest earthquake ever recorded inside the Arctic Circle.  Magnitude: 7.3</t>
  </si>
  <si>
    <t>11/20/1933 12:00:00 AM</t>
  </si>
  <si>
    <t>Grand Coulee SK</t>
  </si>
  <si>
    <t>Grand Coulee SK, November 20, 1991. A fire in a storage depot containing 45 gallons of cyanide salts and 2500 gallons of bulk farm pesticide, phosphorus and a sodium-based chemical forced the evacuation of the 200 residents of Grand Coulee for about three hours.</t>
  </si>
  <si>
    <t>11/20/1991 12:00:00 AM</t>
  </si>
  <si>
    <t>Duncan and North Cowichan (Vancouver Island) BC</t>
  </si>
  <si>
    <t>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t>
  </si>
  <si>
    <t>11/20/2009 12:00:00 AM</t>
  </si>
  <si>
    <t>Canoe River BC</t>
  </si>
  <si>
    <t>Canoe River, BC, November 21, 1950.  A special force troop train westbound, and an eastbound train collided head on at Canoe River.</t>
  </si>
  <si>
    <t>11/21/1950 12:00:00 AM</t>
  </si>
  <si>
    <t>Prince Rupert BC</t>
  </si>
  <si>
    <t>Prince Rupert BC, November 22, 1957. 7 dead; debris avalanche triggered by heavy rains buried three houses.</t>
  </si>
  <si>
    <t>11/22/1957 12:00:00 AM</t>
  </si>
  <si>
    <t>Greater Vancouver Area, Southern BC</t>
  </si>
  <si>
    <t>Greater Vancouver Area BC, November 23-25, 1998. A powerful windstorm, accompanied with rain hit the Greater Vancouver Area the night of November 23, toppling over trees and blowing shingles off rooftops. Winds of 96-105 km/h were reported, and up to 22.4 mm of rain fell, making this the worst storm in 10 years.  A second windstorm hit the area the following day (within 18 hours), with winds up to 90 km/h over the Strait of Georgia and 60 km/h on land. Ferries cancelled several runs November 29. 200,000 homes lost power and 5,000 homes went without telephone lines; however, the majority of this was restored quickly by the power companies. Several roads and schools were closed. Power was not restored to everyone until November 27.</t>
  </si>
  <si>
    <t>11/25/1998 12:00:00 AM</t>
  </si>
  <si>
    <t>Saguenay region QC</t>
  </si>
  <si>
    <t>Saguenay region QC, November 25, 1988. Some minor damage was caused at JonquiÃ¨re, Chicoutimi, La Baie and QuÃ©bec City.  Magnitude: 6.0.</t>
  </si>
  <si>
    <t>11/25/1988 12:00:00 AM</t>
  </si>
  <si>
    <t>Kirkland Lake ON</t>
  </si>
  <si>
    <t>Kirkland Lake ON, November 26, 1993. Two miners were trapped following a rockburst 2 km below the surface: rescue efforts failed: the bodies were not recovered.</t>
  </si>
  <si>
    <t>11/26/1993 12:00:00 AM</t>
  </si>
  <si>
    <t>Southwestern British Columbia</t>
  </si>
  <si>
    <t>Southwestern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t>
  </si>
  <si>
    <t>11/29/1995 12:00:00 AM</t>
  </si>
  <si>
    <t>Rogers Pass BC</t>
  </si>
  <si>
    <t>Rogers Pass BC, November 27, 2000.  A bus carrying tourists from Taiwan crashed head-on with a transport truck in a tunnel on the Trans-Canada Highway, killing six and injuring 21.  The accident happened in the 316-metre Lanark snowshed tunnel, closing the highway for about 14 hours.  The transport truck was empty at the time of the accident.</t>
  </si>
  <si>
    <t>11/27/2000 12:00:00 AM</t>
  </si>
  <si>
    <t>Nova Scotia and Prince Edward Island</t>
  </si>
  <si>
    <t>Nova Scotia and Prince Edward Island, November 27-29, 2016. An early winter storm hit the Maritime provinces affecting Nova Scotia and Prince Edward Island on November 27. The storm dumped 15 cm of snow on the mainland of Nova Scotia and produced strong winds in Cape Breton. A mix of messy weather consisting of freezing rain, ice and snow created dangerous driving conditions. In Nova Scotia, the Canso Causeway was closed to high-sided vehicles and Highway 104 was closed in certain sections due to poor visibility. One transport truck over turned on the Seal Island Bridge in Cape Breton due to strong wind gusts of up to 110 km/h. In Nova Scotia 11,200 customers (approximately 33,600 individuals) lost power, while in P.E.I 12,000 customers (approximately 36,000 individuals) were without power. In P.E.I power remained out for some residents until November 29.</t>
  </si>
  <si>
    <t>11/29/2016 12:00:00 AM</t>
  </si>
  <si>
    <t>Burnaby and New Westminster BC</t>
  </si>
  <si>
    <t>Burnaby and New Westminster BC, November 28, 1909. 22 dead; 15 injured; slump of railway embankment; trail derailed.</t>
  </si>
  <si>
    <t>11/28/1909 12:00:00 AM</t>
  </si>
  <si>
    <t>Khyex River BC</t>
  </si>
  <si>
    <t>Khyex River BC, November 28, 2003. The Khyex River Landslide occurred on November 28, between 00:20 and 00:30 PST. This is when Pacific Northern Gas Ltd noticed a pressure loss in the pipeline. Approximately 300 metres of 8-inch pipeline was lost. As a result, most of Prince Rupert residents were without natural gas or heat for 10 days. A few days after the landslide occurred, a temporary 2-inch gas line was installed to restore partial service. The spectacular landslide flowed downstream, crossed the river and flowed upstream for hundreds of metres. This type of landslide took place in very sensitive glaciomarine muds, and is called a retrogressive earthflow. The estimated volume of material displaced by the landslide is up to 4.7 million cubic metres. It is thought that the slope failure was triggered by erosion of the riverbank.</t>
  </si>
  <si>
    <t>11/28/2003 12:00:00 AM</t>
  </si>
  <si>
    <t>Sainte-ThÃ©rÃ¨se-de-Blainville, QC</t>
  </si>
  <si>
    <t>Sainte-Therese-de-Blainville QC, November 29, 1963. 118 dead (all aboard): a DC-8 airline flight crashed four minutes after take-off from Dorval Airport in MontrÃ©al: the cause of the crash remains uncertain.</t>
  </si>
  <si>
    <t>11/29/1963 12:00:00 AM</t>
  </si>
  <si>
    <t>Nechako River BC</t>
  </si>
  <si>
    <t>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t>
  </si>
  <si>
    <t>11/29/1996 12:00:00 AM</t>
  </si>
  <si>
    <t>Baie-Comeau QC</t>
  </si>
  <si>
    <t>Baie-Comeau QC, November 3, 1966. An exceptional fall flood on the north bank of the St. Lawrence River, QuÃ©bec; the region of Baie-Saint-Paul - Baie-Comeau reported the most severe damage, while the effects of the flood reached the region of Batiscan Ã  Sept-ÃŽles; three people died at Pointe-aux-Anglais on the CÃ´te-Nord, two others died at Charlevoix.</t>
  </si>
  <si>
    <t>11/3/1966 12:00:00 AM</t>
  </si>
  <si>
    <t>Halifax and Lunenburg NS</t>
  </si>
  <si>
    <t>Halifax and Lunenburg NS, November 3, 2007. Storm Noel.  The province was subjected to a severe storm throughout the province, with the heaviest impact in the areas of Halifax and Lunenburg.</t>
  </si>
  <si>
    <t>11/3/2007 12:00:00 AM</t>
  </si>
  <si>
    <t>Central Ontario, November 30, 1991.</t>
  </si>
  <si>
    <t>11/30/1991 12:00:00 AM</t>
  </si>
  <si>
    <t>New Brunswick and Nova Scotia</t>
  </si>
  <si>
    <t>New Brunswick and Nova Scotia, November 4, 2007. Wind gusts of up to 135 km/h from post-tropical storm Noel lashed the Maritimes, knocking out power to an estimated 190,000 homes and businesses across the region, while pounding surf and heavy rain washed out roads in some coastal areas.</t>
  </si>
  <si>
    <t>11/4/2007 12:00:00 AM</t>
  </si>
  <si>
    <t>Yarmouth County NS</t>
  </si>
  <si>
    <t>Yarmouth County NS, November 4-10, 2010. A severe storm produced a total rainfall ranging from 140 mm to 250 mm.  At least 20 roads were closed due to flooding, and more than 100 people were evacuated from their homes.</t>
  </si>
  <si>
    <t>11/10/2010 12:00:00 AM</t>
  </si>
  <si>
    <t>Lakes Huron, Erie and Ontario</t>
  </si>
  <si>
    <t>Lakes Huron, Erie, and Ontario, November 7-13, 1913. 270 sailors drowned: 34 ships went down during a fierce weekend storm with winds up to 140 km/h: entire crews of eight ships were lost.</t>
  </si>
  <si>
    <t>11/13/1913 12:00:00 AM</t>
  </si>
  <si>
    <t>Montreal QC, November 7, 1958. A fire burned the Olfields Apartments, killing 18 people.</t>
  </si>
  <si>
    <t>11/7/1958 12:00:00 AM</t>
  </si>
  <si>
    <t>Winnipeg MB, November 7, 1986. A major storm dumped 30 cm of snow on Winnipeg; winds gusting to 90 km/h produced severe blowing snow and zero visibility; 2 dead.</t>
  </si>
  <si>
    <t>11/7/1986 12:00:00 AM</t>
  </si>
  <si>
    <t>Yarmouth and Halifax NS</t>
  </si>
  <si>
    <t>Yarmouth and Halifax NS, November 7 to December 15, 2010. High winds and heavy rains over a one month period resulted in the "worst flooding in a century."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Programâ€™s approval for cost-sharing between the province and Ottawa.</t>
  </si>
  <si>
    <t>12/15/2010 12:00:00 AM</t>
  </si>
  <si>
    <t>Southwestern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t>
  </si>
  <si>
    <t>11/12/1989 12:00:00 AM</t>
  </si>
  <si>
    <t>Southwestern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t>
  </si>
  <si>
    <t>11/13/1990 12:00:00 AM</t>
  </si>
  <si>
    <t>Montreal and Mauricie Region QC</t>
  </si>
  <si>
    <t>Montreal and Mauricie Region QC, November 8-9, 1996. Severe flooding due to heavy rains occurred in the MontrÃƒÂ©al and Mauricie regions.  Approximately 150 mm of rain fell on MontrÃƒÂ©al in 36 hours; some communities received 160 mm. The flooding caused extensive damage to agricultural lands, public works and private property including 6,000 residences and 100 businesses and industries. Two major highways closed near MontrÃƒÂ©al, washed out roads cut off three villages in Mauricie.  In total, 121 municipalities were affected and 1,000 people (425 families) were evacuated. No injuries were reported.</t>
  </si>
  <si>
    <t>11/9/1996 12:00:00 AM</t>
  </si>
  <si>
    <t>Manitoba to Atlantic Canada</t>
  </si>
  <si>
    <t>Eastern Canada, December 1933 - February 1934. A Cold Wave engulfed North America from Manitoba to the Atlantic coast.  Ice trapped fishing vessels off Nova Scotia, hospitals were jammed with frostbite victims and for only the second time in recorded history, Lake Ontario froze completely; 15 weather-related deaths in Ontario; communication systems were disrupted.</t>
  </si>
  <si>
    <t>2/1/1934 12:00:00 AM</t>
  </si>
  <si>
    <t>Maritime Provinces, December 1-2, 1964. A severe snowstorm hit the Maritimes, with gales reaching gust speeds of 160 km/h.  Three fishing boats, including two large draggers, were lost in the storm, accounting for 23 deaths and 8 reported injuries.</t>
  </si>
  <si>
    <t>12/2/1964 12:00:00 AM</t>
  </si>
  <si>
    <t>Russell ON</t>
  </si>
  <si>
    <t>Russell ON, December 1-2, 2006.  A major blackout, caused by a freezing rain storm, left virtually the entire town without electricity. The mayor declared a state of emergency, which lasted for several days.</t>
  </si>
  <si>
    <t>12/2/2006 12:00:00 AM</t>
  </si>
  <si>
    <t>Southern Ontario, December 10-11, 1995. An early Snowstorm hit southern Ontario with 1015 cm of snow accompanied by wind gusts of up to 90 km/h and a temperature of -40ÂºC. The storm caused the closing of highways, shopping centres and bridges, including the Peace Bridge between Ontario and New York. Muskoka airport and weather office were evacuated and Bracebridge had to enforce its municipal emergency plan. An elderly man's death was attributed to the storm.</t>
  </si>
  <si>
    <t>12/11/1995 12:00:00 AM</t>
  </si>
  <si>
    <t>Prince George BC</t>
  </si>
  <si>
    <t>Prince George BC, December 10, 2007. An ice jam in the Nechako River that, at one point, stretched as long as 33 kilometres, caused localized flooding. A state of emergency was declared.</t>
  </si>
  <si>
    <t>12/10/2007 12:00:00 AM</t>
  </si>
  <si>
    <t>Toronto ON, December 11, 1944. A blizzard produced 57 cm of snow over two days; accompanying strong winds caused huge drifts which paralysed the city for days.  There were no home deliveries of milk, ice or fuel.  Of major concern, factories producing war ammunitions had to close temporarily.  In all, 21 people died, 13 from overexertion.</t>
  </si>
  <si>
    <t>12/12/1944 12:00:00 AM</t>
  </si>
  <si>
    <t>Toulnustouc River QC</t>
  </si>
  <si>
    <t>RiviÃ¨re Toulnustouc QC, December 11, 1962. Nine workers killed by a landslide in marine clay caused by blasting.</t>
  </si>
  <si>
    <t>12/11/1962 12:00:00 AM</t>
  </si>
  <si>
    <t>Saint-Joachim-de-Tourelle QC</t>
  </si>
  <si>
    <t>Saint-Joachim-de-Tourelle QC, December 11, 1963. 4 dead; 59 families evacuated (based on family of 4); landslide in leda clay.</t>
  </si>
  <si>
    <t>12/11/1963 12:00:00 AM</t>
  </si>
  <si>
    <t>Vancouver BC, December 11, 2006. A powerful windstorm struck British Columbiaâ€™s southern coast resulting in approximately 190,000 power outages (570,000 individuals). The storm produced wind gusts of up to 100 km/h, which downed power lines and uprooted trees. Ferries had to be canceled due to the strong winds. In Vancouver damaged streetlights and fallen trees in the roads caused traffic delays throughout the city.</t>
  </si>
  <si>
    <t>12/11/2006 12:00:00 AM</t>
  </si>
  <si>
    <t>St. John's NL</t>
  </si>
  <si>
    <t>St. John's NL, December 12, 1942. 99 dead, 100 seriously injured, mostly Canadian military; an arsonist set fire to the packed Knights of Columbus Hostel; exits were restricted, all doors opened inwards, and there was no emergency lighting system.</t>
  </si>
  <si>
    <t>12/12/1942 12:00:00 AM</t>
  </si>
  <si>
    <t>Gander NL, December 12, 1985. 256 dead (248 American soldiers and an crew of eight): a chartered DC-8 crashed seconds after take-off from a refuelling stop from Newfoundland's Gander International Airport: all aboard perished.</t>
  </si>
  <si>
    <t>12/12/1985 12:00:00 AM</t>
  </si>
  <si>
    <t>Saint-LÃ©onard d'Aston QC</t>
  </si>
  <si>
    <t>Saint-LÃ©onard d'Aston QC, December 12, 1989. 33 of the 92 cars that made up the train from Charny, bound for MontrÃ©al, left the track near the town of Saint-LÃ©onard d'Aston; 100m of track was torn-up, two homes severely damaged, a level crossing completely blocked; 15 of the derailed cars carried hazardous materials; 840 people were evacuated.  [The Environment Canada accident report states that 13 rail cars derailed, releasing 200 mÂ³ of 50% soda and 100 mÂ³ of lubricating oil into the Nicollet River; 75 people were evacuated; an area of 1 kmÂ² was contaminated; retrieval of drinking water from the river for 5065 people was interrupted for 10 hours]</t>
  </si>
  <si>
    <t>12/12/1989 12:00:00 AM</t>
  </si>
  <si>
    <t>Lambton County ON</t>
  </si>
  <si>
    <t>Lambton County ON, December 12-14, 2010. A severe winter storm caused severe road closures including London Line and Highway 402 in Lambton County. A county emergency was declared on December 13. The next day on December 14, a snow streamer accompanied by heavy winds swept through the region creating a hazard for drivers on the road. In total, there were approximately over 625 people stranded on area roads who had to be rescued and taken to warming centres. The majority of stranded drivers were trapped in their vehicles for up to six hours meaning that many people were forced to spend the night in their vehicles. The Canadian Armed Forces used two Griffin helicopters to assist the Ontario Provincial Police in rescuing 237 motorists stranded in their vehicles along Highway 402. One officer received a minor injury while trying to reach stranded motorists and one man was found dead from exposure to the elements.</t>
  </si>
  <si>
    <t>12/14/2010 12:00:00 AM</t>
  </si>
  <si>
    <t>Glovertown NL</t>
  </si>
  <si>
    <t xml:space="preserve">Glovertown NL, December 13, 2005.  A massive propane leak in a boat-building facility in Glovertown forced more than 250 people to evacuate their homes included 50 seniors living in a nursing home only metres away from the yard. </t>
  </si>
  <si>
    <t>12/13/2005 12:00:00 AM</t>
  </si>
  <si>
    <t>Prince Edward Island, December 13, 2008. An ice storm on December 13, downed 300 utility poles resulting in one of the worst power outages since the mid-1970 and cost Maritime Electric approximately $1.5 million to repair. Nearly 95 per cent of Islanders were without electricity, as freezing rain and an ice pellet-drizzle mix left thick layers of ice on roof tops, trees and transmission lines. Power poles were pulled down by ice-laden lines and strong winds. Across the province, makeshift shelters were organized in legion halls, fire stations, schools and community centres. Rescue teams and hydro crews arrived from outside the province to assist. The Canadian military also remained on standby at the Canadian Forces Base in Gagetown, NB.</t>
  </si>
  <si>
    <t>12/13/2008 12:00:00 AM</t>
  </si>
  <si>
    <t>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t>
  </si>
  <si>
    <t>12/13/2010 12:00:00 AM</t>
  </si>
  <si>
    <t>Southern Prairies</t>
  </si>
  <si>
    <t>Southern Prairies, December 15, 1964. Referred to as the "Great Blizzard", it produced heavy snows, 90 km/h winds, -34Â°C temperatures; three people froze to death and thousands of animals died.</t>
  </si>
  <si>
    <t>12/15/1964 12:00:00 AM</t>
  </si>
  <si>
    <t>Madeleine Islands QC</t>
  </si>
  <si>
    <t>Madeleine Islands QC, December 16, 1990. The fishing trawler "M.V. Nadine" sank off the Madeleine Islands, Quebec, in high winds and three metre high waves, causing death by hypothermia of seven crew members and a fisheries researcher: there were two survivors: a coroner's report released in June 1992 blamed the loss of life and sinking of the vessel on a series of human errors: ill-fitting survival suits, malfunctioning navigational equipment, lack of automatic pumps, lack of safety measures and emergency drills for those aboard the vessel, and ship's officers untrained in emergency procedures.</t>
  </si>
  <si>
    <t>12/16/1990 12:00:00 AM</t>
  </si>
  <si>
    <t>Courtland ON</t>
  </si>
  <si>
    <t>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t>
  </si>
  <si>
    <t>12/17/1988 12:00:00 AM</t>
  </si>
  <si>
    <t>Matane QC</t>
  </si>
  <si>
    <t>Matane QC, December 17, 2007. For the third time in four months, Eastern Quebec was hard hit by bad weather. This time, 275 people were evacuated, mainly from Matane and Saint-RenÃ©-de-Matane. The city of Matane declared a state of emergency due to gale force winds of up to 100 km/h and artic temperatures.</t>
  </si>
  <si>
    <t>12/17/2007 12:00:00 AM</t>
  </si>
  <si>
    <t>Vancouver Island BC</t>
  </si>
  <si>
    <t>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t>
  </si>
  <si>
    <t>12/18/1979 12:00:00 AM</t>
  </si>
  <si>
    <t>British Columbia to Ontario</t>
  </si>
  <si>
    <t>British Columbia to Ontario, December 1989 Ãƒâ€šÃ‚â€“ January 1990. Two serious cold spells began on December 19-28, 1989; snow, wind, and ice knocked out power lines to 60,000 homes in southwestern British Columbia on January 17; 5 deaths in Manitoba were caused by exposure to the extreme cold; 2 deaths due to fatal accidents in Alberta; freezing caused pipes to burst in Ontario. Almost 65% of the BC's utilities 16,980,000 cubic metres reserve used up.</t>
  </si>
  <si>
    <t>1/17/1990 12:00:00 AM</t>
  </si>
  <si>
    <t>Oakville MB</t>
  </si>
  <si>
    <t>Oakville MB, December 18, 1992. A 29-car derailment of a 41-car train and subsequent Chemical release caused the evacuation of the 410 residents of Oakville near Portage la Prairie for 24 days during the Christmas-New Year's period (Dec 18, 1992 to January 10, 1993).</t>
  </si>
  <si>
    <t>12/18/1992 12:00:00 AM</t>
  </si>
  <si>
    <t>Stephenville Crossing, Summerside NL</t>
  </si>
  <si>
    <t>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t>
  </si>
  <si>
    <t>12/19/1951 12:00:00 AM</t>
  </si>
  <si>
    <t>Notre-Dame-du-Lac QC</t>
  </si>
  <si>
    <t>Notre-Dame-du-Lac QC, December 2, 1969. Nursing home fire; 38 dead; 30 injured.</t>
  </si>
  <si>
    <t>12/2/1969 12:00:00 AM</t>
  </si>
  <si>
    <t>Lake Huron and Lake Erie ON</t>
  </si>
  <si>
    <t>Lake Huron and Lake Erie ON, December 2, 1985. A storm with winds gusting up to 100 km/h severely affected shorelines with western exposures; erosion occurred on Lake Huron; on the eastern end of Lake Erie, cottages were destroyed; property and shore protection structures were damaged.</t>
  </si>
  <si>
    <t>12/2/1985 12:00:00 AM</t>
  </si>
  <si>
    <t>South Coast and Lower Mainland BC</t>
  </si>
  <si>
    <t>South Coast and Lower Mainland BC, December 20, 2006. Less than two weeks after a powerful windstorm struck British Columbiaâ€™s southern coast causing property damages and power outages, another windstorm impacted the region causing further severe power outages. Approximately 25,000 homes and businesses (75,000 individuals) lost power along British Columbia's south coast. In Vancouver Island, wind gusts of up to 90 km/h caused most of the damages leaving  20,000 B.C. Hydro customers (approximately 60,000 individuals) without power. On the mainland and along the Sunshine Coast 5000 hydro customers (approximately 15,000 individuas) were left in the dark. The Greater Vancouver area received wind gusts of 50 to 80 km/h, but no power outages were reported.</t>
  </si>
  <si>
    <t>12/20/2006 12:00:00 AM</t>
  </si>
  <si>
    <t>Ontario, Quebec and New Brunswick, December 20, 2013 to January 03, 2014. A severe winter storm system that formed over the Great Lakes Region caused significant damage in Ontario and Quebec before moving east bringing freezing rain, ice pellets, and snow to New Brunswick. Starting December 20, southern Ontario received 20-30 mm of freezing rain during a two-day period. In Quebec, 53,000 people lost power due to the freezing rain, which damaged power lines. By December 23, over 54,000 NB Power customers were without power. A second storm tracked north along the Atlantic coast, bringing up to 30 cm of snow, causing more power outages and delays, which complicated recovery efforts. In total, over 88,000 NB Power customers (approximately 264,000 individuals) lost power over an 11-day period, with the last restorations occurring on January 3, 2014. In total, 11 individuals died during the ice storm from either vehicle accidents or carbon monoxide poisoning from the use of gas generators.</t>
  </si>
  <si>
    <t>1/3/2014 12:00:00 AM</t>
  </si>
  <si>
    <t>St. John's NL, December 21, 1992. 500 evacuated; the city's worst fire in 50 years touched off a series of propane tank explosions and forced evacuation of approximately 500 people, destroyed 11 businesses and left approximately 100 people homeless; the fire started in the 82-year-old Church Lads Brigade armoury; arson was suspected.</t>
  </si>
  <si>
    <t>12/21/1992 12:00:00 AM</t>
  </si>
  <si>
    <t>QuÃ©bec</t>
  </si>
  <si>
    <t>QuÃ©bec, December 21-26, 2013. A severe winter storm that formed over the Great Lakes region in Ontario tracked into QuÃ©bec bringing a mix of freezing rain, ice pellets and snow. The Eastern Townships region of the province was particularly impacted and at its peak, an estimated 51,000 Hydro QuÃ©bec customers were without power (153,000 individuals). The storm is attributed with the deaths of six people due to a mix of carbon monoxide poisoning and traffic accidents throughout the province. Power was fully restored to all customers by December 26, 2013.</t>
  </si>
  <si>
    <t>12/26/2013 12:00:00 AM</t>
  </si>
  <si>
    <t>Southern Ontario, ON, December 21, 2013 to January 1, 2014. A severe storm brought freezing rain and damaging ice accumulation across a large area of southern Ontario. According to Environment Canada, the epicentre of the freezing rain was in southern Ontario along the north shore of Lake Ontario, including the Greater Toronto Area, where ice accumulation reached up to 30 mm. The impact of the ice storm on these municipalities and conservation authorities was further exacerbated by freezing temperatures. The ice storm had serious impacts. In its aftermath, as many as 830,000 hydro customers (2,490,000 individuals) across Southern Ontario were without power for several days. Downed trees, broken branches, and downed wires resulting from ice accumulation posed serious public health and safety risks, as well as transportation network problems. Due to widespread power outages and freezing temperatures, municipalities activated emergency plans to open warming centres and canvassed homes of vulnerable residents to ensure their safety. Power was restored to most residences and businesses by January 1, 2014.</t>
  </si>
  <si>
    <t>Avalon Peninsula NL</t>
  </si>
  <si>
    <t>Avalon Peninsula NL, December 22-25, 1983. On these days several coastal communities, including St. John's, experienced flooding and road washouts due to high tides and strong winds.</t>
  </si>
  <si>
    <t>12/25/1983 12:00:00 AM</t>
  </si>
  <si>
    <t>Eastern Ontario and Southwestern Quebec</t>
  </si>
  <si>
    <t>Eastern Ontario and Southwestern Quebec, December 24, 1986. 1 in 4 homes in Ottawa were left without electricity after 30 mm of freezing rain fell in 14 hours.</t>
  </si>
  <si>
    <t>12/24/1986 12:00:00 AM</t>
  </si>
  <si>
    <t>Greater Vancouver BC, December 24-29, 1998. A snowstorm dropped 30 cm of snow on Greater Vancouver.  Winds gusted up to 80 km/h.  Accidents occurred along most major roads creating major delays, and ploughs were called in from outside communities to assist.  A water main burst due to freezing and caused the evacuation of 10 homes for several hours.  The storm lasted until December 29 causing 2 deaths in the Okanagan, and 2 injuries in Vancouver.</t>
  </si>
  <si>
    <t>12/29/1998 12:00:00 AM</t>
  </si>
  <si>
    <t>Ungava Peninsula QC</t>
  </si>
  <si>
    <t>Ungava Peninsula QC, December 25, 1989. The first earthquake in eastern North America to have produced surface faulting.  Magnitude: 6.3</t>
  </si>
  <si>
    <t>12/25/1989 12:00:00 AM</t>
  </si>
  <si>
    <t>Christmas Island NS</t>
  </si>
  <si>
    <t>Christmas Island NS, December 25, 2016. Residents of Christmas Island were left without power on Christmas morning due to a strong windstorm that blew in early in the morning. There were 21 reported power outages in the region affecting 3,346 customers in total (approximately 10,038 individuals). Power outages were reported as early as 5 am, with more power outages occurring periodically throughout the day. Areas affected by the power outages included Beaver Cove, Barrachois, French Vale, Bramber, Digby, Port Hawkesbury, Lower Sackville, East River and Mill Cove. Wind warnings were in effect for Sydney Metro and Cape Bretton county. The strong winds brought rain resulting in some localized flooding. Debris from the wind accompanied by the rain created poor driving conditions throughout the province. Nearly all power was restored later in the evening.</t>
  </si>
  <si>
    <t>12/25/2016 12:00:00 AM</t>
  </si>
  <si>
    <t>Petty Harbour NL</t>
  </si>
  <si>
    <t>Petty Harbour, just outside St. John's NL, December 26, 1976. A fire in a nursing home claimed the lives of 21 residents.</t>
  </si>
  <si>
    <t>12/26/1976 12:00:00 AM</t>
  </si>
  <si>
    <t>Squamish River BC</t>
  </si>
  <si>
    <t>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t>
  </si>
  <si>
    <t>12/27/1980 12:00:00 AM</t>
  </si>
  <si>
    <t>East Indian Ocean</t>
  </si>
  <si>
    <t>East Indian Ocean, December 26, 2004.  A powerful 9.1 magnitude earthquake occured at 07:59 local time 100 kilometres west of Sumatra. The earthquake triggered a massive tsunamis in the East Indian Ocean. Several areas were hit by the tsunamis including Indonesia, Sri Lanka, southern India, Thailand, Malaysia, the Maldives, Bangladesh, Burma, Mauritius, Somalia, Kenya, Seychelles and Tanzania. Due to its proximity to the earthquake epicentre, Indonesia was the hardest hit by the tsunami. It is estimated that the tsunami travelled 500 km/h across the Indian Ocean before making landfall with Indonesia. Foreign Affairs Canada Consular Operations confirmed the deaths of 15 Canadians as well as 6 others that went missing, including 5 others that are presumed dead. It is estimated that the total death toll of this event is 280,931. In Indonesia alone, 167, 540 people died from the tsunami. The earthquake and subsequent tsunami affected approximately five million people aroung the world and 1.7 million people were displaced from their homes. In addition, hundreds of thousands of homes and business were destroyed.</t>
  </si>
  <si>
    <t>12/26/2004 12:00:00 AM</t>
  </si>
  <si>
    <t>Almonte ON</t>
  </si>
  <si>
    <t>Almonte ON, December 27, 1942. During a sleet storm on Sunday, December 27, a troop train pulled by a massive 2800-class locomotive smashed into the rear of a packed passenger train standing in darkness at the Canadian Pacific Railway station, killing 36 and injuring 155.</t>
  </si>
  <si>
    <t>12/27/1942 12:00:00 AM</t>
  </si>
  <si>
    <t>Corner Brook NL</t>
  </si>
  <si>
    <t>Corner Brook NL, December 27, 1977. Across Newfoundland, the combination of rain and warm temperatures on Christmas Day and Boxing Day melted the accumulation of snow and caused flooding, damaging city streets in Corner Brook.</t>
  </si>
  <si>
    <t>12/27/1977 12:00:00 AM</t>
  </si>
  <si>
    <t>Kings County PE</t>
  </si>
  <si>
    <t>Kings County PE, December 27, 2004. Panmure Island and Basin Head were particularly affected. In North Rustico, a man was rescued by firefighters from his flooded residence.</t>
  </si>
  <si>
    <t>12/27/2004 12:00:00 AM</t>
  </si>
  <si>
    <t>Montreal QC, December 28, 1969. A 60 hour snowstorm dumped 70 cm of snow on MontrÃ©al causing 15 deaths.</t>
  </si>
  <si>
    <t>12/28/1969 12:00:00 AM</t>
  </si>
  <si>
    <t>Southwestern British Columbia, December 29, 1996. An unusually heavy snowfall of up to 100 cm in some areas, brought traffic and emergency response service to a standstill in the areas of Victoria, the Fraser Valley, and some parts of Vancouver; over 100 motorists and rescue crews were stranded for days; airports at Victoria and Vancouver were closed, ferry service cancelled; sections of Highways 1, 3, 7, 11, 31 and 99 and other roads were closed due to flooding, avalanches and hydro wires down; reported as the worst snowstorm to hit the area in 75 years.</t>
  </si>
  <si>
    <t>12/29/1996 12:00:00 AM</t>
  </si>
  <si>
    <t>St-Hilaire QC</t>
  </si>
  <si>
    <t>St-Hilaire QC, December 30, 1999.  Two trains collided when the eleventh wagon of the Ultra-train derailed and hit an oncoming train. The Ultra-Train is a convoy of 68 wagons in four sections of 17 wagons linked by hoses.  It is about one kilometre long, and acts as a â€œpipeline on railâ€ between St-Romuald and Montreal.  Due to the petroleum products it was carrying, a series of explosions were set off and black smoke was left in the air.  Two train operators were killed, while 1400 people were evacuated from the towns of Mont-St-Hilaire, Beloeil and Ste-Madeleine.  The evacuees were allowed to return home the next day.</t>
  </si>
  <si>
    <t>12/30/1999 12:00:00 AM</t>
  </si>
  <si>
    <t>Southwest British Columbia</t>
  </si>
  <si>
    <t>Southwest British Columbia, December 4, 1980. A severe blizzard causing heavy snows (20-30 cm), strong winds, and record low temperatures struck southwestern mainland British Columbia and Victoria; three died due to the storm.</t>
  </si>
  <si>
    <t>12/4/1980 12:00:00 AM</t>
  </si>
  <si>
    <t>Martime Provinces</t>
  </si>
  <si>
    <t>Maritime provinces, December 4, 2007. A powerful storm that dumped up to 40 cm of wet, heavy snow on parts of Atlantic Canada knocked out power in all four provinces leaving approximately 50,000 people without electricity.</t>
  </si>
  <si>
    <t>12/4/2007 12:00:00 AM</t>
  </si>
  <si>
    <t>GaspÃ© and Bonaventure QC</t>
  </si>
  <si>
    <t>GaspÃ© and Bonaventure QC, December 5-15, 2010. Heavy rains moved through QuÃ©bec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GaspÃ© region being flooded.</t>
  </si>
  <si>
    <t>Halifax and Dartmouth NS</t>
  </si>
  <si>
    <t>Halifax and Dartmouth NS, December 6, 1917. 1963 dead, 9000 injured: 1600 buildings destroyed, 12000 damaged, and 6000 people left homeless. The French munitions freighter "Mont Blanc" collided with the Belgian relief ship "Imo" in Halifax Harbour: the Mont Blanc, full of ammunition, caught fire and exploded, devastating the cities of Halifax and Dartmouth: this was the largest man-made explosion ever to occur prior to the first nuclear explosion.</t>
  </si>
  <si>
    <t>12/6/1917 12:00:00 AM</t>
  </si>
  <si>
    <t>Sydney Mines, Cape Breton NS</t>
  </si>
  <si>
    <t>Sydney Mines, Cape Breton NS, December 6, 1938. 20 dead. A chain of small cars known as a "man rake" was being lowered into the shaft when a cable snapped sending the cars, laden with more than 200 men, crashing to the bottom.</t>
  </si>
  <si>
    <t>12/6/1938 12:00:00 AM</t>
  </si>
  <si>
    <t>Marine Release</t>
  </si>
  <si>
    <t>Haines AB</t>
  </si>
  <si>
    <t>Haines AB, December 6, 1991. A frozen oil rig blew out while crews tried to thaw the pipes; crude oil (ground spill) and sour gas (airborne) were released continuously over 17 hours; complaints about odour were received from 20 km north of the site; 170 people were evacuated.</t>
  </si>
  <si>
    <t>12/6/1991 12:00:00 AM</t>
  </si>
  <si>
    <t>GaspÃ©sie QC</t>
  </si>
  <si>
    <t>GaspÃ©sie and lower north shore of Gulf of St. Lawrence River QC, December 7-8, 1983. High tides and violent winds from a severe storm caused flooding along the GaspÃ©sie and Gulf of St. Lawrence shores along with landslides; damage, partially wind related, was widespread; several wharves, ships, and roads were damage; several homes and cottages were flooded; the communities of Chandler, La Martre, Sainte-Anne-des-Monts and Longue-Pointe were affected.</t>
  </si>
  <si>
    <t>12/7/1983 12:00:00 AM</t>
  </si>
  <si>
    <t>Gulf of St. Lawrence QC</t>
  </si>
  <si>
    <t>Gulf of St. Lawrence QC, December 7, 1989.  Two ships, "Johanna B" and "Capitaine Torres", about 200 km apart, sank shortly after issuing distress calls during a brutal storm.  All 39 seamen aboard the two ships went missing and were presumed dead.</t>
  </si>
  <si>
    <t>12/7/1989 12:00:00 AM</t>
  </si>
  <si>
    <t>Glacier National Park BC</t>
  </si>
  <si>
    <t>Glacier National Park, BC, December 7, 1999.  One skier was killed and four others injured after being swept up in a wall of snow that rumbled down a mountain in B.C.'s Glacier National Park. The 400-metre-wide slide occurred on the west shoulder of Mt. MacDonald in a popular back-country skiing area.</t>
  </si>
  <si>
    <t>12/7/1999 12:00:00 AM</t>
  </si>
  <si>
    <t>Avalon area of Newfoundland and Labrador</t>
  </si>
  <si>
    <t>Avalon area of Newfoundland and Labrador, December 8-12, 1994. A severe storm with winds up to 168 km/hr and a build-up of wet snow of up to 15 cm in diameter on wires caused major damage to the transmission and distribution systems on the Avalon, Burin and Bonavista Peninsulas.  For various periods of time, service was disrupted to approximately 100,000 customers.  Full service was not restored to all customers until Dec.16.</t>
  </si>
  <si>
    <t>12/12/1994 12:00:00 AM</t>
  </si>
  <si>
    <t>Mounte Slesse BC</t>
  </si>
  <si>
    <t>Mount Slesse BC, December 9, 1956. 62 people killed when TransCanada Air Lines North Star disappeared outside Vancouver en route to Calgary: the plane was discovered on May 13, 1957 on Mount Slesse, British Columbia.</t>
  </si>
  <si>
    <t>12/9/1956 12:00:00 AM</t>
  </si>
  <si>
    <t>Newfoundland, December 9, 1990. Heavy rain caused this damaging flood.  Up to 100 millemetres of rain fell on the area, forcing the closure of highways, flooding homes and damaging bridges.</t>
  </si>
  <si>
    <t>12/9/1990 12:00:00 AM</t>
  </si>
  <si>
    <t>Wellington BC, February 1915. An accident at the Wellington Colliery led to the drowning of 19 miners.</t>
  </si>
  <si>
    <t>2/1/1915 12:00:00 AM</t>
  </si>
  <si>
    <t>Pincher Creek AB</t>
  </si>
  <si>
    <t>Pincher Creek AB, February 1976. A sour gas well blow-out; the resulting fire and gas plume required the evacuation of 1036 sq. km.</t>
  </si>
  <si>
    <t>2/1/1976 12:00:00 AM</t>
  </si>
  <si>
    <t>Fundy Isles NB</t>
  </si>
  <si>
    <t>Fundy Isles NB, February 1978.</t>
  </si>
  <si>
    <t>2/1/1978 12:00:00 AM</t>
  </si>
  <si>
    <t>Lodgepole AB</t>
  </si>
  <si>
    <t>Lodgepole AB, February 1982. Two dead; a blowout at a sour gas well resulted in a fire; the subsequent gas plume extended for more than 400 km; as much as 3.2 million cubic metres of natural gas leaked from the well per day for 67 days until it was capped.</t>
  </si>
  <si>
    <t>2/1/1982 12:00:00 AM</t>
  </si>
  <si>
    <t>Maritime Provinces, February 1-4, 1992.  A 110-hour-long blizzard with gusts up to 140 km/h brought record snowfall of 163 cm to Moncton, New Brunswick; several other cities recorded more than 100 cm of snow; traffic was brought to a standstill; many stranded motorists had to be rescued, and many schools and businesses throughout the Maritimes were closed in the aftermath.</t>
  </si>
  <si>
    <t>2/4/1992 12:00:00 AM</t>
  </si>
  <si>
    <t>Quebec, February 10, 2001. Freezing rain, heavy snow and wind caused road accidents and homelessness. Six died in weather-related motor vehicle accidents.</t>
  </si>
  <si>
    <t>2/10/2001 12:00:00 AM</t>
  </si>
  <si>
    <t>Cranbrook BC</t>
  </si>
  <si>
    <t>Cranbrook BC, February 11, 1978. 43 dead, 4 seriously injured. A Boeing 737 coming in to land was destroyed when it tried to avoid hitting a snowplow on the runway.</t>
  </si>
  <si>
    <t>2/11/1978 12:00:00 AM</t>
  </si>
  <si>
    <t>Banff AB</t>
  </si>
  <si>
    <t>Banff AB, February 11, 1990. Four people from Calgary were killed by an avalanche while cross-country skiing in Banff National Park.</t>
  </si>
  <si>
    <t>2/11/1990 12:00:00 AM</t>
  </si>
  <si>
    <t>Terrace BC, February 11, 1999. A record snowfall of 110 cm fell in one day at the Terrace-Kitimat airport on February 11, almost surpassing the Canadian record of 118 cm in 1974 at Lakelse Lake.  The airport and local schools were closed along with Highway 16 between Terrace and Prince Rupert and Highway 37 between Terrace and Kitimat. Further north, Highway 37A between Stewart and Meziadin was closed because of an avalanche in the Bear Pass.</t>
  </si>
  <si>
    <t>2/11/1999 12:00:00 AM</t>
  </si>
  <si>
    <t>Hagersville ON</t>
  </si>
  <si>
    <t>Hagersville ON, February 12, 1990. A fire was set by arsonists in a pile of 14 million used tires; the fire took 17 days to extinguish; the toxic runoff from the melting tires and the fear of toxins in the oily smoke became a prime focus for media attention. The Environment Canada accident report states that 1700 people were evacuated in a radius of 4 km for 17 days; the fire created 20,000 mÂ³ of solid waste and contaminated an area of 4.5 ha with 12 to 50 mÂ³ of floating liquid residue; 25 people were deprived of drinking water for 3 months.</t>
  </si>
  <si>
    <t>2/28/1990 12:00:00 AM</t>
  </si>
  <si>
    <t>Nova Scotia, February 13-15, 1971.  Floods due to heavy rains and high temperatures, which caused snowmelt and ice jamming. There was widespread flood damage; homes and businesses flooded, highways and roads inundated.</t>
  </si>
  <si>
    <t>2/15/1971 12:00:00 AM</t>
  </si>
  <si>
    <t>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t>
  </si>
  <si>
    <t>2/17/1984 12:00:00 AM</t>
  </si>
  <si>
    <t>Barrie ON</t>
  </si>
  <si>
    <t>Barrie ON, February 13, 1999. A huge accident occurred on Hwy 400 near Barrie between Hwy 89 and Dunlop St.  Up to 150 vehicles were involved in the crash, which spread over a 2 km stretch of highway.  At least 30 people were injured, 6 in critical condition.  Poor winter weather and whiteout conditions were blamed for the accident.</t>
  </si>
  <si>
    <t>2/13/1999 12:00:00 AM</t>
  </si>
  <si>
    <t>Golden BC</t>
  </si>
  <si>
    <t>Golden BC, February 14, 1979. An avalanche took the lives of seven heli-skiers in the Purcell Range southwest of Golden, B.C.</t>
  </si>
  <si>
    <t>2/14/1979 12:00:00 AM</t>
  </si>
  <si>
    <t>Off the coast of Newfoundland</t>
  </si>
  <si>
    <t>Off the coast of Newfoundland, February 14-15, 1982.  The ocean-drilling rig "Ocean Ranger" overturned and sank during an intense snowstorm with winds in excess of 100 km/h off the east coast of Newfoundland: most lifeboats crashed into the pillars of the rig and sank or were flipped over by the waves.  There were no "survival suits". When the supply ship got to the scene, less than an hour after being dispatched, only one lifeboat was found afloat with living people inside: the lifeboat slowly rolled over, eventually killing all inside: 84 died: the severe storm also caused the "Mechanic Tarasov" to sink with the loss of 33 lives.</t>
  </si>
  <si>
    <t>2/14/1982 12:00:00 AM</t>
  </si>
  <si>
    <t>Saint John NB, February 14, 2008. A boil-water order was imposed following a rain storm that saw nearly 80 mm of rain dumped on the city.</t>
  </si>
  <si>
    <t>2/14/2008 12:00:00 AM</t>
  </si>
  <si>
    <t>Nova Scotia, February 15-17, 1905. Most severe storm of the "Year of the Big Snow."</t>
  </si>
  <si>
    <t>2/17/1905 12:00:00 AM</t>
  </si>
  <si>
    <t>Southern Ontario, February 15-18, 1954. Communities on the shores of Lakes Ontario, Erie and Huron, including Toronto, experienced flooding; the Thames and Grand Rivers also experienced flooding which disrupted utilities and forced roads and businesses to close.</t>
  </si>
  <si>
    <t>2/18/1954 12:00:00 AM</t>
  </si>
  <si>
    <t>Badger NL</t>
  </si>
  <si>
    <t>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t>
  </si>
  <si>
    <t>2/15/2003 12:00:00 AM</t>
  </si>
  <si>
    <t>Civil Incident</t>
  </si>
  <si>
    <t>Disturbance / Demonstrations</t>
  </si>
  <si>
    <t>Libya</t>
  </si>
  <si>
    <t>Libya, February 15-25, 2011. Qaddafi security services attempted to repress a series of peaceful protests, beginning on February 15. Within one week, the small uprising had spread across Libya, and Qaddafiâ€™s regime struggled to retain control of the country. The government responded to continued uprisings with censorship, blocking of communications, imprisonment, military force and violence. The situation escalated into an armed conflict with an established coalition between rebel groups. As of February 25, more than 203 Canadians had been evacuated from Libya to nearby Malta. On June 14, the Minister of International Cooperation, Beverly J. Oda, announced additional humanitarian assistance. Canadaâ€™s total assistance in response to the crisis in Libya was $10.6 million.</t>
  </si>
  <si>
    <t>2/25/2011 12:00:00 AM</t>
  </si>
  <si>
    <t>Maritime Provinces, February 15-17, 2015. A major storm system formed off the United States east coast and moved towards the north Atlantic. On February 15, the storm system hit Nova Scotia bringing with it snow, ice and rain. In Halifax the weather changed from snow to rain, creating flooding in the streets, which turned into an overnight flash freeze. Greenwood, Nova Scotia received 56 cm of snow, while in Cape Breton Island wind gusts were recorded of up to 176 km/h. The next day in New Brunswick, heavy snow impacted Moncton where it snowed up to 58 cm. The hardest hit area was Prince Edward Island where it snowed over 80 cm in Charlottetown. During the storm, damages were caused by strong winds that downed trees and power lines leaving approximately 4000 customers (12,000 individuals) without power in New Brunswick. Flooding brought on by the rain also caused damages to city streets and created dangerous driving conditions as black ice formed when the temperature dropped. The huge amount of snow that fell on the region buried vehicles, left people stranded in their homes and resulted in the closure of numerous schools and businesses. In New Annan, Prince Edward Island 20 people were left homeless in blizzard conditions as fires irrupted in a motel where 18 people had to be evacuated as well as a home near Winsloe where two people had to be evacuated. In addition, an apartment fire in Fredericton resulted in the evacuation of one individual.</t>
  </si>
  <si>
    <t>2/17/2015 12:00:00 AM</t>
  </si>
  <si>
    <t>St. John's NL, February 16, 1959. Described as the province's worst snowstorm, it claimed six lives, left 70,000 without electricity, and blocked roads with 5 m drifts;  a snowslide killed five people in two homes at the Battery, which is located at Chain Rock at the entrance to St. John's Harbour; the sixth victim died in a stranded car.</t>
  </si>
  <si>
    <t>2/16/1959 12:00:00 AM</t>
  </si>
  <si>
    <t>The Battery, St. John's Harbour NL</t>
  </si>
  <si>
    <t>The Battery, St. John's Harbour NL, February 16, 1959.  A severe storm hit St. John's with winds of up to 220 km/h and left 55 cm of snow on the ground.  An avalanche struck two houses and swept them down the slope, hitting two other houses.  Over 50 rescue workers and residents worked for 12 hours, digging through the snow and the debris to free trapped residents.  In the Outer Battery, another avalanche (caused by the same storm) buried a house that withheld the weight of the snow.  The strong structure protected the residents; however, they were trapped until dug out by rescue workers.  This was the second avalanche to affect The Battery in 40 years.  Inspection of the slopes has shown that a rockfall risk exists, and that The Battery is frequently affected by rockfalls.  The City of St. John's has recently constructed safety fences to protect against rockfalls and avalanches in the Outer Battery area.</t>
  </si>
  <si>
    <t>MontrÃ©al QC</t>
  </si>
  <si>
    <t>MontrÃ©al QC, February 16, 1992. Four large, commercial and residential heritage buildings in Old MontrÃ©al near historic Notre Dame Basilica were totally destroyed in a ten-hour blaze fought by more than 100 fire fighters; the Basilica, constructed between 1824 and 1829, sustained extensive smoke damage and broken windows.</t>
  </si>
  <si>
    <t>2/16/1992 12:00:00 AM</t>
  </si>
  <si>
    <t>Southern Manitoba</t>
  </si>
  <si>
    <t>Southern Manitoba, May 16-18, 2015. A Colorado low responsible for a tornado outbreak in the United States moved north into Manitoba where it merged with an Artic front. The combined systems created a storm that produced strong winds and heavy rain that eventually turned into ice pellets, snow and hail. On May 17, southern Manitoba was hit with heavy rain and isolated thunderstorms that produced wind gusts of 93 km/h in Winnipeg, 89 km/h in Gimli Harbour and 83 km/h near Brandon. Heavy rain was also reported with the heaviest areas receiving 90 mm in Melita and 83 mm in Bede. The Artic front lowered the temperature causing the rain to turn into freezing rain and snow. MacGregor and Teulon both received 15 cm of snow. Damages were caused by strong winds downing trees and power lines. Approximately 5000 people temporarily lost power during the weekend storm. Heavy rain and snowmelt also caused flooding in certain areas where damage was done to agricultural lands and cottage properties. In addition, the heavy rain caused sewage backups in Winnipeg.</t>
  </si>
  <si>
    <t>2/18/2015 12:00:00 AM</t>
  </si>
  <si>
    <t>Flat Bay NL</t>
  </si>
  <si>
    <t>Flat Bay NL, February 17-19, 1996. A rainstorm along west coast of Newfoundland, flooding caused extensive damages. Highways and bridges washed away, 30 residents were evacuated by helicopter.</t>
  </si>
  <si>
    <t>2/19/1996 12:00:00 AM</t>
  </si>
  <si>
    <t>Granduc Mine BC</t>
  </si>
  <si>
    <t>Granduc Mine BC, February 18, 1965. An avalanche destroyed a miner's camp; 26 dead, 22 injured.</t>
  </si>
  <si>
    <t>2/18/1965 12:00:00 AM</t>
  </si>
  <si>
    <t>Southeastern ON</t>
  </si>
  <si>
    <t>Southeastern ON, February 18-20, 1981. The Ottawa and Rideau River basins in southeastern Ontario, as well as Toronto suffered flood damages.</t>
  </si>
  <si>
    <t>2/20/1981 12:00:00 AM</t>
  </si>
  <si>
    <t>Nova Scotia, February 18-20, 2004. A snowstorm known as "White Juan" hit the Maritimes resulting in record-breaking snowfall. On February 19, Halifax surpassed and almost doubled its previous snowfall record when the city received 88.5 cm. A four-day state of emergency was in place as well as a nine-hour curfew for three nights (except for essential workers). Thousands were left without power.</t>
  </si>
  <si>
    <t>2/20/2004 12:00:00 AM</t>
  </si>
  <si>
    <t>Port Bruce ON</t>
  </si>
  <si>
    <t>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t>
  </si>
  <si>
    <t>2/18/2008 12:00:00 AM</t>
  </si>
  <si>
    <t>Southwestern Quebec</t>
  </si>
  <si>
    <t>Southwestern Quebec, February 19, 1972. A snowstorm produced 80 km/h winds and 37 cm of snow, causing widespread damage.</t>
  </si>
  <si>
    <t>2/19/1972 12:00:00 AM</t>
  </si>
  <si>
    <t>Nova Scotia, February 2, 1939. Queen Hotel Fire.</t>
  </si>
  <si>
    <t>2/2/1939 12:00:00 AM</t>
  </si>
  <si>
    <t>Southwestern and Southern Ontario</t>
  </si>
  <si>
    <t>Southwestern and Southern Ontario, February 2, 1968. Areas around Kettle Creek, the Thames and Ausable Rivers, the St. Clair and Niagara regions and the cities of Bayfield and Toronto experienced some flooding in February 1968.</t>
  </si>
  <si>
    <t>2/2/1968 12:00:00 AM</t>
  </si>
  <si>
    <t>Halifax NS</t>
  </si>
  <si>
    <t>Halifax NS, February 2, 1969. A snowstorm hit Halifax, leaving 75 cm in the downtown area, and 96 cm of snow in the suburbs; most of the snow fell within 24 hours.</t>
  </si>
  <si>
    <t>2/2/1969 12:00:00 AM</t>
  </si>
  <si>
    <t>Saint John River Basin NB</t>
  </si>
  <si>
    <t>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t>
  </si>
  <si>
    <t>2/6/1970 12:00:00 AM</t>
  </si>
  <si>
    <t>New Brunswick,  February 2-3, 1976. The "Groundhog Day Storm"; a severe storm hit the Bay of Fundy producing 188 km/h winds and 12 m waves with swells 10 m high; parts of central New Brunswick. Saint John, was hit the hardest within the province, with damaged docks, buildings, boats and mobile homes, lobster traps and fish nets; the storm severed hydro poles and trees; transportation and utilities were stopped for a week; coastline flooding occurred; 550 m of a sea wall caved in. All of Prince Edward Island and parts of Nova Scotia were affected. Refer to the Nova Scotia entry for more information on this storm system.</t>
  </si>
  <si>
    <t>2/3/1976 12:00:00 AM</t>
  </si>
  <si>
    <t>Western, Central and Northern NS</t>
  </si>
  <si>
    <t>Western, Central and Northern NS, February 2-3, 1976. The "Groundhog Day Storm": high winds damaged roofs and windows, knocked down trees and power and telephone lines and caved in a 550 m sea wall.  The biggest impacts were caused by a storm surge. The fishing industry was greatly affected by the damage to the shoreline as a result of the extremely high tides. Refer to the New Brunswick entry for more information on this storm system.</t>
  </si>
  <si>
    <t>Wolfe Lake and Moncton NB</t>
  </si>
  <si>
    <t>Wolfe Lake and Moncton NB, February 2, 2003. Ice storms resulted in 40-60 mm of frozen rain coating the region and at Wolfe Lake, 58.3 mm of freezing rain was recorded as falling. Winds reached 75 km/hr generating a wind chill of minus 27 degrees centigrade.  Schools closed for one week.  More than 63,000 residences were left without power and phone services due to the downed power lines, which were a direct result of the weight of freezing rain atop the infrastructure. There were a huge number of livestock fatalities, extensive damages to barns and silos, and maple sugar wood lots were damaged.</t>
  </si>
  <si>
    <t>2/2/2003 12:00:00 AM</t>
  </si>
  <si>
    <t>North York ON</t>
  </si>
  <si>
    <t>North York ON, February 21, 1979. The North York Gasoline Leak occurred on the morning of February 21, 1979 at Imperial Oil.  The gasoline had escaped from a separator and gone into the sewer system underneath the industrial area bounded by Finch and Sheppard on the north and south and by Keele and Dufferin on the west and east.  Estimates of the gasoline that eventually flowed into Dufferin Creek vary between 800 and 2,000 gallons.</t>
  </si>
  <si>
    <t>2/21/1979 12:00:00 AM</t>
  </si>
  <si>
    <t>Southern BC</t>
  </si>
  <si>
    <t>Southern BC, February-March 1999. Two powerful windstorms hit the Lower Mainland of British Columbia with winds exceeding 100 km/h.  On February 21, power was cut to 13,000 homes and waves up to 1.8 m caused the cancellation of many ferry runs. On March 3, a windstorm forced the cancellation of many ferry routes, the closing of major highways, and causing power outages to 50,000 customers.  Half a dozen waterfront homes were flooded, some destroyed by large waves. Three men went missing after taking a boat for a test run in Howe Sound.</t>
  </si>
  <si>
    <t>2/21/1999 12:00:00 AM</t>
  </si>
  <si>
    <t>Tyendinaga Township First Nation ON</t>
  </si>
  <si>
    <t xml:space="preserve">Tyendenaga Township First Nation ON, February 21, 2003. Two Canadian Pacific freight trains carrying hazardous materials collided, derailed and exploded in Tyendenaga Township First Nation near Melrose, Ontario.  Two crewmembers were injured and approximately 300 people were forced to leave their homes.  The township declared a state of emergency and ordered evacuation within a 2 km area of the site.  </t>
  </si>
  <si>
    <t>2/21/2003 12:00:00 AM</t>
  </si>
  <si>
    <t>ÃŽles-de-la-Madeleine QC</t>
  </si>
  <si>
    <t>ÃŽles-de-la-Madeleine QC, February 22 - March 4, 1982. A snowstorm caused a blackout; 75 people were evacuated; 6,000 residents were affected.</t>
  </si>
  <si>
    <t>2/22/1982 12:00:00 AM</t>
  </si>
  <si>
    <t>Prince Edward Island, February 22-26, 1982. Islanders were marooned for five days in a crippling blizzard; winds of 80 km/h whipped a 60 cm snowfall into 7 m drifts.  Succession of severe storms isolates many communities for days.</t>
  </si>
  <si>
    <t>Golden BC, February 23, 1981. An avalanche killed 3 heli-skiers near Conrad Icefield, west of Golden, B.C.</t>
  </si>
  <si>
    <t>2/23/1981 12:00:00 AM</t>
  </si>
  <si>
    <t>Chatham ON</t>
  </si>
  <si>
    <t>Chatham ON, February 23 - March 2, 1985. The city of Chatham and agricultural land in Dover and Raleigh Townships downstream of Chatham experienced widespread flooding due to a combination of mild temperatures leading to snowmelt; the Thames River and McGregor and Indian Creeks overflowed due to snowmelt runoff; an estimated 1180 homes experienced flooding; a dam was damaged; an Ontario Provincial Police helicopter was used to evacuate 30 people in outlying areas.</t>
  </si>
  <si>
    <t>3/2/1985 12:00:00 AM</t>
  </si>
  <si>
    <t>Vancouver Harbour BC</t>
  </si>
  <si>
    <t>Vancouver Harbour BC, February 23, 1990. Two ships collided in fog causing a spill of 40 tonnes of marine diesel oil; pollution affected 1.5 km of shore and 1 ha of water, killing 65 birds; 225 other birds were rescued through clean-up efforts.</t>
  </si>
  <si>
    <t>2/23/1990 12:00:00 AM</t>
  </si>
  <si>
    <t>Glace Bay NS</t>
  </si>
  <si>
    <t>Glace Bay NS, February 24, 1979. The 12 deaths and 4 injuries were the result of an explosion in the #26 mine.</t>
  </si>
  <si>
    <t>2/24/1979 12:00:00 AM</t>
  </si>
  <si>
    <t>Ontario, Quebec, New Brunswick, Nove Scotia, Prince Edward Island and Newfoundland</t>
  </si>
  <si>
    <t>Ontario, Quebec, New Brunswick, Nove Scotia, Prince Edward Island and Newfoundland, February 24-26, 2016. A storm system tracked its way northeast into the Great Lakes from the United States in late February. The system moved towards eastern Canada, causing widespread damages to Ontario, Quebec, New Brunswick, Nova Scotia, Prince Edward Island and Newfoundland. On February 24, freezing rain caused up to 25 mm of ice accumulation to build in parts of Ontario, Quebec and New Brunswick. On February 25, Quebec and New Brunswick experienced several hours of continued freezing rain. Heavy rain and thunderstorms trailed behind the freezing rain resulting in total rainfalls of 51 mm in Hamilton, Ontario, 36 mm in Lennoxville, Quebec and 68 mm in Gray River, Newfoundland. A combination of rain and mild weather that melted ice and snow resulted in localized flooding for numerous communities. Flooded basements were reported in Cornwall, Ontario, multiple underpasses were closed due to flooding in Montreal, Quebec, while local fire departments in northern New Brunswick warned drivers of poor road conditions due to ice ruts and isolated flooding. Multiple local states of emergency were declared in the Eastern Townships of Quebec where ice breakup resulted in the flooding of local rivers. Approximately 200 residents were evacuated and over 50 homes in Beauceville, Quebec were damaged by floodwaters. Fallen trees weighed down by the heavy ice and snow damaged power lines resulting in widespread power outages. Quebec was hit the hardest with over 250,000 hydro customers (approximately 750,000 individuals) affected by the power outages.</t>
  </si>
  <si>
    <t>2/26/2016 12:00:00 AM</t>
  </si>
  <si>
    <t>Montreal QC, February 25, 1961. The storm with winds gusting to 120 km/h caused heavily loaded utility wires to snap; a week after the storm, parts of the city were still left without electricity.</t>
  </si>
  <si>
    <t>2/25/1961 12:00:00 AM</t>
  </si>
  <si>
    <t>Burlington ON</t>
  </si>
  <si>
    <t>Burlington ON, February 26-27, 2012. VIA Rail passenger train No. 92 was travelling from Niagara Falls to Toronto. At 15:23 EDT, the train was approaching Burlington while entering crossover track No. 5 at 67 mph, which was 4.5 times the authorized speed limit. Subsequently, the locomotive and all five cars carrying 70 passengers derailed. Three crewmembers were fatally injured and 45 people sustained various injuries. The locomotive fuel tank was punctured and approximately 4,300 litres of diesel fuel was released into the environment. Site remediation work was contracted locally and monitoring wells were installed to monitor any potential ground water contamination.</t>
  </si>
  <si>
    <t>2/27/2012 12:00:00 AM</t>
  </si>
  <si>
    <t>St. John's NL, February 27, 1970. Major sleet damage was done to transmission line towers.</t>
  </si>
  <si>
    <t>2/27/1970 12:00:00 AM</t>
  </si>
  <si>
    <t>Upper Arrow Lake BC</t>
  </si>
  <si>
    <t>Upper Arrow Lake BC, February 28, 1903.  A mass of rock estimated to be around 250, 000 mÂ³ broke away from the bluff of a cliff, generating waves of up to 3 m when it hit the lake.  A number of boats and a wharf were damaged, creating havoc with shipping on Upper Arrow Lake .</t>
  </si>
  <si>
    <t>2/28/1903 12:00:00 AM</t>
  </si>
  <si>
    <t>Orillia ON</t>
  </si>
  <si>
    <t>Orillia ON, February 28, 1982. 1200 evacuated; a freight train hauling toxic chemicals and inflammable liquids was derailed near Orillia.</t>
  </si>
  <si>
    <t>2/28/1982 12:00:00 AM</t>
  </si>
  <si>
    <t>Badger NL, February 27 - March 10, 1983.  Severe flooding in Badger due to ice and debris blockages of the Exploits River. The town hall, fire hall and arena were flooded, and 34 homes evacuated. Badger was declared a disaster area.</t>
  </si>
  <si>
    <t>3/10/1983 12:00:00 AM</t>
  </si>
  <si>
    <t>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t>
  </si>
  <si>
    <t>3/4/1992 12:00:00 AM</t>
  </si>
  <si>
    <t>Ottawa ON, February 3, 1916. 7 dead; a fire destroyed the Centre Block of the Parliament buildings; only the library survived intact, due to its metal fire doors being closed.</t>
  </si>
  <si>
    <t>2/3/1916 12:00:00 AM</t>
  </si>
  <si>
    <t>Chedabucto Bay NS</t>
  </si>
  <si>
    <t>Chedabucto Bay NS, February 4, 1960. The tanker "Arrow" ran aground on Cerberus Rock and polluted 300 km of coast. The 18,000 ton Liberian ship owned by Sunstone Marine S.A. Panama was carrying 16,000 tons of Bunker C fuel oil for Imperial Oil Limited from Venezuela to the plant in the Strait of Canso.</t>
  </si>
  <si>
    <t>2/4/1960 12:00:00 AM</t>
  </si>
  <si>
    <t>Delta BC</t>
  </si>
  <si>
    <t>Delta BC, February 4, 2006. A strong winter storm with sustained winds of 75 km/h brought an approximately one metre storm surge which coincided with the morning high tide resulting in water levels 5.5 metre above chart datum. Combined with high waves, overtopping and breaching of dykes allowed flooding of low-lying areas behind the dykes. Approximately 150-200 residential properties were affected.</t>
  </si>
  <si>
    <t>2/4/2006 12:00:00 AM</t>
  </si>
  <si>
    <t>Elgin NB</t>
  </si>
  <si>
    <t>Elgin NB, February 5, 1947. Rain, mild temperatures and ice jams caused flooding of large sections of Kings County and surrounding area, New Brunswick; two children were swept away and drowned in Sheffar Brook, near Elgin, Albert County.</t>
  </si>
  <si>
    <t>2/5/1947 12:00:00 AM</t>
  </si>
  <si>
    <t>Truro NS</t>
  </si>
  <si>
    <t>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t>
  </si>
  <si>
    <t>2/8/1984 12:00:00 AM</t>
  </si>
  <si>
    <t>St. John's NL, February 8, 1921. This snowstorm was one of the worst experienced in the city for years; snow piled up to depths of 2.5 and 3 metres, mostly on streets running north and south; suburban roads were blocked with drifts 3 to 4.5 metres high; businesses on Water Street had to close down; there was no mechanical equipment to remove the snow, and gangs of shovellers and teamsters with box carts had to be employed on Water Street; it took five days to remove 40 000 loads to the harbour.</t>
  </si>
  <si>
    <t>2/8/1921 12:00:00 AM</t>
  </si>
  <si>
    <t>Yukon to Ontario, February 8-20, 1979. Weather slowed TransCanada and Alaska oil flow to one fourth its normal flow, causing furnaces to break down from lack of oil; pipes burst across Metro Toronto; Feb. 20, 1979 the first time in recorded history, all five Great Lakes froze over, ceasing all water traffic; a snowstorm in Iqaluit, Northwest Territories caused temperatures to reach -40Â°C, winds as high as 100 km/h, and snow kept residents indoors for 10 days.</t>
  </si>
  <si>
    <t>2/20/1979 12:00:00 AM</t>
  </si>
  <si>
    <t>Hinton AB</t>
  </si>
  <si>
    <t>Hinton AB, February 8, 1986. 23 dead: 71 injured. A westbound CN freight train collided with an eastbound VIA Rail passenger train on the CN main line, 17.6 kilometres east of Hinton.</t>
  </si>
  <si>
    <t>2/8/1986 12:00:00 AM</t>
  </si>
  <si>
    <t>Coniston ON</t>
  </si>
  <si>
    <t>Coniston ON, February 9, 1951. 9 dead, 31 injured: a bus collided with a CPR passenger train at the Coniston railway crossing near Sudbury.</t>
  </si>
  <si>
    <t>2/9/1951 12:00:00 AM</t>
  </si>
  <si>
    <t>Porteau BC</t>
  </si>
  <si>
    <t>Porteau BC, February 9, 1969. Rockfall struck a car at Porteau Bluffs.</t>
  </si>
  <si>
    <t>2/9/1969 12:00:00 AM</t>
  </si>
  <si>
    <t>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t>
  </si>
  <si>
    <t>3/1/1902 12:00:00 AM</t>
  </si>
  <si>
    <t>Across Canada, Mar-Sept 1927.  Typhoid. The Canadian Red Cross assisted the people of Canada by donating medical supplies and money to help the victims.  Unknown number of deaths.</t>
  </si>
  <si>
    <t>9/1/1927 12:00:00 AM</t>
  </si>
  <si>
    <t>St. John's NL, March 1958. 43 hours of continuous freezing rain, disrupting traffic and city activity.</t>
  </si>
  <si>
    <t>3/2/1958 12:00:00 AM</t>
  </si>
  <si>
    <t>LaSalle, a suburb of MontrÃ©al QC, March 1, 1965. An apartment house blew up, killing 28 and injuring 48, mostly children.</t>
  </si>
  <si>
    <t>3/1/1965 12:00:00 AM</t>
  </si>
  <si>
    <t>Lake Huron ON, March 1973. The southern coast of Lake Huron from Sarnia to Bayfield was hit by major storms in the months of March and April; heavy damage was reported.</t>
  </si>
  <si>
    <t>4/30/1973 12:00:00 AM</t>
  </si>
  <si>
    <t>Central and Northern Alberta</t>
  </si>
  <si>
    <t>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t>
  </si>
  <si>
    <t>Vancouver Island BC, March 1975.</t>
  </si>
  <si>
    <t>3/1/1975 12:00:00 AM</t>
  </si>
  <si>
    <t>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t>
  </si>
  <si>
    <t>4/15/1976 12:00:00 AM</t>
  </si>
  <si>
    <t>Quebec, March 1, 1976. Province-wide flooding caused by an unusually wet spring combined with heavy runoff from spring snowmelt affected several areas of the province; most notably the Lower St. Lawrence/GaspÃ©sie, Saguenay/Lake St. John, Quebec, Montreal, Trois-RiviÃ¨res, Eastern Townships, Abitibi/Temiscamingue and Outaouais areas. In total, approximately 104 communities located along and in the vicinity of the Souris and Assiniboine River were flooded. Public, private and municipal land was damaged.</t>
  </si>
  <si>
    <t>7/15/1976 12:00:00 AM</t>
  </si>
  <si>
    <t>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t>
  </si>
  <si>
    <t>7/30/1999 12:00:00 AM</t>
  </si>
  <si>
    <t>Saskatchewan and Alberta</t>
  </si>
  <si>
    <t>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t>
  </si>
  <si>
    <t>7/1/2009 12:00:00 AM</t>
  </si>
  <si>
    <t>Southern Ontario, March 10-12, 1936. Widespread flooding caused damages and flooded roads and railways; flooding forced several businesses to close; several dams were also damaged.</t>
  </si>
  <si>
    <t>3/12/1936 12:00:00 AM</t>
  </si>
  <si>
    <t>Dryden ON</t>
  </si>
  <si>
    <t>Dryden ON, March 10, 1989. 24 dead, 45 injured: an Air Ontario  F-28 passenger plane crashed shortly after take-off from a scheduled stop in Dryden.</t>
  </si>
  <si>
    <t>3/10/1989 12:00:00 AM</t>
  </si>
  <si>
    <t>Blanc Sablon QC</t>
  </si>
  <si>
    <t>Blanc Sablon (lower north coast) QC, March 10, 1995. An large snow storm provoked an avalanche (2000 mÂ³ of snow).  Two people were killed, a house destroyed, 24 residences were evacuated. The avalanche affected 69 people in total.</t>
  </si>
  <si>
    <t>3/10/1995 12:00:00 AM</t>
  </si>
  <si>
    <t>Japan</t>
  </si>
  <si>
    <t>Japan, March 11, 2011. Earthquake â€“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â€“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â€“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governmentâ€™s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t>
  </si>
  <si>
    <t>3/11/2011 12:00:00 AM</t>
  </si>
  <si>
    <t>Bugaboo Glacier Provincial Park BC</t>
  </si>
  <si>
    <t>Bugaboo, Purcell Mountains BC, March 12, 1991. Nine heli-skiers were killed in a massive avalanche in Bugaboo Glacier Provincial Park.</t>
  </si>
  <si>
    <t>3/12/1991 12:00:00 AM</t>
  </si>
  <si>
    <t>Sainte-Brigitte-de-Laval, about 40 km north of QuÃ©bec City QC</t>
  </si>
  <si>
    <t>Sainte-Brigitte-de-Laval, about 40 km north of QuÃ©bec City QC, March 12, 1992. Approximately 40 people were airlifted from this community on Ile Enchanteresse (a mile long island 40km north of QuÃƒÆ’Ã‚Â©bec City) when flood waters caused by an ice jam on the Montmorency River rapidly inundated the town, flooding 80 houses; two QuÃƒÆ’Ã‚Â©bec government helicopters and one Canadian Forces helicopter were used in the evacuation.</t>
  </si>
  <si>
    <t>3/12/1992 12:00:00 AM</t>
  </si>
  <si>
    <t>Maple Ridge BC</t>
  </si>
  <si>
    <t>Maple Ridge BC, March 12, 2007. Mudslides and flooding hit British Colombia's lower mainland after a weekend of heavy rain, leading to road closures and evacuation warnings. About 170 houses were flooded and hundreds of people were told to leave their homes, after the Alouette River spilled its banks.</t>
  </si>
  <si>
    <t>3/12/2007 12:00:00 AM</t>
  </si>
  <si>
    <t>Southern and Central Ontario</t>
  </si>
  <si>
    <t>Southern and central Ontario, March 13, 1977. Areas along the Saugeen and Maitland Rivers in southwestern Ontario and the city of Sault Ste. Marie that experienced flooding.  Many roads were closed along the Saugeen and Maitland Rivers.</t>
  </si>
  <si>
    <t>3/13/1977 12:00:00 AM</t>
  </si>
  <si>
    <t>Geomagnetic Storm</t>
  </si>
  <si>
    <t>Province of Quebec</t>
  </si>
  <si>
    <t>Province of Quebec, March 13, 1989.  A geomagnetic solar storm caused a transformer failure on one of the main power transmission lines in the Hydro Quebec system and commenced the collapse of the entire power grid. The province was without power for over nine hours. Hydro Quebec  experienced material damages of $6.5M.</t>
  </si>
  <si>
    <t>3/13/1989 12:00:00 AM</t>
  </si>
  <si>
    <t>Port-aux-Basques NL</t>
  </si>
  <si>
    <t>23 miles west of Port-aux-Basques NL, March 13, 1992. The Panamanian bulk carrier M/V SKRIM sustained ice damage and leaked approximately 145 mÂ³ of heavy oil into the ice near the vessel and onto the southwest shore of Newfoundland; some locations reported a thickness of 0.5 cm of oil on the rocks; clean-up operations were conducted.</t>
  </si>
  <si>
    <t>3/13/1992 12:00:00 AM</t>
  </si>
  <si>
    <t>Across Canada, largely in the Greater Toronto area</t>
  </si>
  <si>
    <t>Across Canada, 13 March to August, 2003. Severe acute respiratory syndrome (SARS) emerged in November 2002 in Asia. It is described as a droplet-spread viral illness. The outbreak affected Toronto and the Greater Toronto Area the most. According to the Government of Ontario, there were 375 probable and suspected cases and 44 deaths.</t>
  </si>
  <si>
    <t>8/31/2003 12:00:00 AM</t>
  </si>
  <si>
    <t>Prairie Provinces, March 14, 1941. A severe blizzard producing a storm called an "Alberta Low" lasted 7 hours and produced winds exceeding 100 km/h; the storm caused 76 deaths in the southern parts of the Prairie provinces and the northern U.S.</t>
  </si>
  <si>
    <t>3/14/1941 12:00:00 AM</t>
  </si>
  <si>
    <t>Eastern Canada off Cape Sable Island NS, March 15, 1993. March blizzards caused by a mid-latitude cyclone which moved up the North American eastern seaboard eventually claimed more than 240 lives; at one point over 3 million people were left without electricity. On the 15th, the storm caused the sinking of the 177 metre Liberian-registered freighter, "Gold Bond Conveyor". Loaded with gypsum, it sank about 200 km off Cape Sable Island in waves up to 20 m and winds gusting up to 120 km/h, after setting sail from Halifax, Nova Scotia, despite warnings of hurricane-force winds.  Most crew members were from Hong Kong; there were no survivors of the 33 aboard.</t>
  </si>
  <si>
    <t>3/15/1993 12:00:00 AM</t>
  </si>
  <si>
    <t>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t>
  </si>
  <si>
    <t>3/25/1936 12:00:00 AM</t>
  </si>
  <si>
    <t>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t>
  </si>
  <si>
    <t>3/16/1948 12:00:00 AM</t>
  </si>
  <si>
    <t>Southwestern Ontario, March 17-21, 1920. Widespread flooding caused minor damages and flooded roads and railways.</t>
  </si>
  <si>
    <t>3/21/1920 12:00:00 AM</t>
  </si>
  <si>
    <t>Barrie ON, March 18, 1973. A bus-truck collision on Hwy 400 caused 12 deaths and 43 blizzard-related injuries.</t>
  </si>
  <si>
    <t>3/18/1973 12:00:00 AM</t>
  </si>
  <si>
    <t>Southern British Columbia, March 18-24, 1997. Severe thunderstorms, creating floods, damaged residential, farm, business and local government buildings. Flooding occurred on most of Vancouver Island, Harrison Lake and Fraser River, Okanagan Lake, Lower Arrow Lake, Upper Arrow Lake, Shuswap Lake, Kootenay Lake, Kootenay River and Columbia River (to the lower part of Kinbasket Lake).  This area encompassed the towns of Vancouver, Port Alberni, Nanaimo, Victoria, Vernon, Kelowna, Nelson, Trail and Penticton.</t>
  </si>
  <si>
    <t>3/24/1997 12:00:00 AM</t>
  </si>
  <si>
    <t>North shore of St. Lawrence River, and Yamachiche Maskinonge River basins QC</t>
  </si>
  <si>
    <t>North shore of St. Lawrence River, and Yamachiche Maskinonge River basins QC, March 19-20, 1983. Ice jams caused flooding in Louiseville and Yamachiche which led to road closings and the evacuation of several hundred homes, businesses, schools and a hospital.</t>
  </si>
  <si>
    <t>3/20/1983 12:00:00 AM</t>
  </si>
  <si>
    <t>La Baie QC</t>
  </si>
  <si>
    <t>La Baie QC, March 19, 1990. The by-products of aluminium manufacturing were being loaded onto a Norwegian ship when a pocket of gas was released and caused a serious explosion; two sailors were killed, one seriously injured, and 11 by-standers were also injured.</t>
  </si>
  <si>
    <t>3/19/1990 12:00:00 AM</t>
  </si>
  <si>
    <t>Sarnia ON, March 19, 1992. A problem with a heat exchanger unit of a rubber manufacturing plant caused the release of 1500 kg of  isobutylene to the St. Clair River in two consecutive spills, Mar. 19-20, 1992.; drinking water intakes were interrupted.</t>
  </si>
  <si>
    <t>3/19/1992 12:00:00 AM</t>
  </si>
  <si>
    <t>Southern Ontario, March 21-22, 1980. Southwestern Ontario experienced severe flooding, especially in the Ganaraska region and Lower Trent River; several businesses and roads were closed.</t>
  </si>
  <si>
    <t>3/22/1980 12:00:00 AM</t>
  </si>
  <si>
    <t>New Brunswick, March 21, 2008. Freezing rain and ice downed trees and power lines in New Brunswick leaving some 6000 residents without electricity.</t>
  </si>
  <si>
    <t>3/21/2008 12:00:00 AM</t>
  </si>
  <si>
    <t>Cooper Mine, Jane Camp BC</t>
  </si>
  <si>
    <t>Cooper Mine, Jane Camp BC, March 22, 1915. 56 dead, approximately 22 injured; a rock slide from above a portal of a mine wiped out half the buildings at a mine campsite, catching many miners in their bunkhouses.</t>
  </si>
  <si>
    <t>3/22/1915 12:00:00 AM</t>
  </si>
  <si>
    <t>Blue River BC</t>
  </si>
  <si>
    <t>Blue River BC, March 23, 1987. An avalanche took the lives of 6 American heli-skiers and their Canadian guide.</t>
  </si>
  <si>
    <t>3/23/1987 12:00:00 AM</t>
  </si>
  <si>
    <t>Perth-Andover NB</t>
  </si>
  <si>
    <t>Perth-Andover NB, March 23-25, 2012. The Village of Perth-Andover declared a state of emergency on March 23. The village of roughly 1,770 residents was forced to evacuate approximately 500 people living along a four-kilometre section the St. Johnâ€™s River on March 24. Within the nearby Tobique First Nation community, approximately 20 people were evacuated to a school gymnasium and six homes were damaged by floodwaters. Public Safety Canadaâ€™s regional office reported that approximately 200 homes and businesses were damaged, including those of the Tobique First Nation. The provinceâ€™s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Brunswickâ€™s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Brunswickâ€™s provincial government offered information on government services for people whose property sustained damage resulting from the flood. The response level remained within provincial capacity.</t>
  </si>
  <si>
    <t>3/25/2012 12:00:00 AM</t>
  </si>
  <si>
    <t>Southern Ontario, March 23-26, 2016. A warm front over southern Ontario caused snow, rain and freezing rain to fall over a three-day period. The wet weather began as snow for many regions in the Greater Toronto Area (GTA), and then briefly turned into rain before freezing rain occurred overnight. On March 24, freezing rain impacted regions west of Toronto and the GTA. Highly elevated areas including the Niagara escarpment, Dundalk Highlands and parts of the GTA received 24 hours of freezing rain. Freezing rain occurred throughout southern Ontario until March 26, leaving several communities with significant ice accumulation including 35 mm in Fergus, 33 mm in Orangeville, 20 mm Brampton and Newmarket as well as 10 mm north of Barrie and Toronto. The freezing rain caused damages to personal property and municipal infrastructure due to the significant ice buildup. Downed trees destroyed power lines and caused damages to homes, outbuildings and vehicles. Approximately 100,000 hydro customers (300,000 individuals) were without power during the storm. Additionally, the storm caused the cancelation of in-going and out-going flights at the Toronto Pearson International Airport and Billy Bishop Toronto City Airport as well as resulted in the closure and cancelation of schools and municipal busses.</t>
  </si>
  <si>
    <t>3/26/2016 12:00:00 AM</t>
  </si>
  <si>
    <t>Southern Ontario, March 24-29, 1950. Widespread flooding affected southern Ontario including Toronto; many roads were flooded, and businesses were closed along the Grand River.</t>
  </si>
  <si>
    <t>3/29/1950 12:00:00 AM</t>
  </si>
  <si>
    <t>South Central Manitoba</t>
  </si>
  <si>
    <t>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t>
  </si>
  <si>
    <t>3/26/2004 12:00:00 AM</t>
  </si>
  <si>
    <t>Roseau River First Nation, Sioux Falls, Peguis First Nation, St. Andrews, St. Clements and Selkirk MB</t>
  </si>
  <si>
    <t>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t>
  </si>
  <si>
    <t>5/21/2009 12:00:00 AM</t>
  </si>
  <si>
    <t>Fort Albany and Kashechewan First Nations ON</t>
  </si>
  <si>
    <t>Kashechewan and Fort Albany ON, March 24 to April 01, 2012. On Saturday, March 24, 2012, a state of emergency was declared by both Fort Albany First Nations and Kashechewan First Nations.  Due to warmer temperatures, early ice break up on the Albany River caused waterways to jam and the water level to rise in low-lying communities.  Evacuations of both communities commenced with 54 of the most vulnerable residents who were flown to the Town of Kapuskasing on March 24, and continued until a total of 269 people had been evacuated to both the Towns of Kapuskasing and Wawa by March 25.  On March 31, 2012, colder temperatures and observations of ice movement resulted in the Chief and Band Council terminating the declared emergency.  All 269 evacuees were repatriated by April 1, 2012.  Emergency Management Ontario and the federal Ministry of Natural Resources co-ordinated the evacuation with the help of federal, municipal and First Nations officials.  Although emergency management is a provincial/territorial responsibility, Aboriginal Affairs and Northern Development Canada (AANDC) accepts responsibility for supporting emergency management in First Nations communities and manages the consequences arising from the emergency such as disruptions to community-level critical services delivered in the First Nation.</t>
  </si>
  <si>
    <t>4/1/2012 12:00:00 AM</t>
  </si>
  <si>
    <t>Kashechewan and Fort Albany ON</t>
  </si>
  <si>
    <t>Kashechewan and Fort Albany ON, March 24 to April 01, 2012. A state of emergency was declared when rapid snowmelt and early ice break-up caused flooding along the Albany river. The flood forced the evacuation of approximately 269 residents to the towns of Kapuskasing and Wawa. All evacuees were able to return to their homes by April 1, 2012.</t>
  </si>
  <si>
    <t>Nanaimo BC, March 26, 1992. A tanker truck overturned in a residential area and leaked a total of 200 litres of methanol; three nearby apartment buildings (approximately 200 people) were evacuated for 5 hours, and traffic was detoured; concern of the methanol reaching marine waters via storm sewer.</t>
  </si>
  <si>
    <t>3/26/1992 12:00:00 AM</t>
  </si>
  <si>
    <t>Revelstoke BC</t>
  </si>
  <si>
    <t>Revelstoke BC, March 27, 1959. 4 dead; a landslide, which was triggered by highway construction, struck a house and killed 4 occupants.</t>
  </si>
  <si>
    <t>3/27/1959 12:00:00 AM</t>
  </si>
  <si>
    <t>Sarnia ON, March 27, 1991.</t>
  </si>
  <si>
    <t>3/27/1991 12:00:00 AM</t>
  </si>
  <si>
    <t>Port Alberni BC</t>
  </si>
  <si>
    <t>Port Alberni BC, March 28, 1964. An earthquake in Alaska of magnitude 8.5 generated a 3.6 m tsunami; no Canadian fatalities.</t>
  </si>
  <si>
    <t>3/28/1964 12:00:00 AM</t>
  </si>
  <si>
    <t>Southcentral Quebec</t>
  </si>
  <si>
    <t>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BeaucÃ© region south of QuÃ©bec City was hit hard, as main roads were closed and homes were evacuated. The north shore of the St. Lawrence River east of QuÃ©bec City experienced some landslides.</t>
  </si>
  <si>
    <t>4/5/1987 12:00:00 AM</t>
  </si>
  <si>
    <t>Eastern Ontario and Quebec</t>
  </si>
  <si>
    <t>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MontÃƒÂ©rÃƒÂ©gie and Mauricie regions.</t>
  </si>
  <si>
    <t>4/15/1998 12:00:00 AM</t>
  </si>
  <si>
    <t>Halifax NS, March 28, 2015. At 23:40 EDT, Airbus A320 travelling from Toronto to Halifax, crash landed at the Halifax Stanfield International airport. The plane struck an antenna array, which damaged the landing gear causing the plane crashed into the ground 335 metres before the runway. The plane subsequently skidded along the runway for more than 600 metres without landing gear. There were 133 passengers and 5 crew members on board Flight 624 at the time of the crash. Passengers and crew had to make an emergency exit outside the airplane and were forced to wait in the cold for first responders to arrive. Out of the 138 people on board, 25 people sustained injuries and were taken to local hospitals.</t>
  </si>
  <si>
    <t>3/28/2015 12:00:00 AM</t>
  </si>
  <si>
    <t>Horton ON</t>
  </si>
  <si>
    <t>Horton ON, March 28-29, 2016. A 10 hectare landslide in the township of Horton slid into the Bonnechere River near Renfrew Ontario. The landslide congested the river with trees and debris causing a blockage, which resulted in flooding of up to seven metres. The flood water destroyed a cottage and a hunting camp as well as caused damage to the Renfrew Sewage Plant and Hydroelectric Plant.</t>
  </si>
  <si>
    <t>3/29/2016 12:00:00 AM</t>
  </si>
  <si>
    <t>Quebec City QC</t>
  </si>
  <si>
    <t>Quebec City QC, March 29, 1979. A F27 crashed on take-off at the Quebec Airport; plane destroyed: 17 dead and 7 injured.</t>
  </si>
  <si>
    <t>3/29/1979 12:00:00 AM</t>
  </si>
  <si>
    <t>Pikangikum First Nation ON</t>
  </si>
  <si>
    <t>Pikangikum First Nation ON, March 29, 2016. A residential fire in the remote northwestern Ontario community of Pikangikum First Nation, killed a total of nine people. All of the victims were family members and died from smoke inhalation. A five month old baby, a two year old and a four year old were the youngest of the victims. The cause of the fire is unknown.</t>
  </si>
  <si>
    <t>Riviere ChaudiÃ¨re QC</t>
  </si>
  <si>
    <t>RiviÃ¨re ChaudiÃ¨re QC, March 30 - April 1, 1986. Communities along the RiviÃ¨re ChaudiÃ¨re experienced flooding during the 1986 spring thaw; heavy rain and ice jams contributed to flooding which forced about 750 people to evacuate; an estimated 460 businesses and homes were flooded along the river; the communities of Saint-Georges, Beauceville, Saint-Joseph, Sainte-Marie, Scott, Breakeyville, Saint-Ã‰tienne, and Saint-Lambert were directly affected by the flood.</t>
  </si>
  <si>
    <t>4/1/1986 12:00:00 AM</t>
  </si>
  <si>
    <t>South-Central Saskatchewan</t>
  </si>
  <si>
    <t>South-central SK, March-April 1997. In late March, there was minor flooding in the municipalities of Swift Current and Ponteix.  From March 30 - April 3 1997, a breakup of ice caused flooding in low lying areas along the Moose Jaw River.  A State of Emergency was declared.  Twenty homes were flooded and 140 families (assume a family of 4) were evacuated.</t>
  </si>
  <si>
    <t>4/3/1997 12:00:00 AM</t>
  </si>
  <si>
    <t>Newfoundland, March 30-31, 2005. Heavy snow affected most of Newfoundland (excluding Labrador) while the Avalon and Burin peninsulas experienced rain. Gander saw 62 cm of snow and Grand Falls-Windsor was hit by 60 cm in one day. The Burin community of Salt Pond was plagued by over 150 mm of rain, St.Lawrence by over 80 mm, and St.John's saw 60 mm of rain. Bonavista Bay and Hare Bay were also affected.</t>
  </si>
  <si>
    <t>3/31/2005 12:00:00 AM</t>
  </si>
  <si>
    <t>Southeastern New Brunswick</t>
  </si>
  <si>
    <t xml:space="preserve">Southeastern 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t>
  </si>
  <si>
    <t>4/4/1962 12:00:00 AM</t>
  </si>
  <si>
    <t>Saint John River Basin NB, March 31 â€“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t>
  </si>
  <si>
    <t>4/5/1976 12:00:00 AM</t>
  </si>
  <si>
    <t>Lake Erie ON</t>
  </si>
  <si>
    <t>Lake Erie ON, March 31 and April 6, 1985. Two separate storms hit the shoreline of Lake Erie; hardest hit were Point Pelee and Long Point located along the shore of the lake; the storms destroyed cottages, washed out access roads, eroded beaches, uprooted trees and breached dikes.</t>
  </si>
  <si>
    <t>4/6/1985 12:00:00 AM</t>
  </si>
  <si>
    <t>Timmins ON</t>
  </si>
  <si>
    <t>Timmins ON, March 31, 1986. 4500-5000 evacuated; a railway tank car leaked thousands of litres of gasoline into storm sewers prompting an evacuation. The gas fumes resulted in several explosions and the destruction of two homes.</t>
  </si>
  <si>
    <t>3/31/1986 12:00:00 AM</t>
  </si>
  <si>
    <t>Oxford and Truro NS</t>
  </si>
  <si>
    <t>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t>
  </si>
  <si>
    <t>3/31/2003 12:00:00 AM</t>
  </si>
  <si>
    <t>Prince Edward Island, March 31, 2003.  Both freezing rain and heavy snowfall destroyed power lines in the province. Power losses were experienced in western PEI. The province also experienced flooding as a result of heavy rainfall that contributed to the spring runoff. See Nova Scotia and Newfoundland entries for more information on this event.</t>
  </si>
  <si>
    <t>West Coast of Newfoundland</t>
  </si>
  <si>
    <t>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t>
  </si>
  <si>
    <t>Prince Edward Island, March 31, 2003.  The province was subjected to a severe rainstorm causing flooding and resulting in damage to both private and public property.</t>
  </si>
  <si>
    <t>Toyko, Japan</t>
  </si>
  <si>
    <t>Tokyo Japan, March 4, 1966: 8 survivors: a CP air DC-8 caught its wheels in the approach lights while landing in dense fog at Tokyo International Airport and smashed into a retaining wall.</t>
  </si>
  <si>
    <t>3/4/1966 12:00:00 AM</t>
  </si>
  <si>
    <t>Winnipeg MB, March 4, 1966. A storm brought 35 cm of snow and 120 km/h winds, paralysing the city for two days.</t>
  </si>
  <si>
    <t>Montreal QC, March 4, 1971. The city\'s worst snowstorm dumped 47 cm of snow; winds of 110 km/h produced huge drifts; electricity was cut for 2-7 days.</t>
  </si>
  <si>
    <t>3/4/1971 12:00:00 AM</t>
  </si>
  <si>
    <t>Rogers Pass BC, March 5, 1910. 62 dead (CPR workers), one survivor; an avalanche struck workers as they cleared the tracks of snow dumped by a previous slide.</t>
  </si>
  <si>
    <t>3/5/1910 12:00:00 AM</t>
  </si>
  <si>
    <t>Southwestern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t>
  </si>
  <si>
    <t>3/5/1979 12:00:00 AM</t>
  </si>
  <si>
    <t>East of Lake Winnipeg MB</t>
  </si>
  <si>
    <t>East of Lake Winnipeg MB, March 5, 1999. Forests in Ontario and Manitoba were consumed by this event.</t>
  </si>
  <si>
    <t>3/5/1999 12:00:00 AM</t>
  </si>
  <si>
    <t>Prairie Provinces, March 6, 1983. Especially southern Manitoba; the storm forced Winnipeg International Airport to close for two days and toppled several large television towers.  The freezing rain also caused other extensive damage.</t>
  </si>
  <si>
    <t>3/6/1983 12:00:00 AM</t>
  </si>
  <si>
    <t>Come by Chance NL</t>
  </si>
  <si>
    <t>Come by Chance NL, March 7, 1988. A ship released a total of 80 mÂ³ of oil in two consecutive spills;  the pollution affected one km of the shore and required a clean-up operation.</t>
  </si>
  <si>
    <t>3/7/1988 12:00:00 AM</t>
  </si>
  <si>
    <t>Gogama and Mattagami First Nation ON</t>
  </si>
  <si>
    <t>Gogama and Mattagami First Nation ON, March 7-9, 2015. A CN Rail train carrying crude oil was derailed near the town of Gogoma in northern Ontario. In total, 30 out of the 94 tanker cars were derailed and caught fire. About one million gallons of petroleum product spilled during the incident, 21 cars sustained mild to severe damages and about 900 feet of track was destroyed. Some of the derailed tanker cars leaked crude oil into the Makami River, causing officials to issue a water advisory warning for the Mattagami First Nation community. Residents of Gogoma and Mattagami First Nation were advised to stay indoors for risk of smoke inhalation.</t>
  </si>
  <si>
    <t>3/9/2015 12:00:00 AM</t>
  </si>
  <si>
    <t>Rioting</t>
  </si>
  <si>
    <t>Murdochville QC</t>
  </si>
  <si>
    <t>Murdochville QC, March 8, 1957. 924 mining employees in Murdochville, QuÃ©bec, strike concerning the refusal of the company to recognise and negotiate with the union; on March 8, violence and property damage arose, one striker was killed and two seriously injured.</t>
  </si>
  <si>
    <t>3/8/1957 12:00:00 AM</t>
  </si>
  <si>
    <t>Saint John River NB</t>
  </si>
  <si>
    <t>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t>
  </si>
  <si>
    <t>3/10/1998 12:00:00 AM</t>
  </si>
  <si>
    <t>South Coast and Lower Mainland British Columbia, March 9-10, 2016. A storm system off the coast of British Columbia generated a windstorm that impacted Vancouver Island, the southwest coast and the lower mainland. The storm produced up to 100 mm of rain and wind gusts of over 100 km/h in some parts. Heavy rainfall caused localized flooding in Comox Valley, Port Mellon and Port Alberni as well as caused a mudslide in Cowichan Valley. Strong winds and high tide contributed towards a storm surge that accompanied the storm, causing coastal flooding in Delta, Richmond and White Rock. The strong winds were attributed for causing the most significant damages including fallen trees that downed power lines, resulting in 160,000 BC Hydro customer (approximately 480,000 individuals) being without power. Due to the power outages, 11 schools in Surrey, five in Abbotsford and five in Mission were closed. The powerful winds also damaged roofs, broke windows and even flipped over a Cessna aircraft. In addition, one individual in Port Moody was killed when a tree crashed through the roof of her home while she was inside.</t>
  </si>
  <si>
    <t>3/10/2016 12:00:00 AM</t>
  </si>
  <si>
    <t>Labrador</t>
  </si>
  <si>
    <t>Labrador, April 1, 1914. Seventy-seven sealers froze to death during a violent storm on the ice off the southeast coast of Labrador.  At the height of the storm, from March 31-April 2, the temperature was -23Â°C with winds from the northwest at 64 km/h.  Captain Wes Keane of the "Newfoundland," his ship being stuck in the ice for three days, suggested to the sealers to walk across the ice to the hunt; and if the weather deteriorated they could take shelter on his father's ship; after a long walk, the men found no seals but came upon the ship "Stephano" commanded by Captain Abram Keane; they were taken aboard and sailed to the site of the hunt but told to walk back to their own ship after the hunt; the "Newfoundland" had no radio aboard; both ships left not knowing that the men were missing lost on the ice.</t>
  </si>
  <si>
    <t>4/1/1914 12:00:00 AM</t>
  </si>
  <si>
    <t>Pike Lake SK</t>
  </si>
  <si>
    <t>Pike Lake SK, April 1928. The Canadian Red Cross assisted in the evacuation of 138 residents.</t>
  </si>
  <si>
    <t>4/1/1928 12:00:00 AM</t>
  </si>
  <si>
    <t>Eastend SK</t>
  </si>
  <si>
    <t>Eastend SK, April 1952. In spring 1952, the Frenchman River flooded the town of Eastend; the flood was a result of a well-above-normal snowpack in the Cypress Hills and below-normal spring temperatures.</t>
  </si>
  <si>
    <t>5/1/1952 12:00:00 AM</t>
  </si>
  <si>
    <t>Montreal QC, April 1971. Flooding at the mouth of the Outaouais on Lac des Deux-Montagnes and of the St. Lawrence from the southwest corner of Montreal island to Lake Saint-Pierre.</t>
  </si>
  <si>
    <t>4/30/1971 12:00:00 AM</t>
  </si>
  <si>
    <t>Richelieu River QC</t>
  </si>
  <si>
    <t>Richelieu River QC, April-June 1972. Serious flooding throughout the province, notably that of the Richelieu which affected land from Missisquoi Bay to Saint-Jean, lasting from mid-April to the beginning of June.</t>
  </si>
  <si>
    <t>6/1/1972 12:00:00 AM</t>
  </si>
  <si>
    <t>Central and Southern Manitoba</t>
  </si>
  <si>
    <t>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t>
  </si>
  <si>
    <t>5/31/1974 12:00:00 AM</t>
  </si>
  <si>
    <t>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t>
  </si>
  <si>
    <t>5/31/1975 12:00:00 AM</t>
  </si>
  <si>
    <t>Assiniboine River MB</t>
  </si>
  <si>
    <t>Assiniboine River MB, April 1976. Record flooding was reported.</t>
  </si>
  <si>
    <t>4/1/1976 12:00:00 AM</t>
  </si>
  <si>
    <t>Milk River and area AB</t>
  </si>
  <si>
    <t>Raymond, Lethbridge, Milk River and Coutts areas AB, Spring/Summer 1978. Over 400 basements were flooded (related to flooding which occurred in Edmonton on July 10, 1978).</t>
  </si>
  <si>
    <t>8/31/1978 12:00:00 AM</t>
  </si>
  <si>
    <t>Red River region MB</t>
  </si>
  <si>
    <t>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t>
  </si>
  <si>
    <t>5/31/1979 12:00:00 AM</t>
  </si>
  <si>
    <t>Icelandic River and Fisher River MB</t>
  </si>
  <si>
    <t>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t>
  </si>
  <si>
    <t>6/30/1986 12:00:00 AM</t>
  </si>
  <si>
    <t>Saint John River, between Simonds and Woodstock NB</t>
  </si>
  <si>
    <t>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t>
  </si>
  <si>
    <t>4/4/1986 12:00:00 AM</t>
  </si>
  <si>
    <t>Duck Mountain and Swan River MB</t>
  </si>
  <si>
    <t>Duck Mountain and Swan River MB, April 1, 1988. A sudden thaw along with excessive rain produced severe flooding in the Duck Mountain-Swan River area of Manitoba. Damages occurred  to private, municipal and provincial property.</t>
  </si>
  <si>
    <t>4/1/1988 12:00:00 AM</t>
  </si>
  <si>
    <t>Notre-Dame de Pierreville QC</t>
  </si>
  <si>
    <t>Notre-Dame de Pierreville QC, April 1991. The only road to the village was partially demolished by a landslide, leaving 600 people completely isolated.</t>
  </si>
  <si>
    <t>4/1/1991 12:00:00 AM</t>
  </si>
  <si>
    <t>Western MB</t>
  </si>
  <si>
    <t>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t>
  </si>
  <si>
    <t>4/1/1995 12:00:00 AM</t>
  </si>
  <si>
    <t>Northeastern Saskatchewan</t>
  </si>
  <si>
    <t>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t>
  </si>
  <si>
    <t>Melita MB</t>
  </si>
  <si>
    <t>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t>
  </si>
  <si>
    <t>4/1/1999 12:00:00 AM</t>
  </si>
  <si>
    <t>Southeastern Saskatchewan</t>
  </si>
  <si>
    <t>Southeastern 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t>
  </si>
  <si>
    <t>6/30/1999 12:00:00 AM</t>
  </si>
  <si>
    <t>La Ronge SK</t>
  </si>
  <si>
    <t>La Ronge SK, April-May 1999. Firefighters battled a Forest fire that caused the evacuation of the town of La Ronge, and destroyed 8 buildings.  The fire lasted for about a week.  The fire stretched for 8 km2, and it took 248 firefighters supported by water bombers to extinguish it.</t>
  </si>
  <si>
    <t>5/31/1999 12:00:00 AM</t>
  </si>
  <si>
    <t>Southern Manitoba, April 2001.  Southern Manitoba suffered significant losses during spring flooding.  Highway infrastructures, businesses and private and public properties were extensively damaged.</t>
  </si>
  <si>
    <t>4/1/2001 12:00:00 AM</t>
  </si>
  <si>
    <t xml:space="preserve">Manitoba, April to October 2003. The province of Manitoba experienced 1,148 wildfires during the 2003 season. While the fires actually began at the end of March,  damages began to affect communities in April. The Thompson area was particularly affected. A lightening strike near Thompson began a forest fire that was sustained through hot and dry weather. Approximately 900 people were evacuated, many from aboriginal comunities including: 250 people from Red Sucker Lake First Nation and 92 people from God's River First Nation were evacuated due to fires that began in July. In August, approximately 155 people were evacuated from Shamattawa while 250 were evacuated from Split Lake. </t>
  </si>
  <si>
    <t>10/31/2003 12:00:00 AM</t>
  </si>
  <si>
    <t>Pandemic</t>
  </si>
  <si>
    <t>Across Canada, April 1, 2009 to February 1, 2010. A new strain of pandemic influenza. The first cases were seen in Mexico and it spread quickly across the globe. In Canada, there were 8,582 hospitalizations, 1,448 cases admitted to the intensive care unit (ICU) and 425 deaths.</t>
  </si>
  <si>
    <t>2/1/2010 12:00:00 AM</t>
  </si>
  <si>
    <t>Moose River NS</t>
  </si>
  <si>
    <t>Moose River NS, April 12-23, 1936. Three men were trapped in a gold mine: only two of the men survived.</t>
  </si>
  <si>
    <t>4/23/1936 12:00:00 AM</t>
  </si>
  <si>
    <t>St-Eustache QC</t>
  </si>
  <si>
    <t>St-Eustache QC, April 12, 1978. A gas leak was discovered after two explosions occurred in a drain. 2000 people were evacuated (544 families and 39 businesses); 4 people were injured. 70 wells had to be drilled to recover 35,200 litres of gas. The evacuation lasted for 3 months for some families.</t>
  </si>
  <si>
    <t>4/12/1978 12:00:00 AM</t>
  </si>
  <si>
    <t>Upper Saint John River Valley NB</t>
  </si>
  <si>
    <t>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RiviÃƒÂ¨re Verte, Village of Perth-Andover, Village of Plaster Rock, Ste. Anne de Madawaska, Town of Woodstock, St. FranÃƒÂ§ois and Quisesibis.</t>
  </si>
  <si>
    <t>4/12/1993 12:00:00 AM</t>
  </si>
  <si>
    <t>St. John's NL, April 13-15, 1984. 200,000 people of the Avalon Peninsula were left without heating and lighting for days after overhead electrical wires snapped from the weight of the formation of 15 cm of ice. Power on Bell Island was disrupted for a week. Many small businesses, broadcasting and utility companies felt the effects of the sleet storm; fishing boats sunk.  Homeowners also experienced flooded basements and loss of food stuffs. Areas which received major damage: Fogo Island,  Bell Island, Carbonear Upper Island Cove, Kenmount Hill, St. John's, Bay Roberts, Mt. Pearl, Torbay, Harbour Main, Western Avalon, Sunnyside and Oxen Pond.</t>
  </si>
  <si>
    <t>4/15/1984 12:00:00 AM</t>
  </si>
  <si>
    <t>Passmore BC</t>
  </si>
  <si>
    <t>Passmore BC, April 13-14, 2000.  Two mudslides slid 320 metres down a mountainside, totalling about 150,000 cubic metres of dirt, rock and trees.  The slides buried the highway just south of Passmore in the Slocan Valley.  The mudslide toppled power lines, leaving about 4,000 residents without electricity and long distance phone service.  No one was injured in either slide.</t>
  </si>
  <si>
    <t>4/14/2000 12:00:00 AM</t>
  </si>
  <si>
    <t>Red Earth SK</t>
  </si>
  <si>
    <t>Red Earth SK, April, 13, 2006. In northeastern Saskatchewan, the Red River First Nation scrambled to avoid the threatening Carrot River as leaders ordered a general evacuation of the band of 1,100.</t>
  </si>
  <si>
    <t>4/13/2006 12:00:00 AM</t>
  </si>
  <si>
    <t>Winnipeg MB, April 14, 1966. Spring runoff and heavy rains caused extensive damage.</t>
  </si>
  <si>
    <t>4/14/1966 12:00:00 AM</t>
  </si>
  <si>
    <t>Brookdale MB</t>
  </si>
  <si>
    <t xml:space="preserve">Brookdale MB, April 14, 2002.  A rupture occurred on the 914-mm natural gas transmission Line 100-3 (main line) of TransCanada Pipelines 2 km from the village of Brookdale, Manitoba.  There were no injuries, damage or fatalities noted in the area. Approximately 100 people within a 4 km radius were evacuated by the RCMP.  On April 25, 2002 TransCanada completed the repairs and Line 100-3 was fully restored to normal service on July 5, 2002. </t>
  </si>
  <si>
    <t>4/14/2002 12:00:00 AM</t>
  </si>
  <si>
    <t>Belleville ON</t>
  </si>
  <si>
    <t>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t>
  </si>
  <si>
    <t>4/14/2008 12:00:00 AM</t>
  </si>
  <si>
    <t>Paddockwood SK</t>
  </si>
  <si>
    <t>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t>
  </si>
  <si>
    <t>Volcano</t>
  </si>
  <si>
    <t>EyjafjallajÃ¶kull glacier, Iceland</t>
  </si>
  <si>
    <t>EyjafjallajÃ¶kull glacier, Iceland, April 14, 2010. A volcanic eruption occurred under the EyjafjallajÃ¶kull glacier, in the south of Iceland approximately at 04:00 local time on April 14. The eruption resulted in large volumes of volcanic ash being spewed into the air. As a result, flights in and out of Europe were greatly affected with large numbers of cancellations. Foreign Affairs and International Trade reported being contacted by 1,200 requests from affected Canadians. Transport Canada reported over 200 departures and arrivals of transatlantic flights which were cancelled during the interval.</t>
  </si>
  <si>
    <t>4/14/2010 12:00:00 AM</t>
  </si>
  <si>
    <t>Southern Quebec</t>
  </si>
  <si>
    <t>Quebec, April 14 to May 1, 2014. A series of intense rainstorms deposited up to 75 mm of rain throughout parts of southern Quebec over a three-day period. Coupled with a delayed spring thaw, the rain caused ice jams and flooding along several rivers in the province. About 300 residents in Sainte-Raymond evacuated including residents from a seniorâ€™s home due to raising water levels in the Sainte-Anne River. Many homes situated near the Montmorency River along with homes in Trois-Rivieres, Lennoxville and Weedon were evacuated. In Sherbrooke 632 residents evacuated their homes as the Saint-Francois River reached a record peak of 7.5 metres.</t>
  </si>
  <si>
    <t>5/1/2014 12:00:00 AM</t>
  </si>
  <si>
    <t>St-Alphonse-de-Bagotville QC</t>
  </si>
  <si>
    <t>St-Alphonse-de-Bagotville QC, April 15, 1910.  Construction camp buried by landslide in leda clay caused by blasting during construction of railway.</t>
  </si>
  <si>
    <t>4/15/1910 12:00:00 AM</t>
  </si>
  <si>
    <t>Daniels Harbour NL</t>
  </si>
  <si>
    <t>Daniels Harbour NL, April 15, 2007.</t>
  </si>
  <si>
    <t>4/15/2007 12:00:00 AM</t>
  </si>
  <si>
    <t>New Brunswick, April 15 to May 2, 2014. Spring flooding damaged more than 715 homes and businesses, roads, bridges, and other public infrastructure around the province. The majority of property damages were in and around Sussex and Sussex Corner, where 120 homes and 10 businesses were flooded. On April 16, a state of emergency was declared as water breached the banks of the St. John River, causing 1,450 people to evacuate their homes. In Perth-Andover, 23 patients were voluntarily evacuated and transferred to Upper River Valley Hospital. Throughout the rest of the province, swollen rivers led to the closure of several roads and localized flooding.</t>
  </si>
  <si>
    <t>5/2/2014 12:00:00 AM</t>
  </si>
  <si>
    <t>Plaster Rock NB</t>
  </si>
  <si>
    <t>Plaster Rock NB, April 16-24, 1934. Continuous rainfall for several days, snowmelt and an ice jam 6.4 kilometres north of Plaster Rock, New Brunswick, contributed to extensive flood damage in the Saint John River Basin;  the counties of Sunbury and York were most affected.</t>
  </si>
  <si>
    <t>4/24/1934 12:00:00 AM</t>
  </si>
  <si>
    <t>Plaster Rock NB and Lower St. Lawrence Region QC</t>
  </si>
  <si>
    <t>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FranÃ§ois, RiviÃ¨re Verte and Plaster Rock.  In Quebec, ice jams along the MatapÃ©dia, Restigouche and GaspÃ©sie Rivers caused flooding. Thirty-two municipalities were flooded, including the following: Rimouski, Matane, Bonaventure, Restigouche, MatapÃ©dia, Petite CascapÃ©dia and Capchat. MatapÃ©dia was isolated for 2 days without electricity or telephone service; 100 people were evacuated. Three bridges were washed away in the lower St. Lawrence area, and communication between southern and northern St. Lawrence shore was cut.</t>
  </si>
  <si>
    <t>4/26/1994 12:00:00 AM</t>
  </si>
  <si>
    <t>Southern Alberta</t>
  </si>
  <si>
    <t>Southern Alberta, April 17-20 and April 27-29, 1967. A series of intense snowstorms dropped a record 175 cm of snow on southern Alberta. The deep snow blocked roads, closed schools and cut off power.  Army units were dispatched to assist in the snow clearing, while food, fuel and cattle feed were airlifted into the province.  Thousands of cattle, unable to forage for food in the deep snow, perished on the open range.</t>
  </si>
  <si>
    <t>4/20/1967 12:00:00 AM</t>
  </si>
  <si>
    <t>Huron and Perth counties ON</t>
  </si>
  <si>
    <t>Huron/Perth counties ON, April 17, 1967.</t>
  </si>
  <si>
    <t>4/17/1967 12:00:00 AM</t>
  </si>
  <si>
    <t>Sherbrooke QC</t>
  </si>
  <si>
    <t>Sherbrooke QC, April 17-20, 1982. St-FranÃ§ois River completely flooded downtown Sherbrooke with 3 metres of water. 100 businesses flooded; 300 people evacuated.</t>
  </si>
  <si>
    <t>4/17/1982 12:00:00 AM</t>
  </si>
  <si>
    <t>Baie Verte Peninsula NL</t>
  </si>
  <si>
    <t>Baie Verte Peninsula NL, April 17, 2007.  A severe rainstorm caused flooding along Newfoundland and Labrador's Northeast coast.  A number of communities in the Baie Verte Peninsula region of the province, such as Burlington and Middle Arm, were affected.</t>
  </si>
  <si>
    <t>4/17/2006 12:00:00 AM</t>
  </si>
  <si>
    <t>Trent Hills ON</t>
  </si>
  <si>
    <t>Trent Hills ON, April 17, 2008. Over a period of 24 hours, water levels in the tri-lakes (Chemong, Buckhorn and Pigeon) increased 120 mm. The municipality of Trent Hills declared a state of emergency.</t>
  </si>
  <si>
    <t>4/17/2008 12:00:00 AM</t>
  </si>
  <si>
    <t>MontÃ©rÃ©gie QC</t>
  </si>
  <si>
    <t>MontÃ©rÃ©gie QC, April 17 to June 22, 2011. Early spring melt along with rainy weather between March and May led to historic flooding in the MontÃ©rÃ©gie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Saint-Paul-de-lâ€™ÃŽle-aux-Noix where 200 homes were damaged. From April to June, over 40 municipalities in the MontÃ©rÃ©gie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t>
  </si>
  <si>
    <t>6/22/2011 12:00:00 AM</t>
  </si>
  <si>
    <t>Fort Albany and Kashcewan First Nation</t>
  </si>
  <si>
    <t>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t>
  </si>
  <si>
    <t>5/11/2015 12:00:00 AM</t>
  </si>
  <si>
    <t>Coucoucache QC</t>
  </si>
  <si>
    <t>Coucoucache QC, April 18, 1910.  Slump of railway embankment; work train derailed.</t>
  </si>
  <si>
    <t>4/18/1910 12:00:00 AM</t>
  </si>
  <si>
    <t>Winnipeg MB, April 18, 1960. Severe flooding of the Red River in the Winnipeg area (damages unknown).</t>
  </si>
  <si>
    <t>4/18/1960 12:00:00 AM</t>
  </si>
  <si>
    <t>Red River, Souris River, Assiniboine River and Pembina River MB</t>
  </si>
  <si>
    <t>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t>
  </si>
  <si>
    <t>5/8/1996 12:00:00 AM</t>
  </si>
  <si>
    <t>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t>
  </si>
  <si>
    <t>4/20/2015 12:00:00 AM</t>
  </si>
  <si>
    <t>Paul First Nation AB</t>
  </si>
  <si>
    <t>Paul First Nation, AB, April 18-21, 2016. A state of emergency was issued for the Paul First Nation community located on Lake Wabumun, 70 km west of Edmonton. A large wildfire burned dangerously close to the community threatening 21 homes in the northeast corner of the reserve. The wildfire that destroyed one home forced the evacuation of 164 people outside the community of 1,100 residents. Wildfires burning around Edmonton destroyed two homes, injured two firefighters and destroyed one fire truck.</t>
  </si>
  <si>
    <t>4/21/2016 12:00:00 AM</t>
  </si>
  <si>
    <t>Toronto ON, April 19, 1904. "The Great Toronto Fire"; on the evening of April 19, 1904 a fire started in a building in downtown Toronto; due to low water pressure, poor fire-fighting equipment and heavy winds, the fire spread quickly; 98 buildings burned; no fatalities.</t>
  </si>
  <si>
    <t>4/19/1904 12:00:00 AM</t>
  </si>
  <si>
    <t>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t>
  </si>
  <si>
    <t>4/23/1997 12:00:00 AM</t>
  </si>
  <si>
    <t>Red Earth First Nation SK, April 19, 2007. The band council's decision to evacuate 691 residents from the northern reserve, mainly children, elderly residents and pregnant women, came as water covered one-third of a main access road, which divides the reserve.</t>
  </si>
  <si>
    <t>4/19/2007 12:00:00 AM</t>
  </si>
  <si>
    <t>Assiniboine, Roseau and Red Rivers MB</t>
  </si>
  <si>
    <t>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t>
  </si>
  <si>
    <t>6/17/2011 12:00:00 AM</t>
  </si>
  <si>
    <t>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t>
  </si>
  <si>
    <t>4/2/1987 12:00:00 AM</t>
  </si>
  <si>
    <t>Saint John River basin NB, April 20, 1950. Heavy rains and spring breakup caused ice jams and consequent flooding of several rivers throughout New Brunswick.</t>
  </si>
  <si>
    <t>4/20/1950 12:00:00 AM</t>
  </si>
  <si>
    <t>Grey County, Wellington and Dufferin County ON</t>
  </si>
  <si>
    <t>Grey, Wellington, and Dufferin counties ON, April 20, 1996. Two F3 class tornadoes touched down in Grey County (Holland Centre), Wellington and Dufferin County. Significant property damage occurred; 9 people were injured by the 2 tornadoes. -80.54  44.122</t>
  </si>
  <si>
    <t>4/20/1996 12:00:00 AM</t>
  </si>
  <si>
    <t>Southern Ontario, April 20-21, 2000.  The Windsor area registered 95 mm of rain in a 24-hour period and the storm dumped almost 70 mm of rain on the London area, Sarnia got 50 mm, while 40 mm fell on the Toronto area.  Sewers were backed up and roads washed out, and many short power outages occurred.  One child suffered injuries in Toronto due to violent winds, which gusted up to 80 km/h.</t>
  </si>
  <si>
    <t>4/21/2000 12:00:00 AM</t>
  </si>
  <si>
    <t>Red Deer River AB</t>
  </si>
  <si>
    <t>Red Deer River AB, April 21, 1948. Hundreds of families from Newcastle, Wayne, Rosedale, and Drumheller were evacuated by the Canadian Red Cross when the Red Deer River flooded.</t>
  </si>
  <si>
    <t>4/21/1948 12:00:00 AM</t>
  </si>
  <si>
    <t>ChaudiÃ¨re River QC</t>
  </si>
  <si>
    <t>QuÃ©bec, April 1970. The year of 1970 was marked by two exceptional floods.  One of the St. Maurice, Mattawin, l'Assomption and Maskinonge Rivers on May 5, 1970 and the other in the ChaudiÃ¨re River Basin on April 22, 1970.</t>
  </si>
  <si>
    <t>5/5/1970 12:00:00 AM</t>
  </si>
  <si>
    <t>Assiniboine, Red and Winnipeg Rivers MB</t>
  </si>
  <si>
    <t>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t>
  </si>
  <si>
    <t>5/14/1997 12:00:00 AM</t>
  </si>
  <si>
    <t>Sainte-Anne des Plaines QC</t>
  </si>
  <si>
    <t>Sainte-Anne des Plaines QC, April 23, 1990. 50,000 tires on fire; likely arson; the fire was extinguished in 48 hours using earth from surrounding ditches; contamination of the area with toxic chemicals (benzene, toluene, xylene, etc.) caused the interruption of drinking water to 20 houses.</t>
  </si>
  <si>
    <t>4/23/1990 12:00:00 AM</t>
  </si>
  <si>
    <t>Thamesville ON</t>
  </si>
  <si>
    <t>Thamesville ON, April 23, 1999. A Via Rail train ploughed into 4 stationary freight tank cars, near Thamesville ON, killing its 2 engineers.  Dozens of passengers were quickly evacuated from the train, which was carrying 5 crew and 180 passengers.  The cause of the crash was a rail switch left in the wrong position which forced the Toronto-bound train to veer off the main track.</t>
  </si>
  <si>
    <t>4/23/1999 12:00:00 AM</t>
  </si>
  <si>
    <t>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t>
  </si>
  <si>
    <t>4/23/2005 12:00:00 AM</t>
  </si>
  <si>
    <t>Kashechewan ON, April 23, 2006. Spring flooding has forced hundreds of people to leave the northern Ontario reserve of Kashechewan. Kashechewan declared a state of emergency when water levels rose quickly and asked for immediate help from the province.</t>
  </si>
  <si>
    <t>4/23/2006 12:00:00 AM</t>
  </si>
  <si>
    <t>Gatineau QC</t>
  </si>
  <si>
    <t>Gatineau QC, April 23, 2007. Approximately 15,500 Hydro-QuÃ©bec customers (46,500 individuals) were plunged into darkness in the Outaouais as a result of strong winds with gusts of up to 60 km/h.</t>
  </si>
  <si>
    <t>4/23/2007 12:00:00 AM</t>
  </si>
  <si>
    <t>Red River MB</t>
  </si>
  <si>
    <t>Red River MB, April 24, 1904. Severe flooding in the Winnipeg area of the Red River.</t>
  </si>
  <si>
    <t>4/24/1904 12:00:00 AM</t>
  </si>
  <si>
    <t>Winnipeg MB, April 24, 1916. Severe flooding in the Winnipeg area of the Red River.</t>
  </si>
  <si>
    <t>4/24/1916 12:00:00 AM</t>
  </si>
  <si>
    <t>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t>
  </si>
  <si>
    <t>5/7/1979 12:00:00 AM</t>
  </si>
  <si>
    <t>Central Ontario, April 24, 1979. Areas around Lake Nipissing and along the Mississagi, Blind and Mattagami Rivers experienced flooding in April 1979. Several roads were closed near Lake Nipissing and the Mattagami River.</t>
  </si>
  <si>
    <t>4/24/1979 12:00:00 AM</t>
  </si>
  <si>
    <t>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t>
  </si>
  <si>
    <t>5/6/1984 12:00:00 AM</t>
  </si>
  <si>
    <t>Hay River NT, April 25, 1992. Approximately 100 residents were evacuated as a 10-kilometre-deep ice jam at the mouth of the Hay River flooded the town of 3100 people.</t>
  </si>
  <si>
    <t>4/25/1992 12:00:00 AM</t>
  </si>
  <si>
    <t>Albany River ON</t>
  </si>
  <si>
    <t>Albany River ON, April 25, 2008. More than a dozen aircraft were poised to help evacuate nearly 1,900 residents of Kashechewan and Fort Albany, reserves in the coastal area of James Bay, some 450 kilometres north of Timmins.</t>
  </si>
  <si>
    <t>4/25/2008 12:00:00 AM</t>
  </si>
  <si>
    <t>Ottawa, Toronto and Windsor ON</t>
  </si>
  <si>
    <t>Ottawa, Toronto and Windsor ON, April 25, 2009. A spate of fierce thunderstorms broke out across southwestern, southcentral and eastern Ontario. Winds at Toronto Pearson International Airport gusted to 115 km/h, the strongest wind gusts reported since January 1978. Power lines and trees came down across the province, knocking out power to 100,000 customers (300,000 individuals).  Embedded in the thunderstorm cluster were marble-sized hail near Parry Sound, waterspouts in the Ottawa River, straight-line winds and weak tornados in Windsor and Ottawa. In Windsor, the roof was ripped off a union hall building with chunks of roofing and shards of glass littering the lawn and front steps. At Ottawa's Rockcliffe Flying Club, winds damaged 18 planes. Both tornados were F0 in intensity with winds of up to 110 km/h.</t>
  </si>
  <si>
    <t>4/25/2009 12:00:00 AM</t>
  </si>
  <si>
    <t>Nepal</t>
  </si>
  <si>
    <t>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Nepalâ€™s Langtang National Park.</t>
  </si>
  <si>
    <t>5/12/2015 12:00:00 AM</t>
  </si>
  <si>
    <t>Ottawa ON and Hull QC</t>
  </si>
  <si>
    <t>Ottawa ON and Hull QC, April 26, 1900.  A small chimney fire in Hull quickly spread to neighbouring buildings and then engulfed the Eddy lumberyard.  A strong wind carried the fire to the Ottawa side.  By the time the fire ended, 3000 buildings had been destroyed in the Ottawa-Hull region.</t>
  </si>
  <si>
    <t>4/26/1900 12:00:00 AM</t>
  </si>
  <si>
    <t>Notre-Dame-de-la-Salette QC</t>
  </si>
  <si>
    <t>Notre-Dame-de-la-Salette QC, April 26, 1908. 33 dead, many injured; a tract of land 2.4 km wide and extending 450 metres back slid into the LiÃ¨vre River, carrying with it two houses, and crashed into a row of buildings on the opposite side.</t>
  </si>
  <si>
    <t>4/26/1908 12:00:00 AM</t>
  </si>
  <si>
    <t>Southern Ontario, April 26-28, 1937. Especially on the Thames River in London; the river flooded leaving 4000 people homeless; roads and railways were flooded and businesses were closed.</t>
  </si>
  <si>
    <t>4/28/1937 12:00:00 AM</t>
  </si>
  <si>
    <t>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t>
  </si>
  <si>
    <t>5/5/1973 12:00:00 AM</t>
  </si>
  <si>
    <t>South, Central and Western Manitoba</t>
  </si>
  <si>
    <t>South, Central, and Western MB, April 27-28, 1984. Snow, freezing rain and strong wind gusts caused damage to roads, hydro poles and drainage facilities. Municipalities affected were: Grey, Dufferin, Pembina, Portage la Prairie, Stanley and Thompson. Towns affected were: Carman, Morden, Neepawa and Winkler.</t>
  </si>
  <si>
    <t>4/28/1984 12:00:00 AM</t>
  </si>
  <si>
    <t>Shubenacadie NS</t>
  </si>
  <si>
    <t>Shubenacadie NS, April 27, 1993. A tractor trailer and pup trailer containing hazardous materials hit an ice patch and overturned, causing the leak of chemicals including nitric acid, potassium hydroxide and sodium hydroxide; 20 homes were evacuated (50-60 people) for a few hours; a school was closed for the day (480 students); the highway was closed during the response and clean-up; environmental damages were minimal.</t>
  </si>
  <si>
    <t>4/27/1993 12:00:00 AM</t>
  </si>
  <si>
    <t>Kashechewan First Nation ON</t>
  </si>
  <si>
    <t>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t>
  </si>
  <si>
    <t>4/30/2016 12:00:00 AM</t>
  </si>
  <si>
    <t>Fishing Lake SK</t>
  </si>
  <si>
    <t>Fishing Lake SK, April 28, 2007. An Estimated 300 homes and cabins have been damaged by flooding from higher than average snowfall and runoff at Fishing Lake.</t>
  </si>
  <si>
    <t>4/28/2007 12:00:00 AM</t>
  </si>
  <si>
    <t>Quebec City QC, April 28 to May 2, 2008. Heavy rain combined with the spring thaw resulted in flooding and landslides in the Quebec City area. The heavy rain, which started on April 28, lasted until May 2 in some areas. Among the affected communities, Baie-Comeau received up to 120 mm of rain and Sept-Ilse received up to 78 mm of rain. Near Montreal, the Petite Nation River rose one metre, which flooded the surrounding areas. In total, flooding forced the evacuation of 230 people. In addition, landslides caused by the flooding threatened the safety of 60 residents who had to be evacuated as a precaution.</t>
  </si>
  <si>
    <t>5/2/2008 12:00:00 AM</t>
  </si>
  <si>
    <t>Frank AB</t>
  </si>
  <si>
    <t>Frank AB, April 29, 1903. 70 dead; 60 million tonnes of limestone came crashing down Turtle Mountain on to the small mining town of Frank; the landslide buried part of the town, covering roads, railways and homes; the Old Man River and the CP Rail Tracks were buried under 30 metres of rock.</t>
  </si>
  <si>
    <t>4/29/1903 12:00:00 AM</t>
  </si>
  <si>
    <t>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t>
  </si>
  <si>
    <t>5/9/1923 12:00:00 AM</t>
  </si>
  <si>
    <t>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t>
  </si>
  <si>
    <t>4/29/1974 12:00:00 AM</t>
  </si>
  <si>
    <t>St-Hilaire, south shore of MontrÃ©al QC, April 29, 1981. A Chemical release (sulphur anhydride) which came from a damaged reservoir in a sugar refinery; 250 families(assume family of 4) were evacuated.</t>
  </si>
  <si>
    <t>4/29/1981 12:00:00 AM</t>
  </si>
  <si>
    <t>Cross Lake, Seymourville MB</t>
  </si>
  <si>
    <t>Manitoba, April-May 1999. There were 65 fires burning in the province.  The 1200 residents of Cross Lake were forced to flee their homes on April 29, when a Forest fire came within 300 metres of the town. The majority of residents were evacuated to the nearby towns of Thompson and Norway House.  On May 3, 600 residents of three small communities clustered on the east shore of Lake Winnipeg (Seymourville, Hollow Water First Nation and Manigotagan), were evacuated to the nearby town of Bissett to avoid the oncoming Forest fire which came within four kilometres of the communities. The fire covered 52 sq. km. and it took about 500 firefighters, 30 helicopters and five water bombers to battle the blaze.</t>
  </si>
  <si>
    <t>5/12/1999 12:00:00 AM</t>
  </si>
  <si>
    <t>Cumberland House SK</t>
  </si>
  <si>
    <t xml:space="preserve">Cumberland House SK, April 29 to July 03, 2013. Higher-than-normal snow fall and lower temperatures delayed the annual spring melt until the end of April. Over 15 communities declared states of emergencies between April and June as flood waters rose throughout the province. Overland flooding occurred between Moose Jaw and Indian Head, including parts of Regina and south past Weyburn to the U.S border. Significant damage occurred on parts of Highways 2 and 3 that were washed out by the flood waters. Flood waters flowing east on the South Saskatchewan River from Alberta following the June 19 flash floods reached a peak flow of 6000 cubic metres per second, the highest ever recorded, flowing into the Lake Diefenbaker Reservoir. Between June 23 and 28 the Saskatchewan Water Security Agency began releasing water from the reservoir at a rate of 2000 cubic metres per second, leading to a two-metre rise in the river downstream. As a result, 2,200 residents of Cumberland House were evacuated to Prince Albert and Saskatoon. On July 3, 2013 the evacuation order was lifted and residents began to return to the community. </t>
  </si>
  <si>
    <t>Windsor ON, April 3, 1974. 9 dead, 30 injured.</t>
  </si>
  <si>
    <t>4/3/1974 12:00:00 AM</t>
  </si>
  <si>
    <t>Selkirk MB</t>
  </si>
  <si>
    <t>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t>
  </si>
  <si>
    <t>4/13/2007 12:00:00 AM</t>
  </si>
  <si>
    <t>Bristol NB</t>
  </si>
  <si>
    <t>Bristol NB, April 30, 1947. Heavy rains, mild temperatures and snowmelt contributed to a heavy runoff and overflow of the Saint John River, New Brunswick;  two people were killed in a train wreck near Bristol as a result of the track being undermined by the Saint John River.</t>
  </si>
  <si>
    <t>4/30/1947 12:00:00 AM</t>
  </si>
  <si>
    <t>Winnipeg MB, April 30, 1970. Severe flooding in the Winnipeg area of the Red River.</t>
  </si>
  <si>
    <t>4/30/1970 12:00:00 AM</t>
  </si>
  <si>
    <t>Chesley ON</t>
  </si>
  <si>
    <t>Chesley, Bruce County ON, April 30, 1984.</t>
  </si>
  <si>
    <t>4/30/1984 12:00:00 AM</t>
  </si>
  <si>
    <t>Fort McMurray AB</t>
  </si>
  <si>
    <t>Fort McMurray AB, April 30 to June 1, 2016. In May 2016, wildfires broke out in northern Alberta resulting in the most expensive natural disaster in the history of Canada. The city of Fort McMurray, located in the heart of the Athabasca oil sands, was hit by a massive system of wildfires that swept through the Regional Municipality of Wood Buffalo. The first wildfire was discovered on April 30, north of Fort McMurray. The Regional Municipality declared a local state of emergency and a mandatory evacuation order for Centennial Park on May 1 as well as another evacuation order for Prairie Creek and Centennial Trailer Park on May 2. The Fort McMurray fire grew rapidly due to hot and dry weather conditions, doubling in size to 2,656 hectares in a manner of hours. On May 3, the wildfire intensified and crossed over Highway 63, cutting off the route to evacuees, prompting the Athabasca Chipewyan First Nation to declare a state of local emergency and a mandatory evacuation order for Fort McMurrayâ€™s Lower Townsite and downtown area, which included the communities of Gregoire, Beacon Hill, Abasand, Waterways, Draper, Saline Creek, Grayling Terrace, Thickwood, Wood Buffalo and Dickinsfield. Later in the day the entire city of Fort McMurray was under a mandatory evacuation order. During the evacuations two people were killed in a car crash. On May 4, the Alberta government declared a provincial state of emergency. The Fort McMurray fire quickly grew to 85,000 hectares as the wildfire spread further north and east eventually passing through Fort McMurray. Evacuees that fled north of Fort McMurray had to be air lifted to safety. Some evacuees were taken to Lac La Biche, while the majority where sent to Edmonton and Calgary. On May 10, two of the main Fort McMurray fires joined together and formed a massive blaze of 229,000 hectares. On May 16, all workers in work camps and oil sand operations north of Fort McMurray were forced to move south as the wildfire spread further north. Residents of Fort McMurray were allowed to return home on June 1. In total, the Fort McMurray fires burned approximately 579,767 hectares of land causing the evacuation of over 90,000 people and destroyed 2,400 homes and business, including 530 other buildings that were damaged. At its peak, there were over 2000 firefighters working the fires daily, including helicopters and water bombers. In addition, firefighters received help from 200 firefighters from the United States, 60 from Mexico and 298 from South Africa. Firefighters and emergency response personnel received help from the Canadian Red Cross who assisted with evacuation efforts.</t>
  </si>
  <si>
    <t>6/1/2016 12:00:00 AM</t>
  </si>
  <si>
    <t>Southern Ontario, April 4-8, 1950. Widespread flooding across southern Ontario resulted in the closing of several roads.</t>
  </si>
  <si>
    <t>4/8/1950 12:00:00 AM</t>
  </si>
  <si>
    <t>Lake St. Clair ON</t>
  </si>
  <si>
    <t>Lake St. Clair ON, April 4, 1987. A storm with northerly winds of almost 60 km/h caused severe flood damage along Lake St. Clair; 50 evacuated; lower floors were flooded in 100 homes.</t>
  </si>
  <si>
    <t>4/4/1987 12:00:00 AM</t>
  </si>
  <si>
    <t>Southern Ontario, April 5-9, 1929. Widespread flooding caused damages and flooded roads and railways; flooding forced several businesses to close in communities along the Grand and Saugeen Rivers and in Metro Toronto.</t>
  </si>
  <si>
    <t>4/9/1929 12:00:00 AM</t>
  </si>
  <si>
    <t>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t>
  </si>
  <si>
    <t>4/12/1947 12:00:00 AM</t>
  </si>
  <si>
    <t>Saint John, Miramichi and Restigouche River NB</t>
  </si>
  <si>
    <t>Saint John, Miramichi and Restigouche River NB, April 5 to May 4, 2009. A freshet in spring 2009 caused flooding in a number of communities, primarily from the formation of ice jams which raised water levels along the Saint John, Miramichi, and Restigouche rivers from April 5 to May 4.  The flooding caused damages to homes, businesses and infrastructure such as roadways.  Preliminary eligible costs are estimated at $2.0 million, which would result in a federal share of approximately $626,000.</t>
  </si>
  <si>
    <t>5/4/2009 12:00:00 AM</t>
  </si>
  <si>
    <t>Nova Scotia, April 5, 2016. Several powers outages stretching from Annapolis Valley to Cape Breton resulted in up to 11,000 homes and businesses (approximately 33,000 individuals) being without power. The power outages were caused by strong winds and heavy rain that pushed trees onto power lines. The impacted areas included Coldbrook, Tatamagouche, Antigonish and Cheticamp. Many schools and businesses were closed due to the power outages and the Tancook Island Ferry service was shut down temporarily because of strong winds.</t>
  </si>
  <si>
    <t>4/5/2016 12:00:00 AM</t>
  </si>
  <si>
    <t>Glengarry Hospital, Victoria BC</t>
  </si>
  <si>
    <t>Glengarry Hospital, Victoria BC, April 6, 2010. A Norovirus outbreak at the Chandler Unit was declared on April 6 and affected a total of 39 residents. A respiratory outbreak was later declared on April 22 after an increase in the number of cases and several deaths which occurred in the Chandler Unit. On April 29, two residents at the Fairfield Unit also became ill with respiratory symptoms. No new cases of respiratory illness occurred in the Fairfield Unit after  April 29. A total of 21 residents at Glengarry Hospital (19 at the Chandler Unit and 2 at the Fairfield Unit) were affected by the respiratory illness. Of these 21 individuals, 10 have died (9 at the Chandler Unit, 1 at the Fairfield Unit). Three staff members also experienced respiratory symptoms.</t>
  </si>
  <si>
    <t>4/6/2010 12:00:00 AM</t>
  </si>
  <si>
    <t>Moose Jaw SK</t>
  </si>
  <si>
    <t>Moose Jaw SK, April 7, 1954. A TransCanada Airlines aircraft collided with an Royal Canadian Air Force trainer.</t>
  </si>
  <si>
    <t>4/7/1954 12:00:00 AM</t>
  </si>
  <si>
    <t>ChaudiÃ¨re River QC, April 7-8, 1991. Residents along the ChaudiÃ¨re River, south of Quebec City, experienced the highest flood levels in several years; many homes and businesses were damaged by water and ice. 1000 residents were evacuated.  Telephone poles knocked down, cars crushed by the weight of ice, flooded basements.</t>
  </si>
  <si>
    <t>4/8/1991 12:00:00 AM</t>
  </si>
  <si>
    <t>Vancouver BC, April 8, 2015. The MV Marathassa leaked 2,700 litres of bunker C fuel into the Vancouver English Bay. Spreading through Vancouver Harbour to Burrard Inlet, the oil spill contaminated many of Vancouver's shorelines including Second Beach and English Bay Beach. Several beaches were closed and residents were instructed not to come in contact with the toxic oil. The leak was relatively small but had a significant negative impact on the water quality, local wildlife and environment. According to researchers of the Vancouver Aquarium Marine Science Centre Ocean Pollution Research Program, sediment samples collected from the sites of Second Beach and English Bay exceeded Canadian environmental quality guidelines for aquatic life conservation.</t>
  </si>
  <si>
    <t>4/8/2015 12:00:00 AM</t>
  </si>
  <si>
    <t>Southern New Brunswick, April 9 to May 15, 2005.  Several days of rain caused flooding in the communities of Jemseg, Sheffield, Maugerville and Fredicton and forced approximately 40 families (approximately 120 individuals) to evacuate their riverside homes.  Several families remained stranded in their homes as all roads were washed out. For many families the only way to leave their property was by canoe.  Due to high water levels, the highway between Fredericton and Saint John remained blocked for many days.</t>
  </si>
  <si>
    <t>5/15/2005 12:00:00 AM</t>
  </si>
  <si>
    <t>Mississagi ON</t>
  </si>
  <si>
    <t>Mississagi/Chapleau (a First Nation reserve) ON, May to late October 1948. 261,017 ha destroyed.</t>
  </si>
  <si>
    <t>10/31/1948 12:00:00 AM</t>
  </si>
  <si>
    <t>Saint-Jean QC</t>
  </si>
  <si>
    <t>Saint-Jean QC, May 1971. The Richelieu River overflowed to cover the surrounding area up to 72 kilometres in distance, reaching a height of 2.44 m of water; 65% of the damage costs were directed to the rural sector; basements in Saint-Jean were flooded.</t>
  </si>
  <si>
    <t>5/1/1971 12:00:00 AM</t>
  </si>
  <si>
    <t>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t>
  </si>
  <si>
    <t>5/1/1972 12:00:00 AM</t>
  </si>
  <si>
    <t>Western Canada, 1985. Second drought year in a row; one of the worst agricultural droughts to occur in the Prairies;  insect infestations. On June 8, there was a wind and dust storm, heavy soil erosion, buildings and transmission lines were damaged.</t>
  </si>
  <si>
    <t>8/31/1985 12:00:00 AM</t>
  </si>
  <si>
    <t>Liard River NT</t>
  </si>
  <si>
    <t>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t>
  </si>
  <si>
    <t>5/9/1989 12:00:00 AM</t>
  </si>
  <si>
    <t>Niverville MB</t>
  </si>
  <si>
    <t>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t>
  </si>
  <si>
    <t>5/1/1991 12:00:00 AM</t>
  </si>
  <si>
    <t>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t>
  </si>
  <si>
    <t>5/1/1997 12:00:00 AM</t>
  </si>
  <si>
    <t>Attawapiskat First Nation ON</t>
  </si>
  <si>
    <t>Attawapiskat FN, ON, May 2002. Approximately 1200 people were evacuated to Moosonee and Timmins following the flooding of the Attawapiskat River. A municipal state of emergency was declared.</t>
  </si>
  <si>
    <t>5/1/2002 12:00:00 AM</t>
  </si>
  <si>
    <t>Rock Creek and Henderson Corner YT</t>
  </si>
  <si>
    <t>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t>
  </si>
  <si>
    <t>5/1/2009 12:00:00 AM</t>
  </si>
  <si>
    <t>Kelowna, Kamloops and Cariboo BC</t>
  </si>
  <si>
    <t>Kelowna, Kamloops and Cariboo BC, May 1 to August 31, 2009.  Fire season 2009 had 3,200 fires, 213 of which were wildland-urban interface fires. On July 18, fires broke out in the Glenrosa and Rose Valley communities of West Kelowna, combined with the Terrace Mountain fire west of Fintry, which led to multiple evacuation orders and alerts. July also saw an abundance of lightning storms leading to other fires of note throughout the province. Temperatures continued to break record highs and little precipitation was received in most areas. As September began, all personnel continued to work hard to contain fires across the Kamloops and Cariboo regions. The Lava Canyon fire, the largest, was nearly 55,000 hectares and growing.  There were over 100 notable fires during this fire season: at least 27 caused evacuation orders and at least a dozen more caused evacuation alerts.  Approximately 20,000 people were evacuated. One helicopter pilot lost his life in the line of duty.</t>
  </si>
  <si>
    <t>8/31/2009 12:00:00 AM</t>
  </si>
  <si>
    <t>upper Richelieu River, MontrÃ©al QC</t>
  </si>
  <si>
    <t>Upper Richelieu River QC, May 10, 1983. Plus several communities along the Ottawa River, RiviÃ¨re Gatineau, RiviÃ¨re du LiÃ¨vre, RiviÃ¨re des Prairies, RiviÃ¨re des Mille ÃŽles, and RiviÃ¨re Rouge were also affected; heavy rains of 70110 mm caused widespread flooding along the upper Richelieu River on May 10, 1983; from the city of Saint-Jean to the Canada-U.S. border, 640 homes and 373 cottages were flooded; approximately 160 people were evacuated.</t>
  </si>
  <si>
    <t>5/10/1983 12:00:00 AM</t>
  </si>
  <si>
    <t>Linton QC</t>
  </si>
  <si>
    <t>Linton QC, May 10, 1988. A train derailed due to the collapse of the track in a section where the supporting dike was washed out;  four cars released a total of 26 tonnes of heating oil into the Batiscan River; fish breeding operations were disrupted (change in the taste of the fish).</t>
  </si>
  <si>
    <t>5/10/1988 12:00:00 AM</t>
  </si>
  <si>
    <t>Bellefleur NB</t>
  </si>
  <si>
    <t>Bellefleur NB, May 10, 2007. A freight train derailment occured near Bellefleur approximately 15 kilometres north-west of Grand Falls, adjacent to the St. John River. Of the 36 rail cars that went off the tracks, five cars contained hazardous, flammable materials; a 1.6 kilometre evacuation radius was consequently ordered.</t>
  </si>
  <si>
    <t>5/10/2007 12:00:00 AM</t>
  </si>
  <si>
    <t>Brandon MB</t>
  </si>
  <si>
    <t>Brandon MB, May 10-28, 2011. Forteen homes were evacuated in Brandon on May 10 due to extensive flooding. By May 15, a total of 3,623 individuals had been evacuated from the following communities: Archie, Arthur, Brandon, Cameron, Cornwallis, Dauphin, Ellice, Elton, Emerson, Langfor, Lake St. Martin First Nations, Ritchot, St. Clements, St. Lazare Village, Sandy Bay First Nations, Sioux Valley First Nations, South Norfolk, Stanley, and Whitewater. There were 120 provincial roads and 655 municipal roads that were closed as a result of the flooding.</t>
  </si>
  <si>
    <t>5/28/2011 12:00:00 AM</t>
  </si>
  <si>
    <t>Iroquois NB</t>
  </si>
  <si>
    <t>Iroquois NB, May 11, 1969. Spring runoff created flood conditions throughout the upper portion of the Saint John River basin, New Brunswick; a 9-year old child drowned in a river at Iroquois, Madawaska County.</t>
  </si>
  <si>
    <t>5/11/1969 12:00:00 AM</t>
  </si>
  <si>
    <t>Northern Manitoba</t>
  </si>
  <si>
    <t>Northern MB, May-September 1989. One of the worst forest fires in Canadian history raged across northern Manitoba forcing the evacuation of roughly 25,000 people in approximately 25 communities; many were airlifted to Winnipeg. In 1989, Manitoba experienced 1,229 forest fires.</t>
  </si>
  <si>
    <t>9/20/1989 12:00:00 AM</t>
  </si>
  <si>
    <t>Fort Good Hope NT</t>
  </si>
  <si>
    <t>Fort Good Hope NT, May 11-14, 2005. Jackfish Creek and Rabbitskin River rose to the point that 10 families and 8 seniors had to leave their Fort Good Hope homes. A state of emergency was declared.</t>
  </si>
  <si>
    <t>5/14/2005 12:00:00 AM</t>
  </si>
  <si>
    <t>Central Ontario, May 12, 1979. The White, Mississagi, Goulais, Spanish and Wanapetei Rivers were some rivers that overflowed and caused flooding in May 1979.  Roads and businesses were closed and utility services were disrupted in the community of White River.</t>
  </si>
  <si>
    <t>5/12/1979 12:00:00 AM</t>
  </si>
  <si>
    <t>County of Thorhild AB</t>
  </si>
  <si>
    <t>County of Thorhild AB, May 12, 2010. A wildfire in the county of Thorhild, north of Edmonton, affected thousands of acres of land. The community of Opal experienced numerous evacuation orders, which affected up to 100 homes on May 17. The Province of Alberta provided $10 million in funding under the Municipal Wildfire Assistance Program to aid in the community's recovery.</t>
  </si>
  <si>
    <t>5/12/2010 12:00:00 AM</t>
  </si>
  <si>
    <t>Valrita-Harty ON</t>
  </si>
  <si>
    <t>Valrita-Harty ON, 1987. Entire village of 800 evacuated due to wildfire.</t>
  </si>
  <si>
    <t>5/13/1987 12:00:00 AM</t>
  </si>
  <si>
    <t>Northwest Ontario</t>
  </si>
  <si>
    <t>Northwest Ontario, May 13, 2007. Up to 300 people have been forced from their cottages in an area about 75kms west of Thunder Bay, where the biggest fire among many in Northwest Ontario, Thunder Bay #37, had raged through about 11,500 hectares.</t>
  </si>
  <si>
    <t>5/13/2007 12:00:00 AM</t>
  </si>
  <si>
    <t>Gogama ON</t>
  </si>
  <si>
    <t>Gogama ON, May 14 - June 15, 1941. No dead, 133,827 ha destroyed.</t>
  </si>
  <si>
    <t>6/15/1941 12:00:00 AM</t>
  </si>
  <si>
    <t>Maniwaki, DÃ©lÃ©age, Egan, South Region of Outaouais QC</t>
  </si>
  <si>
    <t>Maniwaki, DÃ©lÃ©age and Egan-South Region of Outaouais QC, May 14, 1971. A tornado damaged 71 residences, and completely destroyed 6. 25 families were evacuated (based on family of 4), 11 people were injured and 2 people were killed.</t>
  </si>
  <si>
    <t>5/14/1971 12:00:00 AM</t>
  </si>
  <si>
    <t>Southern Alberta, May 14-15, 1986. A 2-day storm, described as the worst spring storm in living memory in Alberta, brought knee-deep snow and 80 km/h winds; dozens of communities were left without services.</t>
  </si>
  <si>
    <t>5/15/1986 12:00:00 AM</t>
  </si>
  <si>
    <t>Notre-Dame-du-Lac QC, May 14, 2002. A fire destroyed l'Abattoir du Breton, located in a small community in eastern Quebec.  Of the 3200 residents, 1700 were evacuated due to their proximity to the abattoir (a 1.5 kilometre radius). A total of 2600 pigs died in the fire. The abattoir was the main employer in the region and 500 people lost their jobs. Emergency officials were concerned about the health hazards of ammonia, possibly in either the air or in the town's water system. Thirty residents were again evacuated when it was proven that ammonia was leaking from the abattoir.</t>
  </si>
  <si>
    <t>5/14/2002 12:00:00 AM</t>
  </si>
  <si>
    <t>Montreal, Alma, La Tuque and Baie-Saint-Paul QC</t>
  </si>
  <si>
    <t>Montreal, Alma, La Tuque and Baie-Saint-Paul QC, May 14, 2009. Winds gusting up to 100 km/h wreaked havoc across Quebec on May 14. An 18-wheeler was one of six tractor-trailers pushed over on its side near Beloeil. Strong winds cut electricity to 70,000 people by downing hydro lines.  Winds also inflicted significant property damage: in Ste-Julie, winds uprooted hundreds of trees and tossed a gazebo and trampoline into the air where there were left dangling from power lines; in Alma, fallen trees crossed power lines, igniting a brush fire; in the La Tuque region, winds blew shingles off a hotel roof and dropped a street light on a home; and in Baie-Saint-Paul, winds snapped hydro poles in half and tore away roofs.</t>
  </si>
  <si>
    <t>5/14/2009 12:00:00 AM</t>
  </si>
  <si>
    <t>Corner Brook NL, May 15, 1972. Spring runoff accompanied by rainfall caused flooding affecting communities on the Port au Prince Peninsula and area;  damage to CNR; in Corner Brook, a 3-year old child drowned when swept away by a swollen brook behind her home.</t>
  </si>
  <si>
    <t>5/15/1972 12:00:00 AM</t>
  </si>
  <si>
    <t xml:space="preserve">Newfoundland, May-July 1974. Severe ice conditions in Newfoundland resulted in losses in income and gear to fishermen. </t>
  </si>
  <si>
    <t>7/31/1974 12:00:00 AM</t>
  </si>
  <si>
    <t>Grand Falls NL</t>
  </si>
  <si>
    <t>Grand Falls NL, May 15-16, 1986. 1000 evacuated at Grand Falls; among the worst of a series of more than 100 Forest fires burning across Eastern Canada as a result of unseasonably warm, dry weather.</t>
  </si>
  <si>
    <t>5/16/1986 12:00:00 AM</t>
  </si>
  <si>
    <t>Upper Gagetown and Burton NB</t>
  </si>
  <si>
    <t>Upper Gagetown and Burton NB, May 15-16, 1986. 1000 evacuated between Upper Gagetown and Burton; among the worst of a series of more than 100 forest fires burning across Eastern Canada as a result of unseasonably warm, dry weather.</t>
  </si>
  <si>
    <t>Slave Lake AB</t>
  </si>
  <si>
    <t>Slave Lake AB, May 15 to May 22, 2011. Fortynine wildfires in north-central Alberta burned across the Lesser Slave River Region, prompting one of the most destructive wildfires in Canadian history. A state of emergency was declared by the Municipal District of Lesser Slave River No. 124 on May 15, after a wildfire that originated in the town of Slave Lake began to spread uncontrollably, affecting surrounding communities. The wildfire devastated the town of Slave Lake, where 374 buildings were destroyed and 52 damaged by the flames. Approximately 7000 people were evacuated from the town of Slave Lake and 735 individuals and families lost their homes. Outside of the town of Slave Lake, 59 other buildings were destroyed and 32 were damaged. Other affected communities include High Prairie, Little Buffalo, Red Earth Creek, Loon Lake First Nation (FN), Whitefish Lake FN and Woodland Cree FN. Penn West Petroleum, Exall Energy Corp. and Canadian Natural Resources Ltd. halted drilling in the region, suspended production and evacuated their employees. Canadian National (CN) Railway also halted their services in the region. By May 19, the number of evacuees rose to approximately 12,055. The total cost in damages was estimated at over $500 million.</t>
  </si>
  <si>
    <t>5/22/2011 12:00:00 AM</t>
  </si>
  <si>
    <t>Winisk ON</t>
  </si>
  <si>
    <t>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t>
  </si>
  <si>
    <t>St.-Amable QC</t>
  </si>
  <si>
    <t>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t>
  </si>
  <si>
    <t>5/19/1990 12:00:00 AM</t>
  </si>
  <si>
    <t>Newbrook AB</t>
  </si>
  <si>
    <t>Newbrook AB, May 16-19, 2008. A wildfire burning near the community of Newbrook forced the evacuation of approximately 150 people. A team of 115 firefighters aided by 40 firefighters from British Columbia, halted the fire from reaching Newbrook by bulldozing a strip of timber in between the town and the fire, which prevented the fire from spreading. The fire reached a maximum size of 1,950 hectares. Two houses were destroyed by the blaze.</t>
  </si>
  <si>
    <t>5/19/2008 12:00:00 AM</t>
  </si>
  <si>
    <t>South-Central Manitoba</t>
  </si>
  <si>
    <t>South-Central Manitoba, May 16-17, 2008. Over the weekend, Manitoba experienced a wind storm producing damaging winds that caused extensive impacts to the public sector drainage system across a wide area of central Manitoba. Affected areas include the rural municipalities of Cartier, Grey, Macdonald, Dufferin, Morris and Montcalm.</t>
  </si>
  <si>
    <t>5/17/2008 12:00:00 AM</t>
  </si>
  <si>
    <t>Cambridge/Waterloo Region ON</t>
  </si>
  <si>
    <t>Grand River, Cambridge ON, May 17-21, 1974. Many roads and businesses were closed in Cambridge; some small dams (one on the Grand River and two on the Maitland River) were damaged and utility services were disrupted in some areas.</t>
  </si>
  <si>
    <t>5/21/1974 12:00:00 AM</t>
  </si>
  <si>
    <t>Timmins and Dufferin County ON</t>
  </si>
  <si>
    <t>Timmins and Dufferin counties ON, May 17-19, 1996.</t>
  </si>
  <si>
    <t>5/19/1996 12:00:00 AM</t>
  </si>
  <si>
    <t>Northern Alberta and Conklin</t>
  </si>
  <si>
    <t>Northern AB and Conklin, May 14 - June 7, 2002. The House River Fire was first spotted on May 17, 2002. It burned 248,243 hectares. The fire was approximately 100 km north of Lac La Biche. At its peak, 1,000 firefighters were on the fireline. The task was difficult given the strong and shifting winds and minimal precipitation. The fire perimeter was secured by June 7, 2002. This was Alberta's second largest forest fire since 1961. On May 27 the Regional Municipality of Wood Buffalo evacuated approximately 1,550 people. There were approximately 1,300 from work camps, and 250 from the community of Conklin. All individuals were allowed to return on June 8, 2002.</t>
  </si>
  <si>
    <t>6/7/2002 12:00:00 AM</t>
  </si>
  <si>
    <t>Attawapiskat ON</t>
  </si>
  <si>
    <t>Attawapiskat ON, May 18, 1992. Approximately 1000 residents of this remote Cree village near James Bay were evacuated when the Attawapiskat River flooded.</t>
  </si>
  <si>
    <t>5/18/1992 12:00:00 AM</t>
  </si>
  <si>
    <t>Southern MB, May 18, 1994.</t>
  </si>
  <si>
    <t>5/18/1994 12:00:00 AM</t>
  </si>
  <si>
    <t>NF, May 19-21, 1969.  Widespread flooding caused by heavy rainfall and snowmelt; railway traffic disrupted, highways washed out, homes and buildings inundated. Several municipal agencies assisted in the flood relief.</t>
  </si>
  <si>
    <t>5/21/1969 12:00:00 AM</t>
  </si>
  <si>
    <t>Walkerton ON</t>
  </si>
  <si>
    <t>Walkerton ON, May 19 - July 14, 2000. E. coli O157:H7 and Campylobacter jejuni bacteria contaminated Walkerton's drinking water supply through Well 5, sickening more than 2,300 people and killing six.  The primary contamination source was manure spread on a farm near Well 5.  Contributing factors to this disaster, as identified by the Report on the Walkerton Inquiry, included failure to use continuous cholorine and turbidity monitors, improper operating practices at the Walkerton Public Utilities Commission, and the provincial government's budget reductions to the Ministry of Environment.</t>
  </si>
  <si>
    <t>7/14/2000 12:00:00 AM</t>
  </si>
  <si>
    <t>Eastern Passage, Cole Harbour NS</t>
  </si>
  <si>
    <t>Cole Harbour, Eastern Passage NS, May 19, 2003.  A forest fire started in a bog near Cole Harbour.  High winds and dry conditions helped the fire spread out of control burning 240 hectares and forcing the evacuation of 240 homes.  Approximately 500 people were evacuated near Eastern Passage in northeast of Halifax.  No damage or injuries reported.</t>
  </si>
  <si>
    <t>5/19/2003 12:00:00 AM</t>
  </si>
  <si>
    <t xml:space="preserve">Attawapiskat ON, May 19, 2004.  Due to ice-jam flooding in the Attawapiskat River, approximately 1,700 people from the  James Bay Cree First Nation community of Attawapiskat were evacuated by air to Moosonee, Cochrane and Timmins.  </t>
  </si>
  <si>
    <t>5/19/2004 12:00:00 AM</t>
  </si>
  <si>
    <t>Winnipeg MB, May 2, 1969. Severe flooding in the Winnipeg area of the Red River.</t>
  </si>
  <si>
    <t>5/2/1969 12:00:00 AM</t>
  </si>
  <si>
    <t>Hay River Township, south shore of Great Slave Lake NT</t>
  </si>
  <si>
    <t>Hay River Township, south shore of Great Slave Lake NT, May 2, 1974. Flooding caused by ice jamming required evacuation of West Channel residents.</t>
  </si>
  <si>
    <t>5/2/1974 12:00:00 AM</t>
  </si>
  <si>
    <t>Belmoral Mine, Val d'Or, QC</t>
  </si>
  <si>
    <t>Belmoral Mine, Val d'Or QC, May 20, 1980.  Cave-in of mine triggered a flow of lacustrine sediments into mine workings.</t>
  </si>
  <si>
    <t>5/20/1980 12:00:00 AM</t>
  </si>
  <si>
    <t>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t>
  </si>
  <si>
    <t>5/20/2002 12:00:00 AM</t>
  </si>
  <si>
    <t>Montreal Lake SK</t>
  </si>
  <si>
    <t xml:space="preserve">Montreal Lake SK, May 20-22, 2002.  Extreme burning conditions existed throughout Saskatchewan at this time.  Winds gusting at 50 to 60 km/h aided the spread of fires (around 48 in total), mostly in grasses and brush.  This specific fire was first spotted around the Bittern Lake area and was moving north towards the eastern part of the community of Montreal Lake.  Approximately 130 evacuees from this community and the Montreal Lake Cree Nation were moved to Prince Albert.  </t>
  </si>
  <si>
    <t>5/22/2002 12:00:00 AM</t>
  </si>
  <si>
    <t>Slocan River BC</t>
  </si>
  <si>
    <t>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t>
  </si>
  <si>
    <t>5/20/2006 12:00:00 AM</t>
  </si>
  <si>
    <t>Kirkland Lake ON, May 20-29, 2012. A wildfire near the town of Kirkland Lake forced the evacuation of approximately 300 people and caused the town to declare a state of emergency. Damage from the fire included a power line and an undetermined number of cabins in the Young Lake and Amikougami Lake area. Power outages affected local mining operations. All evacuated permanent residents returned to their homes on May 27. The Ontario Provincial Police reported that the fire originated from a campfire on the east side of Elsie Lake.</t>
  </si>
  <si>
    <t>5/29/2012 12:00:00 AM</t>
  </si>
  <si>
    <t>Sarnia ON, May 21, 1953. 7 dead, 40 injured and 500 left homeless.</t>
  </si>
  <si>
    <t>5/21/1953 12:00:00 AM</t>
  </si>
  <si>
    <t>Southwest Alberta, May 21-25, 2008. A series of rainstorms and the resulting high stream flows significantly impacted municipalities in Southwestern Alberta. The Government of Alberta established a Disaster Recovery Program on July 30, 2008, covering all affected municipalities and residents. The program includes the municipalities of Black Diamond, High River, Okotoks, Clagary, Municipal Districts of Foothills, Kananaskis Improvement District, Pincher Creek, Rocky View, and the Stony First Nation.</t>
  </si>
  <si>
    <t>5/25/2008 12:00:00 AM</t>
  </si>
  <si>
    <t>Fernie BC, April 22, 1902.  An explosion in the #2 Mine Coal Creek killed 125 people.</t>
  </si>
  <si>
    <t>5/22/1902 12:00:00 AM</t>
  </si>
  <si>
    <t>Saskatchewan, May 22, 1994.</t>
  </si>
  <si>
    <t>5/22/1994 12:00:00 AM</t>
  </si>
  <si>
    <t>Wemotaci reserve and La Tuque QC</t>
  </si>
  <si>
    <t>Wemotaci reserve and La Tuque QC, May 23, 2010. A 39 hectare fire forced the evacuation of 1,300 residents from the Wemotaci reserve. This was just one of over 50 fires throughout the province that raged for weeks, resulting in large amounts of smoke leading to a smog alert for Montreal, Vaudreuil, Soulanges, Huntingdon, Richelieu Valley, St. Hyacinthe, Lachute, St. Jerome, Lanaudiere, Mauricie, Drummondville, and Bois-Franc.</t>
  </si>
  <si>
    <t>5/23/2010 12:00:00 AM</t>
  </si>
  <si>
    <t>Sarnia ON, May 24, 1988. An electrical breakdown caused the accidental release of 9.6 tonnes of acrylonitryle into the St. Clair River; maximum concentration limits were detected, and the collection of drinking water from the river was stopped for two days.</t>
  </si>
  <si>
    <t>5/24/1988 12:00:00 AM</t>
  </si>
  <si>
    <t>High River AB</t>
  </si>
  <si>
    <t>High River AB, May 24, 2008. Surging water levels on the Highwood River forced the town of High River to declare a state of local emergency.</t>
  </si>
  <si>
    <t>5/24/2008 12:00:00 AM</t>
  </si>
  <si>
    <t>Timmins ON, May 24 to June 07, 2012. A state of emergency was declared when smoke from a wildfire approximately 70 kilometers wide threatened communities in and around Timmins, Ontario. Approximately 1000 residents from the region were evacuated as a precaution. The fire forced the temporary closure of some mining operations. On June 7, the fire was contained and residents were able to return home.</t>
  </si>
  <si>
    <t>6/7/2012 12:00:00 AM</t>
  </si>
  <si>
    <t>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t>
  </si>
  <si>
    <t>5/31/1961 12:00:00 AM</t>
  </si>
  <si>
    <t>Winnipeg MB, May 25, 1978.</t>
  </si>
  <si>
    <t>5/25/1978 12:00:00 AM</t>
  </si>
  <si>
    <t>Western Alberta</t>
  </si>
  <si>
    <t>Western Alberta, May 25 - July 4, 1990. Heavy rains caused extensive flooding and runoff damage in a number of communities in Alberta during several separate periods. Rains fell from Peace River in the north to High River in the South. Flooding caused damage to public works, businesses, First Nation reserves, farmland, and extensive damage of private residences. Sewers backed up, roads and bridges washed out. The communities most affected were: Thorsby, Winfield, Calman, Mudhurst and Bentley. During late May, several rivers were 1.3-3m above their normal level and  on July 2-3, 100150 mm of rain fell on Central Alberta in 36 hours. Over 200 homes were damaged by flooding, and 4 were destroyed. 1 man drowned while crossing a river, and a woman was missing. * During the two week time period, approximately 34 families and 85 people were evacuated.</t>
  </si>
  <si>
    <t>7/4/1990 12:00:00 AM</t>
  </si>
  <si>
    <t>Longlac ON</t>
  </si>
  <si>
    <t>Longlac ON, May 25, 1992. A freight train carrying 4 ammonia cars derailed causing a small leak in two of the cars; the damaged cars were pumped off and the other two were vented, releasing 453.6 kg of anhydrous ammonia to the atmosphere in a remote area; 800 people were evacuated for 3 days.</t>
  </si>
  <si>
    <t>5/25/1992 12:00:00 AM</t>
  </si>
  <si>
    <t>Sydney NS, May 25, 1994. An explosion and fire of a PCB transformer at a steel factory threatened to cause a major toxic discharge; the surrounding residents were alerted by the noise, pungent, thick smoke, and simultaneous electrical black-out; 500 residents downwind of Witney Pier were evacuated to at least 10 km away; analysis of the soil in the residential area did not reveal contamination by PCB, dioxin, nor furan; a five-week clean-up by specialised contractors was carried out, producing 15 barrels of hazardous waste requiring authorised disposal.</t>
  </si>
  <si>
    <t>5/25/1994 12:00:00 AM</t>
  </si>
  <si>
    <t>Bridgewater NS</t>
  </si>
  <si>
    <t>Bridgewater NS, May 25-27, 2005. By May 27, a total of 383 mm of rain had fallen in Nova Scotiaâ€™s Fancy Lake watershed region causing overland flooding in a number of communities.  A local state of emergency was declared and approximately 100 people were evacuated.</t>
  </si>
  <si>
    <t>5/27/2005 12:00:00 AM</t>
  </si>
  <si>
    <t>Windsor ON, May 25, 2007. An explosion at an auto body shop sparked a fire that resulted in the evacuation of 600 homes and businesses including two schools (approximately 2000 individuals). A state of emergency was declared for a two-hour period mainly due to poor air quality. Concerns were raised over hazardous chemicals such as lacquer, paint thinner and gasoline that could have potentially fueled the fire. The auto body shop was completely destroyed while nearby homes and businesses were damaged.</t>
  </si>
  <si>
    <t>5/25/2007 12:00:00 AM</t>
  </si>
  <si>
    <t>Fishing Lake SK, May 25, 2007. An estimated 300 homes and cottages (approximately 600 individuals) were damaged by flooding that was caused by a higher than normal snowfall and subsequent ice melt runoff. Fishing Lake, located two hours east of Saskatoon area, received 50 to 75 mm of rain.</t>
  </si>
  <si>
    <t>Aklavik NT</t>
  </si>
  <si>
    <t>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townâ€™s sewage system.</t>
  </si>
  <si>
    <t>5/27/2006 12:00:00 AM</t>
  </si>
  <si>
    <t>Sept-ÃŽles QC</t>
  </si>
  <si>
    <t>Sept-ÃŽles QC, May 27, 2007. A major forest fire forced the evacuation of approximately 1,500 people from the village of Moisie and the MaliothÃ©nam reserve. There were 26 forest fires burning in Quebec at that time.</t>
  </si>
  <si>
    <t>5/27/2007 12:00:00 AM</t>
  </si>
  <si>
    <t>Chapleau ON</t>
  </si>
  <si>
    <t>Chapleau ON, May 27, 2010. A forest fire, which started in the Chapleau area near Wawa, burned through approximately 22 hydro poles and caused a power outage affecting approximately 2,000 local residents.</t>
  </si>
  <si>
    <t>5/27/2010 12:00:00 AM</t>
  </si>
  <si>
    <t>Kasabonika Lake First Nation ON</t>
  </si>
  <si>
    <t>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t>
  </si>
  <si>
    <t>5/31/2013 12:00:00 AM</t>
  </si>
  <si>
    <t>St. Lawrence River QC, May 28 1914. 1024 dead: the CP liner "Empress of Ireland" collided with the Norwegian coal ship "Storstad" and sank in 14 minutes: many lost were members of the Salvation Army: 840 dead were passengers.</t>
  </si>
  <si>
    <t>5/28/1914 12:00:00 AM</t>
  </si>
  <si>
    <t>Webb SK</t>
  </si>
  <si>
    <t>Webb SK, May 28, 1980. A bus and truck collided on the TransCanada highway near Webb: the bus was carrying CPR workers.</t>
  </si>
  <si>
    <t>5/28/1980 12:00:00 AM</t>
  </si>
  <si>
    <t>Norway House and Sherridon MB</t>
  </si>
  <si>
    <t>Norway House and Sherridon MB, May 28, 2008. A forest fire, that stretches from a point to the south of Lynn Lake in the northwest corner of the province south to Norway House Cree Nation and east to the Island Lake First Nations, has forced as many as 3,330 people out of their homes.</t>
  </si>
  <si>
    <t>5/28/2008 12:00:00 AM</t>
  </si>
  <si>
    <t>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t>
  </si>
  <si>
    <t>5/30/2010 12:00:00 AM</t>
  </si>
  <si>
    <t>Thunder Bay ON</t>
  </si>
  <si>
    <t>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t>
  </si>
  <si>
    <t>5/28/2012 12:00:00 AM</t>
  </si>
  <si>
    <t>Fredericton NB</t>
  </si>
  <si>
    <t>Fredericton NB, May 28-29, 2015. Fredericton was hit by a severe thunderstorm that knocked out power to 25,000 people. A significant amount of rain and hail fell in the area causing flash flooding in the streets of Fredericton. It was reported that 25 to 40 mm of rain fell in one hour and the storm produced wind gusts of up to 82 km/h. The storm that downed power lines and trees also produced a significant amount of lightening. It was reported that there were 319 lightning strikes within 50 kilometres of Fredericton.</t>
  </si>
  <si>
    <t>5/29/2015 12:00:00 AM</t>
  </si>
  <si>
    <t>Montreal QC, May 29, 1986. Hail the size of golf balls/tennis balls (up to 8 cm in diameter) fell in MontrÃ©al.</t>
  </si>
  <si>
    <t>5/29/1986 12:00:00 AM</t>
  </si>
  <si>
    <t>Montreal QC, May 29, 1987. The worst hailstorm on record in the province. Hailstones of 10-12 mm in diameter caused damage to trees, gardens, window glass, automobiles and roofs.</t>
  </si>
  <si>
    <t>5/29/1987 12:00:00 AM</t>
  </si>
  <si>
    <t>North Central Saskatchewan</t>
  </si>
  <si>
    <t>North central Saskatchewan, May 29, 1995. Lightning started 56 fires on May 29 and as the season progressed, 2,500 people were evacuated from 16 communities and 18 highways were closed. At the height of the outbreak, 4,000 people were fighting the fires.  While there was no loss of life and minimal loss of structures, 16,000 square kilometres (160,000 hectares) of forest were burned and 48 million cubic meters of wood were lost.</t>
  </si>
  <si>
    <t>5/29/1995 12:00:00 AM</t>
  </si>
  <si>
    <t>Timmins ON, May 29, 1997. The city declared an emergency when a 100 hectare forest fire jumped the Mattagami River, forcing a one day evacuation of approximately 400 residents.</t>
  </si>
  <si>
    <t>5/29/1997 12:00:00 AM</t>
  </si>
  <si>
    <t>Chisasibi QC</t>
  </si>
  <si>
    <t>Chisasibi QC, May 29, 2005. Forest fire forced about 600 people in the Cree community of Chisasibi to be evacuated to the nearby village of Radisson.  The fire was human caused, and was started within 1 kilometre of the town.  Evacuees were able to return to their homes by May 30.</t>
  </si>
  <si>
    <t>5/29/2005 12:00:00 AM</t>
  </si>
  <si>
    <t>Calgary AB, May 29-31, 2011. Tsuu Tâ€™ina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t>
  </si>
  <si>
    <t>5/31/2011 12:00:00 AM</t>
  </si>
  <si>
    <t>Hay River Township, south shore of Great Slave Lake NT, May 3, 1963. Major flooding caused by ice jamming in Old Town and Indian Village required evacuation of the community of Hay River.</t>
  </si>
  <si>
    <t>5/3/1963 12:00:00 AM</t>
  </si>
  <si>
    <t>Dawson YT</t>
  </si>
  <si>
    <t>Dawson YT, May 3, 1979. An ice jam on the Yukon River caused water to rise 2 m, flooding 80% of Dawson's buildings.</t>
  </si>
  <si>
    <t>5/3/1979 12:00:00 AM</t>
  </si>
  <si>
    <t>Reeces Corners ON</t>
  </si>
  <si>
    <t>Reeces Corners ON, May 3, 1983.</t>
  </si>
  <si>
    <t>5/3/1983 12:00:00 AM</t>
  </si>
  <si>
    <t>Hay River Township, south shore of Great Slave Lake NT, May 3, 1985. Record high flows of the Hay River and ice jams caused serious flooding, requiring the evacuation of West Channel residents. Ice jams, spring runoff, minor damages, one injury.</t>
  </si>
  <si>
    <t>5/3/1985 12:00:00 AM</t>
  </si>
  <si>
    <t>South Central Saskatchewan</t>
  </si>
  <si>
    <t>South Central Saskatchewan, May 30, 1961. A Canadian record was set when 254 mm of rain fell within an hour at Buffalo Gap, Saskatchewan on May 30, 1961; the rain caused road washouts, field erosion, and loss of all vegetation from several crop and pasture fields; in some areas of the storm, heavy hail occurred which remained in drifts for several days.</t>
  </si>
  <si>
    <t>5/30/1961 12:00:00 AM</t>
  </si>
  <si>
    <t>Windsor-Leamington ON, May 30, 1985. Golf-ball sized hailstones smashed greenhouses and flattened crops.</t>
  </si>
  <si>
    <t>5/30/1985 12:00:00 AM</t>
  </si>
  <si>
    <t>Canning NS</t>
  </si>
  <si>
    <t>Canning NS, May 30, 1986. 500 evacuated; residents of the small farming community of Canning had to leave home after a chemical supplies warehouse caught fire and spewed hazardous fumes and smoke over the town.</t>
  </si>
  <si>
    <t>5/30/1986 12:00:00 AM</t>
  </si>
  <si>
    <t>Calgary AB, May 5, 2002.  Fire gutted the Waterford Complex, a condominium development near downtown Calgary.</t>
  </si>
  <si>
    <t>5/30/2002 12:00:00 AM</t>
  </si>
  <si>
    <t>Saint John River NB, April 30, 2008. Flooding along the Saint John River caused as many as 1000 people to evacuate their homes.</t>
  </si>
  <si>
    <t>5/30/2008 12:00:00 AM</t>
  </si>
  <si>
    <t>Fraser River BC</t>
  </si>
  <si>
    <t>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t>
  </si>
  <si>
    <t>5/31/1948 12:00:00 AM</t>
  </si>
  <si>
    <t>Dunsmuir, Vancouver Island BC</t>
  </si>
  <si>
    <t>Dunsmuir, Vancouver Island BC, May 31, 1982. A B.C. Hydro substation on Vancouver Island was dynamited by a left-wing group called Direct Action. The group said they were protesting industrial expansion.</t>
  </si>
  <si>
    <t>5/31/1982 12:00:00 AM</t>
  </si>
  <si>
    <t>Hopeville to Barrie ON</t>
  </si>
  <si>
    <t>Hopeville to Barrie ON, May 31, 1985; 12 dead, hundreds injured; 800 homeless. More than 100 buildings were damaged, 300 houses were also destroyed. Severe thunderstorms and hail. Power outages, damage to 150 farms.</t>
  </si>
  <si>
    <t>5/31/1985 12:00:00 AM</t>
  </si>
  <si>
    <t>Huntingdon QC</t>
  </si>
  <si>
    <t>Huntingdon QC, May 31, 2008. More than 95 mm of rain fell on the city of Huntingdon, flooding most of its 1,300 homes and raising fears that the ChÃ¢teauguay River would overflow.</t>
  </si>
  <si>
    <t>5/31/2008 12:00:00 AM</t>
  </si>
  <si>
    <t>New Brunswick and Eastern Quebec</t>
  </si>
  <si>
    <t>New Brunswick and Eastern Quebec, May 4, 1933. Snowmelt, heavy rains and ice jams contributed to flooding throughout New Brunswick and Eastern QuÃ©bec;  three lives were lost in Blue River, Tracey Brook (near Kedgwick), and Edmundston.</t>
  </si>
  <si>
    <t>5/4/1933 12:00:00 AM</t>
  </si>
  <si>
    <t>Fraser Canyon BC</t>
  </si>
  <si>
    <t>Fraser Canyon BC, May 4, 1971. CNR train derailed by rockfall.</t>
  </si>
  <si>
    <t>5/4/1971 12:00:00 AM</t>
  </si>
  <si>
    <t>Saint-Jean-Vianney QC</t>
  </si>
  <si>
    <t>Saint-Jean-Vianney QC, May 4, 1971. 31 dead, 1500 evacuated (entire town); during a lengthy rainstorm, a rapid retrogressive flowslide in leda clay swept away several homes as a 213 metre hole appeared in the ground swallowing the houses, several cars and a bus.</t>
  </si>
  <si>
    <t>Grand Falls NL, May 4, 1976. Spring runoff caused the rise of the Exploits River which inundated a section of highway west of Grand Falls;  two people were drowned when their vehicle went off the highway and into 3 meters of water.</t>
  </si>
  <si>
    <t>5/4/1976 12:00:00 AM</t>
  </si>
  <si>
    <t>Beardmore ON</t>
  </si>
  <si>
    <t>Beardmore ON, May 1999.  There were 60 fires burning in the province.  A 50,540 ha fire forced 300 residents from Beardmore to move to Geraldton on May 4.  Another 17,000 ha fire forced the evacuation of the Bearskin Lake First Nation (375 residents) and Pic Mobert First Nation (400 residents) on May 6.  The fires forced the closure of sections of Highways 11 and 17.  The evacuees were allowed to return home on May 8.  The Canadian Forces provided humanitarian assistance in Geraldton and Bearskin Lake.</t>
  </si>
  <si>
    <t>5/4/1999 12:00:00 AM</t>
  </si>
  <si>
    <t>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t>
  </si>
  <si>
    <t>6/15/1950 12:00:00 AM</t>
  </si>
  <si>
    <t>Swan Hills AB</t>
  </si>
  <si>
    <t>Swan Hills AB, May 1998. Approximately 155000 ha was burned by 35 fires.  The most dangerous fires were located in the area of Slave Lake and Swan Hills. A fire 15 km away caused the Town of Swan Hills to activate its municipal emergency plan on May 5 and evacuate 2,400 residents.  Military assistance was required, and several highways were closed. On May 14, Swan Hills was evacuated for a second time. A thunderstorm on May 15, accompanied by a period cold/damp weather suppressed many of the fires in Alberta. Military assistance ended on May 21.</t>
  </si>
  <si>
    <t>5/21/1998 12:00:00 AM</t>
  </si>
  <si>
    <t>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t>
  </si>
  <si>
    <t>5/7/2008 12:00:00 AM</t>
  </si>
  <si>
    <t>Dawson YT, May 7, 1925. Ice broke on the Klondike River on May 7, while ice broke on the Yukon River on May 9; an ice jam formed causing severe flooding up to 1.5 m high.</t>
  </si>
  <si>
    <t>5/7/1925 12:00:00 AM</t>
  </si>
  <si>
    <t>Quebec City QC, May 8, 1984. A shooting occurred at the National Assembly of QuÃ©bec. Three people were killed, 13 injured (4 badly, 2 had a nervous breakdown). The shooting initiated a psychological support program for employees, and heightened security measures.</t>
  </si>
  <si>
    <t>5/8/1984 12:00:00 AM</t>
  </si>
  <si>
    <t>Saint-Romuald QC</t>
  </si>
  <si>
    <t>Saint-Romuald, near QuÃ©bec Harbour QC, May 8, 1988. A major fuel spill occurred at a loading dock.</t>
  </si>
  <si>
    <t>5/8/1988 12:00:00 AM</t>
  </si>
  <si>
    <t>Old Crow YT</t>
  </si>
  <si>
    <t>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t>
  </si>
  <si>
    <t>5/9/1991 12:00:00 AM</t>
  </si>
  <si>
    <t>Southern and Central Ontario, May 9-14, 1960. Substantial flooding caused the closing of numerous roads in central Ontario.</t>
  </si>
  <si>
    <t>5/14/1960 12:00:00 AM</t>
  </si>
  <si>
    <t>Plymouth NS</t>
  </si>
  <si>
    <t>Plymouth NS, May 9, 1992. A coal-dust explosion detonated by burning methane gas at the Westray Mine (on the Foord Seam) in Plymouth, killed 26 miners of which 11 were killed by the explosion and the other 15 were presumed dead when rescue attempts were abandoned due to dangerous conditions and risk of another explosion.</t>
  </si>
  <si>
    <t>5/9/1992 12:00:00 AM</t>
  </si>
  <si>
    <t>James Bay ON</t>
  </si>
  <si>
    <t>James Bay ON, May 9, 2008. A serious flood risk forced about 1,200 people from their homes along the coast of James Bay.</t>
  </si>
  <si>
    <t>5/9/2008 12:00:00 AM</t>
  </si>
  <si>
    <t>British Columbia, May 9 to September 11, 2015. The 2015 wildfire season in British Columbia was the worst on record, in terms of number of fires and hectares burned, to impact the province in 10 years. During the wildfire season that spanned from May to September, over 1,800 fires burned over 300,000 hectares of land. Approximately two thirds of the fires were caused by lighting. The season began early with the discovery of the Little Bobtail Lake fire on May 9. Many fires were within a close proximity of urban areas prompting evacuation orders and alerts across the province. A number of communities were affected by evacuation orders and alerts. Evacuation orders were issued for 141 homes in Joe Rich Kelowna, 70 homes in West Kelowna, 150 homes in Port Hardy and 110 homes in Testalinden, including others. In Puntzi Lake, 90 homes were evacuated and 18 structures were destroyed, while in Rock Creek 330 homes were evacuated and 30 homes as well as 15 other structures were destroyed. Across the province, 1,144 homes (approximately 3,432 individuals) were evacuated due to wildfires. BC Hydro was forced to cut power to certain communities as a precaution, like in West Kelowna where power was cut to 100 customers (approximately 300 individuals). Additional personnel and resources were needed to help battle to above average number of fires burning throughout the province including 310 out-of province firefighters as well as firefighters from Australia, South Africa and the United states. In total, 2,500 firefighters and support workers were working across the province during the peak of the wildfire season. One man was fatally injured while felling a danger tree at the Old Sechelt Mine fire.</t>
  </si>
  <si>
    <t>9/11/2015 12:00:00 AM</t>
  </si>
  <si>
    <t>Regina SK, June-July 1935. One person was killed on July 1 during a clash between police and 1000 unemployed workers taking part in the "On to Ottawa" trek.</t>
  </si>
  <si>
    <t>7/1/1935 12:00:00 AM</t>
  </si>
  <si>
    <t>Southwestern AB</t>
  </si>
  <si>
    <t>Southwestern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t>
  </si>
  <si>
    <t>6/1/1975 12:00:00 AM</t>
  </si>
  <si>
    <t>Red Lake ON</t>
  </si>
  <si>
    <t>Red Lake ON, June 1980. 43,664.76 ha of forest were destroyed by a fire, 5000 people had to be evacuated from the area, 3600 of which had to be airlifted to Winnipeg.</t>
  </si>
  <si>
    <t>6/1/1980 12:00:00 AM</t>
  </si>
  <si>
    <t>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t>
  </si>
  <si>
    <t>6/6/1982 12:00:00 AM</t>
  </si>
  <si>
    <t>Prairie Provinces, 1984. The worst agricultural drought since the 1930s to occur in the Prairies; severe and widespread surface water droughts reported on the Prairies. Over 10,000 farms were affected.</t>
  </si>
  <si>
    <t>8/31/1984 12:00:00 AM</t>
  </si>
  <si>
    <t>East Kooteney (Elk River-Watershed) Region and the municipalities of Sparwood, Fernie and surrounding areas BC</t>
  </si>
  <si>
    <t>East Kooteny (Elk River-Watershed) Region and in the municipalities of Sparwood, Fernie and surrounding areas BC, June 1995.  Severe flooding due to heavy rains.</t>
  </si>
  <si>
    <t>6/1/1995 12:00:00 AM</t>
  </si>
  <si>
    <t>Peace River area BC</t>
  </si>
  <si>
    <t>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t>
  </si>
  <si>
    <t>6/1/2001 12:00:00 AM</t>
  </si>
  <si>
    <t>Across Canada, concentrated in Saskatchewan and Alberta</t>
  </si>
  <si>
    <t>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t>
  </si>
  <si>
    <t>10/1/2002 12:00:00 AM</t>
  </si>
  <si>
    <t>Northwest Territories, July 1 to September 18, 2014. Abnormally dry conditions and high temperatures fed peak wildfire conditions during the 2014 fire season. By mid-July, 168 separate fires were burning throughout the territory. Voluntary and mandatory evacuations were issued in June and July, most notably in the town of Kakisa where 60 residents were evacuated to Hay River and Fort Providence. The Taltson hydroelectric facility was temporarily shut down as a precautionary measure due to fires that threatened the main transmission lines. By the end of the wildfire season, over 3.5 million hectares of land was burned, the most in over 30 years. In total, 385 fires burned throughout the territory in 2014, 57 per cent more than the annual average. The Government of the Northwest Territories spent $55 million dollars fighting wildfires in 2014, more than eight times the average cost.</t>
  </si>
  <si>
    <t>9/18/2014 12:00:00 AM</t>
  </si>
  <si>
    <t>Northwest of Matagami QC</t>
  </si>
  <si>
    <t>Northwest of Matagami QC, June 10, 1997. About 125 forest fires burned in QuÃ©bec, 3 of which were serious and required the evacuation of 300 people from James Bay, 200 from Selby mine (85 km northwest of Matagami), and 1100 from the Weymontachie First Nations Reserve.</t>
  </si>
  <si>
    <t>6/10/1997 12:00:00 AM</t>
  </si>
  <si>
    <t>Pukatawagan MB</t>
  </si>
  <si>
    <t>Pukatawagan MB, June 10, 2008. A town in northern Manitoba declared a state of emergency as food and other necessities dwindled away because of a burned-out railway bridge. More than 2,600 people in Pukatawagan, located about 900 kilometres northwest of Winnipeg, were faced with shortages of food and supplies, including baby products because of a wildfire that damaged the local railway bridge connecting the isolated community with the rest of the province. During the summer months there are only two ways to access Pukatawagan, by air or by rail.</t>
  </si>
  <si>
    <t>6/10/2008 12:00:00 AM</t>
  </si>
  <si>
    <t>MontÃ©rÃ©gie and Eastern Townships QC</t>
  </si>
  <si>
    <t>MontÃ©rÃ©gie and Eastern Townships QC, June 10-13, 2008. Thousands of residents south of Montreal had their power knocked out as many regions were hit with wind gusts exceeding 100 km/h. Hydro-Quebec reported that three quarters of the residents in the MontÃ©rÃ©gie and Eastern Townships, exactly 99,931 homes (approximately 299,793 individuals) lost power on June 10 due to strong winds that damaged power lines. The majority of resident had power restored on June 12, but approximately 25,000 had to wait until June 13.</t>
  </si>
  <si>
    <t>6/13/2008 12:00:00 AM</t>
  </si>
  <si>
    <t>Smoky and Peace River Basins AB</t>
  </si>
  <si>
    <t>Smoky and Peace River basins AB, June 11-13, 1972. More than 150 mm of rain fell over parts of the Peace River basin southwest of Grande Prairie.  On June 13, a State of Emergency was declared in the town of Grande Prairie as flood water from the Wapiti River inundated the water treatment plant.  Strict water rationing was brought into effect and all non-essential water use was curtailed.  Some local industries were shut down and elementary schools closed.</t>
  </si>
  <si>
    <t>6/13/1972 12:00:00 AM</t>
  </si>
  <si>
    <t>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t>
  </si>
  <si>
    <t>6/11/2002 12:00:00 AM</t>
  </si>
  <si>
    <t>Southeast MB</t>
  </si>
  <si>
    <t>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t>
  </si>
  <si>
    <t>Joe Rich and Southern British Columbia</t>
  </si>
  <si>
    <t>Joe Rich and Southern British Columbia, June 12, 1990. 3 dead. debris avalanche caused by heavy rains and flooding; washouts and mudslides closed sections of three highways (Highways 5, 33, 97) and reduced the TransCanada Highway to one lane near Revelstoke, British Columbia; four homes were destroyed by a mudslide 16 km east of Enderby; three houses were destroyed at Stoner Creek; 2 people died 10 km south of Vavenby caught in a mudslide; 2 others died in a demolished house 30 km southeast of Kelowna, also due to a mudslide.</t>
  </si>
  <si>
    <t>6/12/1990 12:00:00 AM</t>
  </si>
  <si>
    <t>Iroquois Falls, Kirkland Lake, Timmins areas ON</t>
  </si>
  <si>
    <t>Iroquois Falls, Kirkland Lake, Timmins areas ON, June 12, 1997. A fire burning southeast of Timmins burned hydro wires which left the town of Foleyet without power for one day; people were evacuated from approximately 750 homes in the Westin Lake, Watabeag Lake (south of Iroquois Falls), Sesekinika and Kenogami (west of Kirkland Lake) areas; 73 people from the Wahgoshig First Nation were evacuated to Timmins.</t>
  </si>
  <si>
    <t>6/12/1997 12:00:00 AM</t>
  </si>
  <si>
    <t>Burwash Landing YT</t>
  </si>
  <si>
    <t>Burwash Landing YT, June 12-22, 1999. A Forest fire caused the evacuation of 69 residents and tourists from the community of Burwash Landing.  The fire reached the town on June 13, destroyed 6 houses and caused extensive damage to other buildings. Residents were allowed back to the town on June 19. Over 100 firefighters fought the blaze. The Alaska highway, a major tourist route, was shut down between Beaver Creek and Haines Junction.  The fire burned 3200 hectares of land and was put out on June 22.</t>
  </si>
  <si>
    <t>6/22/1999 12:00:00 AM</t>
  </si>
  <si>
    <t>Hall Lake SK</t>
  </si>
  <si>
    <t>Hall Lake SK, June 12-14, 2011. On June 12, the Saskatchewan Emergency Management Organization reported a 25 to 40 hectare wildfire burning approximately three to four kilometers from the La Ronge First Nation subcommunity of Hall Lake. In total, there were 440 residents evacuated. As of June 14, the wildfire was no longer considered to be a direct threat to residents, and the evacuation order was lifted.</t>
  </si>
  <si>
    <t>6/14/2011 12:00:00 AM</t>
  </si>
  <si>
    <t>Prairie Provinces, June 12, 2015. A massive storm system moved through the prairies causing severe thunderstorms to occur throughout the prairie provinces starting in central Alberta and Saskatchewan. Parts of southern Alberta experienced thunderstorms including High River, Brooks and Taber. The storm intensified near Medicine Hat where there was hail and strong winds that caused damages throughout the city. Approximately 9000 people in Alberta lost power due to downed power lines. The storm later moved into Saskatchewan near maple Creek with hail and estimated wind gusts of up to 120 km/h. As the storm travelled eastward, Assiniboia and Weyburn sustained damages from hail. A large part of the storm moved into Manitoba, bringing heavy rain, strong winds and hail that impacted Virden causing extensive damages.</t>
  </si>
  <si>
    <t>6/12/2015 12:00:00 AM</t>
  </si>
  <si>
    <t>Halifax NS, June 13, 2008. An unforeseen brush fire ravaged a wooded area east of Halifax. The fire destroyed two homes and forced 5000 residents to evacuate their homes.</t>
  </si>
  <si>
    <t>Montreal (Sainte-Rose) QC</t>
  </si>
  <si>
    <t>Montreal (Sainte-Rose) QC, June 14, 1982. 5 fatalities, 26 injured, and extensive damage; hundreds of homes and barns flattened.</t>
  </si>
  <si>
    <t>6/14/1982 12:00:00 AM</t>
  </si>
  <si>
    <t xml:space="preserve">Southern Manitoba, June-July 1984. Southern Manitoba experienced severe rainstorms with hail, thunder, and lightening. In some cases, tornadoes were reported. The storms led to crop damages and flooding. The cities of Winnipeg and Brandon were particularly affected. </t>
  </si>
  <si>
    <t>7/31/1984 12:00:00 AM</t>
  </si>
  <si>
    <t>Vancouver BC, June 15-16, 2011. Following the loss of game seven in the Stanley Cup finals to the Boston Bruins, Vancouver Canucks fans took to the streets and rioting ensued. There were 140 people taken to hospital with minor injuries while four people sustained serious injuries. Businesses along Robson St. and West Georgia St. were damaged (smashed windows, looting, and vandalism) while cars nearby were set on fire.</t>
  </si>
  <si>
    <t>6/16/2011 12:00:00 AM</t>
  </si>
  <si>
    <t>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t>
  </si>
  <si>
    <t>Northeastern British Columbia</t>
  </si>
  <si>
    <t>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t>
  </si>
  <si>
    <t>6/17/2016 12:00:00 AM</t>
  </si>
  <si>
    <t>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t>
  </si>
  <si>
    <t>6/25/1999 12:00:00 AM</t>
  </si>
  <si>
    <t>Mistissini QC</t>
  </si>
  <si>
    <t>Mistissini QC, June 16-18, 2006. Residents of the Cree community of Mistissini, located 550 kilometres north of Montreal, were forced to leave their homes due to a wildfire that approached within metres of their community. Approximately 3,200 residents were evacuated and were taken to the community of Chibougamou 90 kilometres away. Residents returned home on June 18.</t>
  </si>
  <si>
    <t>6/18/2006 12:00:00 AM</t>
  </si>
  <si>
    <t>Happy Valley - Goose Bay NL</t>
  </si>
  <si>
    <t>Happy Valley-Goose Bay NL, June 16-17, 2007.  A forest fire burned near Happy Valley-Goose Bay forcing the evacuation of 200 homes. The blaze that was pushed towards the community by wind gusts of 50 km/h reached up to 300 metres of some homes. Fire crews helped by two water bombers and six helicopters managed to suppress the flames.</t>
  </si>
  <si>
    <t>6/17/2007 12:00:00 AM</t>
  </si>
  <si>
    <t>Saint John River basin and northeastern river basins NB, June 17-25, 1922.</t>
  </si>
  <si>
    <t>6/25/1922 12:00:00 AM</t>
  </si>
  <si>
    <t>Windsor to Tecumseh ON</t>
  </si>
  <si>
    <t>Windsor to Tecumseh ON, June 17, 1946; 17 dead, hundreds injured; 400 homes damaged; 150 barns and farm buildings destroyed.</t>
  </si>
  <si>
    <t>6/17/1946 12:00:00 AM</t>
  </si>
  <si>
    <t>Vancouver BC, June 16, 1958. A section of the Second Narrows Bridge over Burrard Inlet collapsed during construction: design error was later determined to be the cause.</t>
  </si>
  <si>
    <t>6/17/1958 12:00:00 AM</t>
  </si>
  <si>
    <t>Newfoundland, Prince Edward Island and Nova Scotia</t>
  </si>
  <si>
    <t>Maritimes, June 17, 1973. A sudden severe storm struck the Atlantic provinces causing extensive damage to fishermen's gear.</t>
  </si>
  <si>
    <t>6/17/1973 12:00:00 AM</t>
  </si>
  <si>
    <t>Yukon Rivers YT</t>
  </si>
  <si>
    <t>Yukon rivers YT, June 17 â€“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t>
  </si>
  <si>
    <t>7/30/1992 12:00:00 AM</t>
  </si>
  <si>
    <t>Lesser Slave Lake area AB</t>
  </si>
  <si>
    <t>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t>
  </si>
  <si>
    <t>6/21/1996 12:00:00 AM</t>
  </si>
  <si>
    <t>Lesser Slave Lake area AB, June 17-20, 1997.  Major flooding occurred in the Lesser Slave Lake area in June.  This resulted in significant damage to property, pasture, and buildings.</t>
  </si>
  <si>
    <t>6/20/1997 12:00:00 AM</t>
  </si>
  <si>
    <t>Southern Alberta and Saskatchewan</t>
  </si>
  <si>
    <t>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t>
  </si>
  <si>
    <t>6/17/2010 12:00:00 AM</t>
  </si>
  <si>
    <t>Weyburn and Estavan SK</t>
  </si>
  <si>
    <t>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t>
  </si>
  <si>
    <t>6/28/2011 12:00:00 AM</t>
  </si>
  <si>
    <t>Southern Alberta, June 18, 1994.</t>
  </si>
  <si>
    <t>6/18/1994 12:00:00 AM</t>
  </si>
  <si>
    <t>MontrÃ©al QC, June 18, 1998.  A plane crashed while trying to land at MontrÃ©al Airport killing 12 people.</t>
  </si>
  <si>
    <t>6/18/1998 12:00:00 AM</t>
  </si>
  <si>
    <t>Kenora ON</t>
  </si>
  <si>
    <t>Kenora ON, June 18-19, 1999.  Heavy rains from an intense storm resulted in 144 mm of precipitation falling in 18 hours on the town of Kenora on June 18.  A State of Emergency was declared on June 19.  The storm caused 3 mudslides, the flooding of a dozen houses, backup of sewers with raw sewage pouring into the streets, rivers and lakes, and damage to 200 graves at the Kenora cemetery.  A portion of the TransCanada highway was washed out causing over $1 million dollars in damage.</t>
  </si>
  <si>
    <t>6/19/1999 12:00:00 AM</t>
  </si>
  <si>
    <t>Hillcrest AB</t>
  </si>
  <si>
    <t>Hillcrest AB, June 19, 1914. 189 dead, 48 survivors: a dust explosion occurred in the coal mine.</t>
  </si>
  <si>
    <t>6/19/1914 12:00:00 AM</t>
  </si>
  <si>
    <t>Southern Alberta, June 19-28, 2013. A massive storm system crept through Alberta causing significant flooding throughout the province. As of 2013, this event was responsible for the largest evacuation due to a natural disaster in Albertaâ€™s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t>
  </si>
  <si>
    <t>6/28/2013 12:00:00 AM</t>
  </si>
  <si>
    <t>Southeast British Columbia</t>
  </si>
  <si>
    <t>Southeast British Columbia, June 19-21, 2013. A series of intense rainstorms impacted southwestern Alberta and tracked into southeastern British Columbia, causing widespread flooding, mudslides and road closures. Up to 130 mm of rain fell in some regions and multiple evacuations were ordered. There were 130 homes that were evacuated in Sparwood due to rising flood waters while two mudslides closed parts of Highway 31. Highways 1, 31, 31A, 43 and 93 were all closed due to washouts and debris flow. There also was extensive overland flooding in the town of Fernie.</t>
  </si>
  <si>
    <t>6/21/2013 12:00:00 AM</t>
  </si>
  <si>
    <t>Cincinnati. Ohio, USA</t>
  </si>
  <si>
    <t>Cincinnati Ohio USA, June 2, 1983. An Air Canada DC-9 was destroyed when it caught fire en route to Toronto from Texas and landed in flames at Cincinnati airport.</t>
  </si>
  <si>
    <t>6/2/1983 12:00:00 AM</t>
  </si>
  <si>
    <t>Waswanipi reserve QC</t>
  </si>
  <si>
    <t>Waswanipi Reserve QC, June 2, 1986. A major forest fire forced the evacuation of 500 people living on the Waswanipi reserve.</t>
  </si>
  <si>
    <t>6/2/1986 12:00:00 AM</t>
  </si>
  <si>
    <t>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t>
  </si>
  <si>
    <t>6/2/2005 12:00:00 AM</t>
  </si>
  <si>
    <t>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t>
  </si>
  <si>
    <t>7/9/2011 12:00:00 AM</t>
  </si>
  <si>
    <t>Wollaston Lake SK</t>
  </si>
  <si>
    <t>Wollaston Lake SK, June 2 to 9, 2011. On June 1, the Saskatchewan Emergency Organization reported that a 500 hectare fire was burning approximately 1.5 kilometres southwest of the community of Wollaston Lake. Winds blowing in from the southwest caused the fire and smoke to encroach upon the community, and the fire increased to 1,100 hectares by the following day. On June 2, a total of 1,137 residents were evacuated but damages to structures had not been reported at that time.</t>
  </si>
  <si>
    <t>6/9/2011 12:00:00 AM</t>
  </si>
  <si>
    <t>Maritime Provinces, June 20, 1959. 33 people, mostly lobster fishermen, were killed as hurricane gales, reaching 120 km/h, swept across the Maritimes; caused considerable property damage. Twenty-two fishing boats were destroyed off Escuminac.</t>
  </si>
  <si>
    <t>6/20/1959 12:00:00 AM</t>
  </si>
  <si>
    <t>Louiseville, Yamachiche and St.-Justin Region of Trois-RiviÃ¨res QC</t>
  </si>
  <si>
    <t>Louiseville, Yamachiche and St.-Justin Region of Trois-RiviÃ¨res QC, June 20, 1988. A storm system created violent winds which destroyed several houses and caused damage to telephone lines, businesses and agricultural lands.</t>
  </si>
  <si>
    <t>6/20/1988 12:00:00 AM</t>
  </si>
  <si>
    <t>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t>
  </si>
  <si>
    <t>6/21/1999 12:00:00 AM</t>
  </si>
  <si>
    <t>Kingsville ON</t>
  </si>
  <si>
    <t>Kingsville ON, June 21, 2002. Four million pounds of styrene incinerated.</t>
  </si>
  <si>
    <t>6/21/2002 12:00:00 AM</t>
  </si>
  <si>
    <t>Mishkeegogamang Ojibway First Nation (New Osnaburgh) ON</t>
  </si>
  <si>
    <t>Mishkeegogamang Ojibway First Nation (New Osnaburgh) ON, June 21-27, 2011.  A state of emergency was declared as the First Nation community was overcome by smoke from more than 17 wildfires burning within 10 kilometres of the communityâ€™s housing area. The fire was estimated to be 37,000 hectares in size and was out control. There were 423 residents that were evacuated between June 22 and June 24. Sioux Lookout, Greenstone (Gerldton) and Ignace declared states of emergency. The Ontario Ministry of Natural Resources (MNR) deployed 10 fire ranger crews to bring the fires under control while the Department of National Defense (DND) assisted with evacuations, and Health Canada assisted with medical services.</t>
  </si>
  <si>
    <t>6/27/2011 12:00:00 AM</t>
  </si>
  <si>
    <t>Portage la Prairie MB</t>
  </si>
  <si>
    <t>Portage la Prairie MB, June 22, 1922. A tornado resulted in five dead, many injured.</t>
  </si>
  <si>
    <t>6/22/1922 12:00:00 AM</t>
  </si>
  <si>
    <t>Elie MB</t>
  </si>
  <si>
    <t>Elie MB, June 22, 2007. Tornadoes touched down west of Winnipeg in Eli and near Oakville, ripping apart several homes and flipping over a semi-trailer on the Trans-Canada Highway. Miraculously, no one appears to have been seriously hurt.</t>
  </si>
  <si>
    <t>6/22/2007 12:00:00 AM</t>
  </si>
  <si>
    <t>Municipalities of Pipestone, Sifton, Cameron, White water, Morton, Riverside, Turtle Mountain, Strathcona and Argyle and the Whiteshell Provincial Park MB</t>
  </si>
  <si>
    <t>Municipalities of Pipestone, Sifton, Cameron, White water, Morton, Riverside, Turtle Mountain, Strathcona and Argyle and the Whiteshell Provincial Park MB, June 22 to 24 June, 2007.  Wind storms and tornados caused significant damages.</t>
  </si>
  <si>
    <t>Southern Ontario, June 22-23, 2015. A cold front that swept through southern Ontario after a warm low pressure system created severe isolated thunderstorms that brought intense lightening, heavy rain and strong winds. Heavy rainfall caused flooding in London, where there was up to 48 mm of rain and in Toronto, where the Toronto Pearson International Airport recorded 110 mm. Flooding in London overwhelmed the sewage system as well as caused damages to residential and commercial properties due to basement flooding. In Toronto, flooding caused road closures and delayed Go Transit. Strong winds and lighting downed trees, which caused damages to homes and power lines. Approximately 100,000 Hydro One customers (300,000 individuals) were without power during the storm.</t>
  </si>
  <si>
    <t>6/23/2015 12:00:00 AM</t>
  </si>
  <si>
    <t>North Atlantic near west coast of Ireland</t>
  </si>
  <si>
    <t>Ireland (west coast), June 23, 1985. 329 dead (280 Canadians): Air India flight 182 en route from Toronto to India crashed in the North Atlantic: the crash was caused by a terrorist bomb.</t>
  </si>
  <si>
    <t>6/23/1985 12:00:00 AM</t>
  </si>
  <si>
    <t>Peerless Lake, Trout Lake AB</t>
  </si>
  <si>
    <t xml:space="preserve">Peerless Lake and Trout Lake AB, June 23, 2002.  The Peerless Lake Complex involved three separate fires within a small area approximately 155 km north of Slave Lake. These three fires forced the MD of Opportunity No. 17 to evacuate approximately 600 people to Red Earth.  The wild fires consumed a total of 15,438 ha of forest. </t>
  </si>
  <si>
    <t>6/23/2002 12:00:00 AM</t>
  </si>
  <si>
    <t>Cumberland House Cree First Nation SK</t>
  </si>
  <si>
    <t>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t>
  </si>
  <si>
    <t>6/23/2005 12:00:00 AM</t>
  </si>
  <si>
    <t>Val-des-Bois and Gracefield QC</t>
  </si>
  <si>
    <t>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t>
  </si>
  <si>
    <t>6/23/2010 12:00:00 AM</t>
  </si>
  <si>
    <t>Cranberry Portage MB</t>
  </si>
  <si>
    <t>Cranberry Portage MB, June 23 to July 6, 2010. A wildfire 13 kilometres east of Cranberry Portage prompted mandatory and voluntary evacuation orders. Residents from Cranberry Portage were advised to evacuate on June 23 due to smoke from the approaching flames. The Iskwasum and Gyles campgrounds in the Grass River Provincial Park were under a mandatory evacuation order. The road between Cranberry Portage and Sherridon was temporary closed to local traffic due to concerns over visibility. On June 24, approximately 200 people voluntarily evacuated from Cranberry Portage as the fire grew in size. The wildfire reached a maximum size of approximately 55,000 hectares and there were 440 firefighters, 13 helicopters and 13 water bombers combating the flames. On July 6, the travel restrictions near Cranberry Portage were lifted.</t>
  </si>
  <si>
    <t>7/6/2010 12:00:00 AM</t>
  </si>
  <si>
    <t>Midland ON</t>
  </si>
  <si>
    <t>Midland ON, June 23, 2010. Two tornadoes touched down in Ontarioâ€™s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t>
  </si>
  <si>
    <t>Sheshatshiu NL</t>
  </si>
  <si>
    <t>North West River and Sheshatshiu NL, June 23-25, 2012. On June 23, the Department of Natural Resources Forestry Division recommended a mandatory evacuation of the communities of North West River and Sheshatshiu First Nation, located approximately 20 kilometers north of Goose Bay, due to smoke and the threat from wildfires. On June 24, both communities declared local states of emergency with residents being placed under immediate evacuation order. Fire and Emergency Services - Newfoundland and Labrador (FES-NL) coordinated the Provincial Government response activities in Labrador and a Provision of Service agreement with the Department of National Defence (DND) was activated.  Approximately 800 people were housed at Canadian Forces Base (CFB) Goose Bay and another approximate 300 people were also accommodated in emergency housing in Happy Valley-Goose Bay.  Many individuals also stayed with family, friends or in private accommodations in the Happy Valley-Goose Bay area.  The evacuation order was lifted on June 25 and the evacuees returned home.</t>
  </si>
  <si>
    <t>6/25/2012 12:00:00 AM</t>
  </si>
  <si>
    <t>Sicamous BC</t>
  </si>
  <si>
    <t>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t>
  </si>
  <si>
    <t>6/23/2012 12:00:00 AM</t>
  </si>
  <si>
    <t>Easterville and Chemawawin MB</t>
  </si>
  <si>
    <t>Easterville and Chemanwawin MB, June 23-27, 2016. Evacuation orders were issued for the communities of Easterville and Chemanwawin Cree Nation, located 450 kilometres north of Winnipeg, due to smoke and the threat of a wildfire that came within half a kilometre of the two communities. There were three fires burning in the area at the time. The fire closest to Easterville and Chemanwawin reached a peak size of 350 hectares. Two water bombers, four bulldozers and seven ground crews kept the fire from reaching the communities. Approximately 2000 people from Chemawawin were evacuated and brought to Winnipeg and approximately 70 people from Easterville were evacuated and brought to The Pas. The Canadian Red Cross along with the help of the Indigenous and Municipal Relations (IMR) assisted with the coordination of the evacuation.</t>
  </si>
  <si>
    <t>6/27/2016 12:00:00 AM</t>
  </si>
  <si>
    <t>Regina SK and Edmonton AB</t>
  </si>
  <si>
    <t>Regina SK and Edmonton AB, June 24, 1983.</t>
  </si>
  <si>
    <t>6/24/1983 12:00:00 AM</t>
  </si>
  <si>
    <t>Turnor Lake SK</t>
  </si>
  <si>
    <t>Turnor Lake SK, June 25, 2002. Three hundred and fifty residents of Turnor Lake, located 600 km northwest of Saskatoon, were evacuated to nearby towns. The fire was charged by exceptionally dry and hot weather, and winds pushed the fire towards Turnor Lake. Water bombers continuously dropped their payload on the fire, while the town buildings and trees were showered by industrial sprinkler systems.</t>
  </si>
  <si>
    <t>6/24/2002 12:00:00 AM</t>
  </si>
  <si>
    <t>Northwest River and Sheshatshiu NL</t>
  </si>
  <si>
    <t>North West River and Sheshatshiu NL, June 24-25, 2012. Two local states of emergency were declared when wildfires threatened the communities of North West River and Sheshatshiu. There were over 1000 residents who had to be evacuated and air lifted to safety. Approximately 700 evacuees were accommodated at Canadian Forces Base Goose Bay and 300 were accommodated in emergency housing in Happy Valley-Goose Bay. The evacuation order was lifted on June 25 and residents were allowed to return to their homes.</t>
  </si>
  <si>
    <t>Alberta, Saskatchewan, Manitoba and Ontario</t>
  </si>
  <si>
    <t>Alberta, Saskatchewan, Manitoba and Ontario, June 24-25, 2016. A large storm system caused bad weather throughout the Prairies and parts of northern Ontario. On June 24, widespread and severe thunderstorms caused heavy rain, strong winds, hail and lighting in southern Saskatchewan, while southern Manitoba experienced hail, wind gusts of up to 124 km/h and up to 138 mm of rain. In parts of southern Saskatchewan and Manitoba powerful winds uprooted trees and downed power lines, while flooding caused damages to roads, homes and businesses. In Manitoba, a voluntary evacuation was issued for the communities of Caddy Lake and Whiteshell due to flooding. On June 25, the storm system moved into northern Ontario where it caused significant flooding in Thunder Bay, which received 50 mm of rain in three hours.</t>
  </si>
  <si>
    <t>6/25/2016 12:00:00 AM</t>
  </si>
  <si>
    <t>Regina SK, June 25, 1975. Over 120 mm of rain fell of Regina and the surrounding area, causing major property damage.</t>
  </si>
  <si>
    <t>6/25/1975 12:00:00 AM</t>
  </si>
  <si>
    <t xml:space="preserve">Southern Manitoba, June 25 to July 14, 2014. After a relatively quiet spring flood season, heavy rainfall in Western Manitoba and Saskatchewan led to record flows and flooding along the Assiniboine, Quâ€™Appelle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t>
  </si>
  <si>
    <t>Southern Saskatchewan, June 25 to July 14, 2014. Heavy rain across southeastern Saskatchewan led to localized overland flooding, road washouts, highway closures, and local power outages. The affected basins were the Souris, Lower Quâ€™Appelle and Assiniboine. Some areas in southeastern Saskatchewan reported up to 240 mm of precipitation in less than two days. Over 68 municipalities declared local states of emergency. In Melville, St. Peterâ€™s hospital evacuated 150 acute care patients due to rising flood waters. The Trans-Canada Highway was washed out in several sections and CN rail was heavily impacted on its regional lines. Peak flow levels on the Assiniboine and Quâ€™Appelle rivers exceeded that of the 2011 flood.</t>
  </si>
  <si>
    <t>7/14/2014 12:00:00 AM</t>
  </si>
  <si>
    <t>St. Lawrence River</t>
  </si>
  <si>
    <t>St. Lawrence River, June 26, 1930. Lightning struck the bow of the "John B. King" drillship in the St. Lawrence River, igniting a store of dynamite aboard.  The explosion killed 30 people and injured 11 others.</t>
  </si>
  <si>
    <t>6/26/1930 12:00:00 AM</t>
  </si>
  <si>
    <t>Capreol ON</t>
  </si>
  <si>
    <t>Capreol ON, June 26, 1930.  Slump of railway embankment: passenger train derailed into the Vermillion River.</t>
  </si>
  <si>
    <t>Crerar ON</t>
  </si>
  <si>
    <t>Crerar ON, June 27, 1930.  Slump of railway embankment; freight train derailed.</t>
  </si>
  <si>
    <t>6/27/1930 12:00:00 AM</t>
  </si>
  <si>
    <t>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t>
  </si>
  <si>
    <t>6/28/1970 12:00:00 AM</t>
  </si>
  <si>
    <t>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t>
  </si>
  <si>
    <t>6/28/2016 12:00:00 AM</t>
  </si>
  <si>
    <t>Central and Southern Alberta</t>
  </si>
  <si>
    <t>Central and Southern AB, June 28-29, 1988.</t>
  </si>
  <si>
    <t>6/29/1988 12:00:00 AM</t>
  </si>
  <si>
    <t>Badger NL, June 28 - July 1, 1999. A 6,500 ha Forest fire forced almost 1,000 people in Badger to leave their homes when the fire came within 250 m of the town.  Residents returned home on July 1.</t>
  </si>
  <si>
    <t>7/1/1999 12:00:00 AM</t>
  </si>
  <si>
    <t>Hawes/Patuanak SK</t>
  </si>
  <si>
    <t>Hawes/Patuanak SK, June 28-30, 2002. One hundred three evacuated.</t>
  </si>
  <si>
    <t>6/30/2002 12:00:00 AM</t>
  </si>
  <si>
    <t>Crutwell, Dillon, Hatchett Lake, Pelican Narrows, Deschambeault, Wahpeton First Nation, Nordell, Peter Pond SK</t>
  </si>
  <si>
    <t>Crutwell, Dillon, Hatchett Lake, Pelican Narrows, Deschambeault, Wahpeton First Nation, Nordell, Peter Pond SK, June 28 - July 1, 2002. Five hundred six evacuated.</t>
  </si>
  <si>
    <t>7/1/2002 12:00:00 AM</t>
  </si>
  <si>
    <t>Notre-Dame-des-Prairies QC</t>
  </si>
  <si>
    <t>Notre-Dame-des-Prairies QC, June 28 to July 4, 2009. A quasi-stationary low-pressure system stalled over eastern Ontario and Quebec. Excessive rains of up to 140 mm damaged roads and bridges, and flooded basements.  The hardest hit areas were in Charlevoix, Mauricie and Parent. Flood waters filled 50 houses in Notre-Dame-des-Prairies on July 1, and collapsed a street in Entrelacs when a stream overflowed. The flow rate on several rivers exceeded historic records.</t>
  </si>
  <si>
    <t>7/4/2009 12:00:00 AM</t>
  </si>
  <si>
    <t>Prairie Provinces, June 28-30, 2016. Multiple thunderstorms hit Alberta, Saskatchewan and Manitoba as a warm front moved into the prairies. On June 28, severe thunderstorms formed in Alberta, where Okotoks received 30 cm of hail, Edmonton received up to 75 mm of rain and Calgary was hit by strong winds and lighting that caused trees and two houses to catch fire. On June 29, the storm began to move into southern Saskatchewan and southern Manitoba where hail and heavy rain accompanied by strong winds caused localized flooding. Alberta experienced more bad weather on June 30, where Calgary was impacted by hail, Taber and Strathmore experienced flooding and an EF0 tornado touched down in Ponoka.</t>
  </si>
  <si>
    <t>6/30/2016 12:00:00 AM</t>
  </si>
  <si>
    <t>Norman Wells NT</t>
  </si>
  <si>
    <t>Norman Wells NT, June 29 - July 3 and July 11-15, 1988. Two severe flood events occurred in the Laird and Mackenzie River Basins of southwestern Northwest Territories.</t>
  </si>
  <si>
    <t>Betsiamites, Ragueneau et Baie-Comeau QC</t>
  </si>
  <si>
    <t>Betsiamites, Ragueneau and Baie Comeau QC, June 29, 1991. Residents of the Montagnais Reserve of Betsiamites and the community of Ragueneau were evacuated; nine fires were reported in the area of Baie Comeau; fire fighting activity concentrated on the two largest fires; the larger fire covered 1900 square km at Betsiamites, about 50 kilometres west of Baie Comeau; the second fire covered 900 square km at Forestville, approximately 90 kilometres west of Baie Comeau; overall there were 7000 evacuees (Red Cross Statistics).</t>
  </si>
  <si>
    <t>6/29/1991 12:00:00 AM</t>
  </si>
  <si>
    <t>LanaudiÃ¨re QC</t>
  </si>
  <si>
    <t>LanaudiÃ¨re QC, June 29, 2008. A tornado, with winds at times reaching 120 km/h and producing hail the size of golf balls, caused a great deal of property damage. Nearly 15,000 homes (45,000 individuals) were left without power.</t>
  </si>
  <si>
    <t>6/29/2008 12:00:00 AM</t>
  </si>
  <si>
    <t>Saskatchewan, June 29 to July 2, 2010. Saskatoon was struck by severe weather on June 29. The following day numerous municipalities from Prince Albert to Davidson were affected by heavy rain. On July 1, the storm moved south while another system moved in from the north. On July 2, an F3 tornado touched down at approximately 17:30 CST in Kawacatoose First Nation, near the town of Raymond. The tornado produced wind speeds of up to 330 km/h and left a path of destruction that was 500 metres wide and 45 kilometres in length. The tornado destroyed 18 homes in the small First Nations community. There were no fatalities or reported injuries, although 85 people were left homeless in the wake of the tornado.</t>
  </si>
  <si>
    <t>7/2/2010 12:00:00 AM</t>
  </si>
  <si>
    <t>Long Lake AB</t>
  </si>
  <si>
    <t>Long Lake AB, June 29 to July 22, 2015. A massive oil leak was detected at the Nexen Long Lake oil sands facility in Northern Alberta on July 15, but officials believe that the spill may have started as early as June 29. About 5 million litres of bitumen, sand and wastewater leaked into the Long Lake site contaminating 16,000 square metres of land. The leak caused significant damage to the environment and local wildlife.</t>
  </si>
  <si>
    <t>7/22/2015 12:00:00 AM</t>
  </si>
  <si>
    <t>British Columbia, Pacific coast</t>
  </si>
  <si>
    <t>British Columbia, Pacific coast, June 3, 1963. A chartered Northwest Airlines DC-7 went down off the coast of British Columbia en route to Alaska.</t>
  </si>
  <si>
    <t>6/3/1963 12:00:00 AM</t>
  </si>
  <si>
    <t>Hamilton ON, June 3, 2007. An industrial fire occurred at a computer facility in Hamilton, involving 5000 square feet of pallets loaded with computer parts, casings and some of the empty plastic barrels located outside the building.</t>
  </si>
  <si>
    <t>6/3/2007 12:00:00 AM</t>
  </si>
  <si>
    <t>Regina SK, June 30 1912. 28 dead, hundreds injured, 2500 homeless; more than 400 of the finest buildings in the city were destroyed.</t>
  </si>
  <si>
    <t>6/30/1912 12:00:00 AM</t>
  </si>
  <si>
    <t>Northern Saskatchewan</t>
  </si>
  <si>
    <t>Northern Saskatchewan, June 30, 2008. Approximately 2,500 people from the communities of Sandy Bay, Stony Rapids, Pelican Narrows, Black Lake and Uranium City in Saskatchewan's far north have been forced out of their homes due to 64 forest fires.</t>
  </si>
  <si>
    <t>6/30/2008 12:00:00 AM</t>
  </si>
  <si>
    <t>Lethbridge, Taber, Irma and Wainwright AB</t>
  </si>
  <si>
    <t>Lethbridge, Taber, Irma and Wainwright AB, June 4-11, 1988. Flooding due to severe weather.</t>
  </si>
  <si>
    <t>6/11/1988 12:00:00 AM</t>
  </si>
  <si>
    <t>Camp Creek BC</t>
  </si>
  <si>
    <t>Camp Creek BC, June 5, 1968. Debris flow caused by heavy rains struck a car on the TransCanada Highway.</t>
  </si>
  <si>
    <t>6/5/1968 12:00:00 AM</t>
  </si>
  <si>
    <t>Montreal QC, June 5, 1979. A violent thunderstorm producing hail and heavy rains caused serious damages; especially to the Botanical Gardens.</t>
  </si>
  <si>
    <t>6/5/1979 12:00:00 AM</t>
  </si>
  <si>
    <t>Southeastern British Columbia</t>
  </si>
  <si>
    <t>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t>
  </si>
  <si>
    <t>6/9/1995 12:00:00 AM</t>
  </si>
  <si>
    <t>Terrace, Smithers &amp; Mount Currie BC</t>
  </si>
  <si>
    <t>Terrace, Smithers &amp; Mount Currie BC, June 5, 2007. About 125 homes have been evacuated and about 1,100 others are on evacuation alert alongside the swollen Skeena and Bulkley rivers near Terrace and Smithers.</t>
  </si>
  <si>
    <t>6/5/2007 12:00:00 AM</t>
  </si>
  <si>
    <t>Calgary, Edmonton, St. Albert, the town of Stony Plain, Parkland County, Two Hills County, Kneehill County, Camrose, and the municipal districts of Rocky View and Bighorn AB</t>
  </si>
  <si>
    <t>Calgary, Edmonton, St. Albert, the town of Stony Plain, Parkland County, Two Hills County, Kneehill County, Camrose, and the municipal districts of Rocky View and Bighorn AB, June 5, 2007. A severe rainstorm on June 5 affected the cities of Calgary, Edmonton, and St. Albert, the town of Stony Plain, Parkland County, the County of Two Hills, Kneehill County, Camrose, County , and the Municipal Districts of Rocky View and Bighorn.  Many residences and small businesses experienced flooding resulting in loss of contents and structural damage.  Infrastructure damage to municipal roads and storm sewer lines, and provincial parks also occurred.</t>
  </si>
  <si>
    <t>Sahtu Region of the Northwest Territories</t>
  </si>
  <si>
    <t>Sahtu region of the Northwest Territories, June 6-15, 1995.  A Forest fire was first sited in Fort Norman (in the Hamlet of Tulita), and then spread to Norman Wells, Yellowknife and Deline. The fires were started by lightning strikes. Damage was incurred by provincial, municipal and private property.  Fort Norman was evacuated on June 6, and Norman Wells was evacuated on June 9. Norman Wells was under a State of Emergency from June 814.</t>
  </si>
  <si>
    <t>6/15/1995 12:00:00 AM</t>
  </si>
  <si>
    <t>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t>
  </si>
  <si>
    <t>Chibougamau and James Bay QC</t>
  </si>
  <si>
    <t>Chibougamau and James Bay QC, June 6, 2005.  In Northern QuÃ©bec a forest fire near Chibougamau forced the evacuation of approximately 200 residents.  Approximately 650 Hydro-Quebec workers were airlifted in an evacuation operation in the James Bay area due to another forest fire. There were 57 active forest fires in Quebec at the time.  Forest fires have destroyed approximately 170,000 hectares of forest in Quebec this year.</t>
  </si>
  <si>
    <t>6/6/2005 12:00:00 AM</t>
  </si>
  <si>
    <t>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t>
  </si>
  <si>
    <t>6/8/2005 12:00:00 AM</t>
  </si>
  <si>
    <t>Leamington ON</t>
  </si>
  <si>
    <t>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t>
  </si>
  <si>
    <t>6/6/2010 12:00:00 AM</t>
  </si>
  <si>
    <t>Yukon, Northwest Territories and British Columbia</t>
  </si>
  <si>
    <t>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t>
  </si>
  <si>
    <t>6/30/2012 12:00:00 AM</t>
  </si>
  <si>
    <t>White Rock BC</t>
  </si>
  <si>
    <t>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t>
  </si>
  <si>
    <t>6/8/1999 12:00:00 AM</t>
  </si>
  <si>
    <t>Pangnirtung NU</t>
  </si>
  <si>
    <t>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t>
  </si>
  <si>
    <t>6/9/2008 12:00:00 AM</t>
  </si>
  <si>
    <t>Municipalities of Ignace, Fort Frances, Rainy River, Alberton, Atikokan, Chapple, Dawson, Emo, La Valle, Lake of the Woods, Morley, Machin; Township of Sioux-Narrows - Nestor Falls, ON</t>
  </si>
  <si>
    <t>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t>
  </si>
  <si>
    <t>6/9/2002 12:00:00 AM</t>
  </si>
  <si>
    <t>Ontario and QuÃ©bec, July-August 1955. More than 100 forest fires burned longer than four weeks; on August 4 there were 150 fires.</t>
  </si>
  <si>
    <t>8/31/1955 12:00:00 AM</t>
  </si>
  <si>
    <t>Manitoba, July 1983. An encephalitis outbreak occurred.</t>
  </si>
  <si>
    <t>7/1/1983 12:00:00 AM</t>
  </si>
  <si>
    <t>Northeast of Vancouver BC</t>
  </si>
  <si>
    <t>Northeast of Vancouver BC, July 1985.  During the same year, the Prairie provinces were struck with a severe drought (see 1985.002). During July, in northeast of Vancouver; a forest fire destroyed half a million acres of timberland.  One of the worst forest fires seasons on record.  Greater than 240,000 hectares of prime forest land burned.  More than 6,300 fire-fighters battling blazes.  The number of fires recorded in BC in 1985 were 3604.</t>
  </si>
  <si>
    <t>7/1/1985 12:00:00 AM</t>
  </si>
  <si>
    <t>Montmartre SK</t>
  </si>
  <si>
    <t>Montmartre SK, July 1989. The Canadian Red Cross assisted the victims.</t>
  </si>
  <si>
    <t>7/1/1989 12:00:00 AM</t>
  </si>
  <si>
    <t>Northeast and Central British Columbia</t>
  </si>
  <si>
    <t>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t>
  </si>
  <si>
    <t>7/1/2001 12:00:00 AM</t>
  </si>
  <si>
    <t>Kee-Way-Win FN; Townships of Terrace Bay and Schrieber; Village of Rossport; Pays Plat FN; Deer Lake FN, ON</t>
  </si>
  <si>
    <t>Kee-Way-Win FN; Townships of Terrace Bay and Schrieber; Village of Rossport; Pays Plat FN; Deer Lake FN, ON, July 2002. Members of several communities were concerned by nearby fires and smoke. More than 1000 people were evacuated to Thunder Bay, Geraldton and Sioux Lookout. Municipal emergency declarations occurred in six communities.</t>
  </si>
  <si>
    <t>Southeastern British Columbia and Southwestern Alberta</t>
  </si>
  <si>
    <t>Southeastern British Columbia and Southwestern Alberta; July and August 2003.  Dozens of communities were evacuated due to wildfires started by lightning and careless fire use.  Over 50,000 people were evacuated and firefighting costs alone are estimated at $400 million dollars.</t>
  </si>
  <si>
    <t>Deschambault Lake SK</t>
  </si>
  <si>
    <t>Deschambault Lake SK, July 1-6, 2008. A large wildfire threatened the community of Deschambault Lake in northern Saskatchewan. The fire was only 1.5 kilometres away from the community before it was redirected by firefighters using a technique called "back burning," which involves igniting a controlled burn in front of the fire in order to reduce the amount of fuel. Approximately 1000 residents were evacuated on July 1 and did not return home until July 6.</t>
  </si>
  <si>
    <t>7/6/2008 12:00:00 AM</t>
  </si>
  <si>
    <t>Lethbridge AB, July 1, 2008. On Canada Day 2008, Lethbridge was hit by an intense storm that brought heavy rain, which caused flash flooding in parts of the city. It rained 47 mm, the monthly average in just about 90 minutes. The heavy rain reached a peak of about 200 mm for at least one hour. The intense rainstorm flooded the basements of over 300 houses, submerged three underpasses and caused road closures, including the closure of one bridge.</t>
  </si>
  <si>
    <t>7/1/2008 12:00:00 AM</t>
  </si>
  <si>
    <t>British Columbia, July 1 to September 30, 2014. A significant heat wave across British Columbia in July and August led to record breaking dry conditions and â€œhighâ€ to â€œextremeâ€ fire danger ratings in most of the province. Almost 360,000 hectares of land was burned â€“the third highest in the history of the province. Over 4,500 people were forced to evacuate throughout the season with the largest evacuations taking place in West Kelowna where 2,500 people fled and Hudsonâ€™s Hope where 1,150 people fled in July due to wildfires. At its peak, over 3000 firefighters and frontline crews worked at combating the fires, and as a result, significant damage to infrastructure and communities was avoided. As of November 2014, the Government of British Columbia estimated it spent approximately $300 million dollars responding to wildfires for the 2014 season.</t>
  </si>
  <si>
    <t>9/30/2014 12:00:00 AM</t>
  </si>
  <si>
    <t>Northern Saskatchewan, July 1-18, 2015. The 2015 wildfire season in Saskatchewan featured an unprecedented number of wildfires that consequently caused the biggest fire evacuation effort in Saskatchewanâ€™s history to date. More than 13,000 people from 54 different communities had to be evacuated from their homes in Northern Saskatchewan due to over 720 wildfires that burned nearly 1.8 million hectares of land. The two most severely impacted communities were La Ronge and Montreal Lake. Approximately 7,900 residents of La Ronge Indian Band were forced to evacuate, while in Montreal Lake approximately 1,500 residents evacuated due to several wildfires that destroyed six buildings in the area. Up to 1,500 members of the Canadian Armed Forces were sent to the La Ronge area to assist firefighters.</t>
  </si>
  <si>
    <t>7/18/2015 12:00:00 AM</t>
  </si>
  <si>
    <t>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t>
  </si>
  <si>
    <t>7/11/1978 12:00:00 AM</t>
  </si>
  <si>
    <t>Southern AB July 10, 1995.</t>
  </si>
  <si>
    <t>7/10/1995 12:00:00 AM</t>
  </si>
  <si>
    <t>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t>
  </si>
  <si>
    <t>7/10/1997 12:00:00 AM</t>
  </si>
  <si>
    <t>Portage la Prairie MB, July 10, 1998. The last 8 cars of an eastbound CN Rail freight train jackknifed near the TransCanada and Hwy.16 junction, 12 km west of Portage la Prairie. The 8 cars derailed and spilled glycol (antifreeze) into a creek which leads to Lake Manitoba. The toxic spill forced the evacuation of area residents. No one was injured.</t>
  </si>
  <si>
    <t>7/10/1998 12:00:00 AM</t>
  </si>
  <si>
    <t>Cochrane and northern region ON, July 11, 1911. A Forest fire resulted in 73 deaths (unofficially in the hundreds), 200 made homeless, 804,650 sq km destroyed.</t>
  </si>
  <si>
    <t>7/11/1911 12:00:00 AM</t>
  </si>
  <si>
    <t>Lake Louise AB</t>
  </si>
  <si>
    <t>Mount Temple, Lake Louise AB, July 11, 1955. 7 skiers killed; inexperienced climbers were swept away by an avalanche.</t>
  </si>
  <si>
    <t>7/11/1955 12:00:00 AM</t>
  </si>
  <si>
    <t>Oka QC</t>
  </si>
  <si>
    <t>Oka QC, July 11, 1990. Members of the militant Mohawk Warrior's Society set up roadblocks over a dispute involving Mohawk claims to land being used for expansion of the Oka golf club; this led, on July 11, 1990, to the death of a QPP officer during a failed assault on the barricades and the blocking of the Mercier Bridge near Chateauguay, southwest of MontrÃ©al, QuÃ©bec; the army was called in to handle the situation; the stand-off continued all summer with attention focused on the Kahnesatake reserve at Oka and the Kahnawake reserve near Chateauguay; the crisis gave rise to native protests and sympathy blockades across Canada; the crisis came to an end when a group of Mohawk warriors holed up in a treatment centre in Kahnesatake surrendered to the army on Sept. 26, ending the 78-day stand-off. 10,000 people were evacuated.</t>
  </si>
  <si>
    <t>9/26/1990 12:00:00 AM</t>
  </si>
  <si>
    <t>Saudi Arabia</t>
  </si>
  <si>
    <t>Saudi Arabia, July 11, 1991. Nationair DC-8 crashed in Saudi Arabia, killing 261 people.</t>
  </si>
  <si>
    <t>7/11/1991 12:00:00 AM</t>
  </si>
  <si>
    <t>Hummingbird Creek BC</t>
  </si>
  <si>
    <t>Hummingbird Creek BC, July 11, 1997. A debris avalanche was initiated on a saturated and steep slope downstream of a culvert. The debris traveled in the channel of Hummingbird Creek, generating a large debris flow.  The community of Swansea Point was greatly affected: homes and businesses were inundated, and the major highway was damaged.</t>
  </si>
  <si>
    <t>7/11/1997 12:00:00 AM</t>
  </si>
  <si>
    <t>Winnipeg MB, July 11, 2008. Wind caused havoc across Winnipeg and eastern Manitoba, including one area that may have been hit by a tornado. Up to 5000 homes (15,000 individals) lost power in total.</t>
  </si>
  <si>
    <t>7/11/2008 12:00:00 AM</t>
  </si>
  <si>
    <t>Mackenzie County AB</t>
  </si>
  <si>
    <t>Mackenzie County AB, July 11-20, 2012. As many as 11 wildfires burned out of control in Mackenzie County in northwestern Alberta, leading to two community evacuations.  All Zama residents, including work camps were evacuated under a mandatory evacuation order on Tuesday, July 10 until July 20.  The Zama access road was closed and a controlled barricade was set up at the Assumption Bypass/Apache Road into Zama to ensure that only authorized personnel were allowed access.  A reception centre for evacuees was set up in the town hall of High Level. There were approximately 300 evacuees, including 134 from Zama and 164 from the Dene Thaâ€™ First Nation. The evacuation order was lifted July 17. Firefighters from Yukon, New Brunswick, Ontario, Alaska, and Mexico, along with helicopters and other equipment, joined over 300 firefighters already taking shifts to battle the fires in northern Alberta. Albertaâ€™s Environment and Sustainable Resource Development (ESRD) provided sprinkling protection systems for all north end homes with additional sprinkling systems having been ordered to protect the homes located in the Zama interior.  A sprinkling system for the fireguard along the containment line was also provided by ESRD.  On July 17, Alberta Health Services issued an air quality advisory for residents in the La Crete area with respiratory concerns, advising them to visit the advanced ambulatory care centre located in the La Crete Community Health Centre. The advisory was lifted July 23.</t>
  </si>
  <si>
    <t>7/20/2012 12:00:00 AM</t>
  </si>
  <si>
    <t>Moncton NB</t>
  </si>
  <si>
    <t>Moncton NB, July 12, 1976.  A rainstorm dropped 79.8 mm within 24 hours in Moncton, NB. Streets and basements all across the town were flooded. Transformers were hit by lightning during the storm; however, there were no widespread power outages. Smaller outages were fixed within a day.</t>
  </si>
  <si>
    <t>7/12/1976 12:00:00 AM</t>
  </si>
  <si>
    <t>Calgary AB, July 12, 2010. A massive 30-minute long hailstorm pelted the city of Calgary on July 12. The hail ranged from 4 cm in diameter to baseball-sized hail balls. Apart from the hail, the storm brought along with it heavy rain, strong wind gusts, thunder and lightning. The storm caused severe damages throughout the city as hail broke windows, dented cars and destroyed crops. The hailstorm decimated over 90,000 hectares of cropland near Strathmore and Hussar. Crop damage claims were estimated at $18.5 million. In total, the estimated dollar value of damage claims was over $400 million, making it the costliest hailstorm in Canada to date.</t>
  </si>
  <si>
    <t>7/12/2010 12:00:00 AM</t>
  </si>
  <si>
    <t>Eckville, Lacombe, Paddle River, Fort Vermilion, and Peace River AB</t>
  </si>
  <si>
    <t>Eckville, Paddle River, Fort Vermilion, and Peace River AB, July 12-14, 2011. According to the AB River Forecast Centre, water levels on the Peace River exceed 1 in 100 year event levels near Fort Vermilion. The region was divided into three segments to facilitate emergency response. All of 'Area A' included all of the low-lying areas, and was placed under immediate evacuation order. On July 12, there were approximately 100 flooded homes in Eckville and 700 homes were without electricity or phone services. Roads and highways were significantly damaged.</t>
  </si>
  <si>
    <t>7/14/2011 12:00:00 AM</t>
  </si>
  <si>
    <t>Chestermere AB</t>
  </si>
  <si>
    <t>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t>
  </si>
  <si>
    <t>7/12/2015 12:00:00 AM</t>
  </si>
  <si>
    <t>Northern Saskatchewan, July 1936. During the week before July 20, 194 sq. km of Saskatchewan timberland burned.</t>
  </si>
  <si>
    <t>7/19/1936 12:00:00 AM</t>
  </si>
  <si>
    <t>Grande Prairie AB, July 13-15 and August 1-3, 1982. Most of the Smoky River Basin above the junction of the Wapiti and Smoky rivers received in excess of 100 mm of precipitation.  The intensity of the rainfall overloaded Grande Prairie\'s storm and sanitary sewage systems and caused numerous flooded basements.  The second storm on August 1-3 set a new 24-hour August rainfall record at Grande Prairie.  The flood events caused extensive damage to buildings, roads, bridges and rail facilities in the Smoky River Basin.</t>
  </si>
  <si>
    <t>8/3/1982 12:00:00 AM</t>
  </si>
  <si>
    <t>North-central Alberta</t>
  </si>
  <si>
    <t>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t>
  </si>
  <si>
    <t>7/24/1986 12:00:00 AM</t>
  </si>
  <si>
    <t>Southern Ontario, July 13-15, 1995.</t>
  </si>
  <si>
    <t>7/15/1995 12:00:00 AM</t>
  </si>
  <si>
    <t>Central Alberta, July 14, 1953. Thousands of birds were crushed by golf-ball sized hailstones as a hailstorm moved across central Alberta, affecting an area of 1800 sq. km.</t>
  </si>
  <si>
    <t>7/14/1953 12:00:00 AM</t>
  </si>
  <si>
    <t>Mississauga ON, July 14, 1980. A fire spread quickly through a nursing home; 21 dead; 35 injured.</t>
  </si>
  <si>
    <t>7/14/1980 12:00:00 AM</t>
  </si>
  <si>
    <t>Ontario, 1983. Heat and drought stress resulted in low crop yields in Ontario.  Heat caused roads and a rail to buckle on Aug. 3.  The latter spilled 6 CP Rail freight cars carrying grain and 1 car carrying steel rails into the Cypress River.</t>
  </si>
  <si>
    <t>8/31/1983 12:00:00 AM</t>
  </si>
  <si>
    <t>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t>
  </si>
  <si>
    <t>7/14/1987 12:00:00 AM</t>
  </si>
  <si>
    <t>Truro NS, July 14, 1993. A refrigeration leak resulted in liquid anhydrous ammonia flowing into a floor drain and into the Salmon River causing a major fish kill.</t>
  </si>
  <si>
    <t>7/14/1993 12:00:00 AM</t>
  </si>
  <si>
    <t>Pine Lake AB</t>
  </si>
  <si>
    <t>Pine Lake AB, July 14, 2000.  A tornado hit Pine Lake at 300 kilometres an hour, killing 12 people and injuring more than 140.  Close to one-thousand people were displaced from a campsite as their recreational vehicles were damaged.</t>
  </si>
  <si>
    <t>Southeast YT</t>
  </si>
  <si>
    <t>Southeast YT, July 15-16, 1974. Heavy rainfall along the Alaska Highway caused sections of highway and bridges to be washed away; the Watson Lake area received 100 mm of rain; at times 25 mm fell during a six-hour period.</t>
  </si>
  <si>
    <t>7/15/1974 12:00:00 AM</t>
  </si>
  <si>
    <t>Eastern Ontario and Western Quebec</t>
  </si>
  <si>
    <t>Eastern Ontario and Western Quebec, July 15, 1984. 1 dead, 43 injured; destruction of 300 houses. QuÃ©bec: Sheenboro, Blue Sea Lake, Bouchette, Caymant Region of Outaouais. In QuÃ©bec, 37 houses were damaged, 10 houses destroyed.</t>
  </si>
  <si>
    <t>7/15/1984 12:00:00 AM</t>
  </si>
  <si>
    <t>Alberta and Saskatchewan, July 15-16, 2016. A storm system caused hail, heavy rain and flash flooding in parts of southern Alberta and southern Saskatchewan. On July 15, Lethbridge, Alberta was impacted by hail, while Calgary and Arbour Lake experienced localized flooding. On July 16, a torrential down pour consisting of 60 mm of rain in less than one hour hit the town of Swift Current, Saskatchewan, which caused flash flooding. In Alberta the hail damaged the roofs of homes, broke windows and dented vehicles. In Swift Current, flash flooding overwhelmed the cityâ€™s storm water system, which resulted in flooded basements and submerged vehicles.</t>
  </si>
  <si>
    <t>7/16/2016 12:00:00 AM</t>
  </si>
  <si>
    <t>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t>
  </si>
  <si>
    <t>Winnipeg MB, July 16, 1996. Hailstones the size of tennis balls pounded down on the city; crops were flattened south of Winnipeg, trees were stripped, gardens destroyed and windows shattered. Gale force winds, torrential rains, funnel clouds and one tornado were reported. There were no reported injuries.</t>
  </si>
  <si>
    <t>7/16/1996 12:00:00 AM</t>
  </si>
  <si>
    <t>Calgary AB, July 16-18, 1996. The hailstorm caused  flooding; heavy rains and tornadoes were also reported. 911 service was knocked out, causing emergency crews to use regular lines. No injuries were reported. Many vehicles were damaged. Gale force winds, torrential rains swept across the area. There were no reported injuries, however extensive damage was done to homes and gardens.</t>
  </si>
  <si>
    <t>7/18/1996 12:00:00 AM</t>
  </si>
  <si>
    <t>Communications</t>
  </si>
  <si>
    <t>Across Toronto, Canada, and internationally</t>
  </si>
  <si>
    <t>Across Toronto, Canada, and internationally, July 16, 1999.  During regular maintenance at the Bell Canada Switching Station, a repairman dropped a wrench into high-voltage equipment, resulting in a fire that disabled the switch and brought down at least 113,000 telecommunications lines across Toronto, Canada, and internationally.  Confusion between various technical and procedural fail-safes prevented service from being restored for about 12 hours.</t>
  </si>
  <si>
    <t>7/16/1999 12:00:00 AM</t>
  </si>
  <si>
    <t>Calgary AB, July 17, 1995.</t>
  </si>
  <si>
    <t>7/17/1995 12:00:00 AM</t>
  </si>
  <si>
    <t>Dartmouth NS</t>
  </si>
  <si>
    <t>Dartmouth NS, July 18, 1945. Naval Magazine.</t>
  </si>
  <si>
    <t>7/18/1945 12:00:00 AM</t>
  </si>
  <si>
    <t>Edmonton AB, July 18, 2009.  A cold front mixed with warm air produced severe thunderstorms in the Edmonton area. The city of Edmonton, along with Lamont and Strathcona counties, were hit by a storm cell that produced intense lightning, heavy rain, hail and strong winds of up to 110 km/h. The strong winds downed trees and power lines, knocking out power to an unknown number of people. In Edmonton, the powerful winds ripped the awning off the Edmonton CN Tower, causing damages to the tower and vehicles parked below. In addition, lightning caused various fires throughout the city.</t>
  </si>
  <si>
    <t>7/18/2009 12:00:00 AM</t>
  </si>
  <si>
    <t>Prairie Provinces, July 18-20, 2016. Southern regions of the Prairie provinces were overwhelmed by severe storms after weeks of bad weather. A storm system entered northward into southern Alberta where isolated thunderstorms developed along the Alberta foothills. On June 18, the storm eventually grew larger impacting Calgary, Medicine Hat and Dunmore with hail, heavy rain and strong winds as well as tornado warnings. On June 19, the storm system moved across Saskatchewan and Manitoba producing hail and prompting even more tornado warnings. In Saskatchewan, near softball sized hail pelted Stewart Valley and Davison, where a tornado briefly touched down resulting in minimal damages. Parts of southern Manitoba received less severe hail, however a more severe tornado touched down in Long Plain First Nation where there was extensive damages.</t>
  </si>
  <si>
    <t>7/20/2016 12:00:00 AM</t>
  </si>
  <si>
    <t>Harrow, Kent, Essex, Leamington counties ON</t>
  </si>
  <si>
    <t>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t>
  </si>
  <si>
    <t>7/20/1989 12:00:00 AM</t>
  </si>
  <si>
    <t>Saguenay River Valley QC</t>
  </si>
  <si>
    <t>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t>
  </si>
  <si>
    <t>7/19/1996 12:00:00 AM</t>
  </si>
  <si>
    <t>South Indian Lake MB</t>
  </si>
  <si>
    <t>Northern Manitoba, July 19-26, 2007. A total of 254 wildfires burned 147,473 hectares of land in Manitoba in the summer of 2007. From July 19 to 26, 55 wildfires were burning in Northern Manitoba. During this time, numerous communities were in danger and had to be evacuated from fires that burned up to 16 kilometres away. Evacuations began as early as July 19, when 435 people from O-Pipon-NaPiwin Cree Nation at South Indian Lake had to be airlifted to safety. On July 24, 330 people were airlifted from Sayisi Dene Nation at Tadoule Lake. In addition, on July 25, 48 people from Tataskweyak Cree Nation at Split Lake and 150 from Shamattawa were evacuated due to smoke. All evacuees were taken to Winnipeg and Thompson. The government of Manitoba deployed 450 firefighters, 27 helicopters and nine water bombers. In addition, five firefighting crews from British Columbia assisted local firefighters. The largest fire burned near South Indian Lake and was 85, 000 hectares in size.</t>
  </si>
  <si>
    <t>7/26/2007 12:00:00 AM</t>
  </si>
  <si>
    <t>Kootenay Region BC</t>
  </si>
  <si>
    <t>Kootenay region BC, July 2, 1960 - March 7, 1963. Dozens of arson and bomb attacks were carried out by the radical Doukhobor sect, the Sons of Freedom, during this period; favourite targets were railways, utility poles and lines belonging to the West Kootenay Power and Light Company and the homes and buildings of Orthodox Doukhobors; the only fatality was a Sons of Freedom follower killed by his own bomb.</t>
  </si>
  <si>
    <t>3/7/1963 12:00:00 AM</t>
  </si>
  <si>
    <t>Nemiscau region, near James Bay QC</t>
  </si>
  <si>
    <t>Nemiscau region, near James Bay QC, July 2, 2002. Of 50 forest fires burning in Quebec around this time, the Nemiscau fire was the most noticeable.  The fire travelled within 800 metres of the native village of Nemaska. A total of 630 Chisasibi and Nemiscau-region residents were evacuated. The fire was ignited by intense thunder and lightning storms and destroyed over 600 km2 of forest. Consequently, 6000 Quebec forestry workers were laid-off. Hydro-Quebec disconnected its service to 500 000 people given the proximity of the fire to a major power line. Smoke could be seen in most of Quebec, parts of Ontario, and the northeastern United States.</t>
  </si>
  <si>
    <t>7/2/2002 12:00:00 AM</t>
  </si>
  <si>
    <t>Edmonton AB, July 2-11, 2004.  Severe hail and rain battered parts of Edmonton, causing extensive flooding of basements and streets, and forcing the evacuation of 30,000 people from the worlds largest shopping mall, the West Edmonton Mall.</t>
  </si>
  <si>
    <t>7/11/2004 12:00:00 AM</t>
  </si>
  <si>
    <t>Old Crow YT, July 20, 1990. Fires threatened the community of Old Crow, north of Inuvik, requiring the evacuation of the community residents.</t>
  </si>
  <si>
    <t>7/20/1990 12:00:00 AM</t>
  </si>
  <si>
    <t>Toronto ON, July 20, 2008. Hundreds of residents of an east-Toronto apartment tower were evacuated after an explosion occurred in the basement of the building. Firefighters were called to respond to smoke coming from an underground hydro vault in the basement of the building when an explosion erupted, sending a shock wave throughout the many floors of the apartment tower. Ten people were injured, including nine firefighters. Approximately 900 people were evacuated from the building. Some nearby homes were also evacuated.</t>
  </si>
  <si>
    <t>7/20/2008 12:00:00 AM</t>
  </si>
  <si>
    <t>Long Plain First Nation MB</t>
  </si>
  <si>
    <t>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Serviceâ€™s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t>
  </si>
  <si>
    <t>Norman Wells, NT, July 21, 2003. Lightening started a fire in an on old-growth black spruce forest approximately 17 km from Norman Wells. The fire was sustained by high temperatures and gusting winds. Norman Wells declared a state of emergency. About 100 people were evacuated due to thick smoke. Those with respiratory problems, the elderly, and the young were evacuated by plane to Inuvik while others were sent to nearby communities via boat.</t>
  </si>
  <si>
    <t>7/21/2003 12:00:00 AM</t>
  </si>
  <si>
    <t>The Pas MB</t>
  </si>
  <si>
    <t>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t>
  </si>
  <si>
    <t>7/21/2004 12:00:00 AM</t>
  </si>
  <si>
    <t>Edmonton AB, July 21, 2007. The community of MacEwan Green had little warning as a fire erupted in the condominium complex. The fire started in a unit of a four-story building that was under construction and destroyed 18 townhouses as well as damaged 76 other homes. Dry weather conditions resulted in the fire spreading to other units within minutes. Fire crews, including 28 emergency vehicles, worked to suppress the three-alarm fire. A 500-pound propane tank was removed from the blaze before it could explode. No one was injured during the fire, but 18 families were displaced.</t>
  </si>
  <si>
    <t>7/21/2007 12:00:00 AM</t>
  </si>
  <si>
    <t>North Saskatchewan River SK</t>
  </si>
  <si>
    <t>North Saskatchewan River SK, July 21, 2016. A pipeline from Husky Energy Inc. ruptured spilling up to 250,000 litres of oil mixed with diluent into the North Saskatchewan River. Signs of the leak were first detected on July 20, however after an initial inspection crews reported that no leak was found. The next day the pipeline was shut off as a precaution, after a few hours oil was spotted in the river and an emergency response team was dispatched. The leak that spread hundreds of kilometres downstream contaminated the waterways of the North Saskatchewan River, which is the primary water source for many communities. On July 23 and 25, the contaminated water reached North Battleford and Prince Albert, where a state of emergency was declared, causing both communities to shut off their water supply intake. In addition, the city of Melfort and the town of Star City were put on a boil-water advisory. Multiple First Nation communities were affected including Muskaday First Nation, which declared a state of local emergency on July 27. As of July 29, oil ceased to be released from the source site and the spill was 40-50 per cent recovered. The spill caused severe environmental damages and clean-up efforts ran the risk of disrupting approximately 3000 archaeological sites located along the waterways.</t>
  </si>
  <si>
    <t>7/21/2016 12:00:00 AM</t>
  </si>
  <si>
    <t>Southeastern 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t>
  </si>
  <si>
    <t>7/22/1920 12:00:00 AM</t>
  </si>
  <si>
    <t>Devastation Glacier BC</t>
  </si>
  <si>
    <t>Devastation Glacier BC, July 22, 1975. A massive rock avalanche buries geophysical survey crew.</t>
  </si>
  <si>
    <t>7/22/1975 12:00:00 AM</t>
  </si>
  <si>
    <t>Radisson QC</t>
  </si>
  <si>
    <t>Radisson QC, July 22, 1989. Forest fires caused the evacuation of 300 people from Radisson to MontrÃ©al and Val d'Or.</t>
  </si>
  <si>
    <t>7/22/1989 12:00:00 AM</t>
  </si>
  <si>
    <t>Sarnia ON, July 22, 1991. 5000 residents evacuated; refinery fire.</t>
  </si>
  <si>
    <t>7/22/1991 12:00:00 AM</t>
  </si>
  <si>
    <t>Off Cape Beale BC</t>
  </si>
  <si>
    <t>21 miles south of Cape Beale BC, July 22, 1991. A collision and subsequent sinking of Japanese Fish Factory Ship "Tenyo Maru" with Chinese Bulk Carrier "Tuo Hai" while the latter was weaving in and out of 15-20 fishing vessels; 260 tonnes of bunker C oil and 525,000 litres of diesel oil spilled, 175 tonnes of oil recovered; the area threatened is extremely sensitive; the Tenyo Maru sank, killing one person.</t>
  </si>
  <si>
    <t>Tibbet Lake NT</t>
  </si>
  <si>
    <t>Tibbet Lake, NT, July 22-31, 1998. A State of Emergency was declared when a 60000 ha fire was burning in the area of Tibbet Lake. The area north of Powder Point on Ingraham Trail was evacuated and Ingraham Trail was closed to all traffic. The fire destroyed three vacation cabins and edged within 5 km of cabins and lodges around Consolation Lake, 70 km northeast of Yellowknife. On July 31, the fire reached 140000 ha in size.</t>
  </si>
  <si>
    <t>7/31/1998 12:00:00 AM</t>
  </si>
  <si>
    <t>Regina SK, July 22, 2008. Wicked weather wreaked havoc across Regina, with wind gusts up to 92 km/h and 11.2 mm of rain. The squall left about 5000 customers (15,000 individuals) in parts of north and east Regina without power.</t>
  </si>
  <si>
    <t>7/22/2008 12:00:00 AM</t>
  </si>
  <si>
    <t>La Tuque QC</t>
  </si>
  <si>
    <t>La Tuque QC, July 22, 2008. Strong flooding caused by torrential rains forced the evacuation of approximately 112 people and caused considerable damage to a number of homes, two of which needed to be demolished.</t>
  </si>
  <si>
    <t>North Battleford SK</t>
  </si>
  <si>
    <t>North Battleford SK, July 22, 2010.  A sudden and severe downpour of rain caused extensive flooding in the city of North Battleford.  A local state of emergency was declared and 97 homes were flooded. The Red Cross provided food and accommodations to 45 people from 11 families.</t>
  </si>
  <si>
    <t>7/22/2010 12:00:00 AM</t>
  </si>
  <si>
    <t>Alberta and Saskatchewan, July 22, 2015. Severe thunderstorms affected the southern Alberta region before moving into Saskatchewan. A storm system southwest of Calgary produced a small tornado that touched down in the Tsuu Tâ€™ina Nation at 12:53 MTZ as well as multiple funnel clouds, which were spotted in the Calgary area. The impact of the tornado was minimal, however the proximity of the tornado to a highly populated area like Calgary created an extremely high level of risk. Southern areas of Calgary including Canyon Meadows and Lake Bonavista were hit with large hail and as the storm moved east, Hussar, Patricia and Strathmore were impacted by strong wind gusts that downed trees over power lines resulting in localized power outages. A severe thunderstorm warning was in effect at the time meaning that wind gusts exceeded 90 km/h and hail was greater than two cm. The storm later reached Saskatchewan where the town of Kerrobert was hit with severe hail, prompting a state of emergency to be declared. Other communities in Saskatchewan such as Anglin Lake, Francis, Sedley and Regina were impacted by strong winds, heavy rain, hail and lighting. Golf-ball sized hail caused the most significant damages during the storm, including damages to roofs, windows and vehicles.</t>
  </si>
  <si>
    <t>Western Prairies</t>
  </si>
  <si>
    <t>Western Prairies, July 23, 1971. Heavy hail damage extended over 500 km.</t>
  </si>
  <si>
    <t>7/23/1971 12:00:00 AM</t>
  </si>
  <si>
    <t>Harrow ON</t>
  </si>
  <si>
    <t>Harrow ON, July 23, 1990. A fire destroyed a warehouse containing fertilisers and chemical products; extinguished in seven hours, the debris, waste, and water used for extinction were disposed of as toxic waste; dead fish were found as far away as 11 km.</t>
  </si>
  <si>
    <t>7/23/1990 12:00:00 AM</t>
  </si>
  <si>
    <t>Northern Saskatchewan, June 23-25,2005.  An intense low pressure system caused heavy rainfall from July 23-25, affecting an area of northern Saskatchewan already saturated by snowmelt between Meadow Lake to the south and Stony Rapids to the north, and between the Alberta border to the west and the Manitoba border to the east.  The closure of Highway 905 due to flooding in several locations resulted in the disruption of services to northern communities, including Stony Rapids and Black Lake, until the road was re-opened on July 31.  Preliminary eligible costs were estimated at $3,200,000, which would result in a federal share of approximately $1,100,000.</t>
  </si>
  <si>
    <t>7/25/2005 12:00:00 AM</t>
  </si>
  <si>
    <t>Island Lake and Garden Hill MB</t>
  </si>
  <si>
    <t>Island Lake and Garden Hill MB, July 23 to August 1, 2012. The smoke from a wildfire forced the evacuation of hundreds of people from communities within the region of Island Lake and Garden Hill. By July 30, the total amount of evacuees had climbed to 1,428 and were sheltered in the communities of Brandon, Gimli, Morris, Portage la prairie, and Winnipeg.</t>
  </si>
  <si>
    <t>8/1/2012 12:00:00 AM</t>
  </si>
  <si>
    <t>British Columbia, July 24, 1994.  A Forest fire that destroyed 5.9 ha of land caused the evacuation of 3000 people.</t>
  </si>
  <si>
    <t>7/24/1994 12:00:00 AM</t>
  </si>
  <si>
    <t>Calgary AB, July 24-25, 1996.</t>
  </si>
  <si>
    <t>7/25/1996 12:00:00 AM</t>
  </si>
  <si>
    <t>Galiano Island BC</t>
  </si>
  <si>
    <t>Galiano Island BC, July 24, 2006. A wildfire burned 61 hectares of land in the small Island of Galiano. The 30 kilometre long island hosts a modest population of 1000 residents. The fire reached up to 200 metres of peopleâ€™s homes forcing the evacuation of approximately 120 residents. The fire is believed to have been sparked in a gravel pit, although the actual cause of the fire is unknown. It took 200 firefighters along with the help of helicopters and water bombers to extinguish the flames.</t>
  </si>
  <si>
    <t>7/24/2006 12:00:00 AM</t>
  </si>
  <si>
    <t>New Waterford NS</t>
  </si>
  <si>
    <t>New Waterford NS, July 25, 1917. 65 dead: an explosion took place in mine #1 of the Dominion Coal Company.</t>
  </si>
  <si>
    <t>7/25/1917 12:00:00 AM</t>
  </si>
  <si>
    <t>Saint Bonaventure QC</t>
  </si>
  <si>
    <t>Saint Bonaventure Region of Trois-RiviÃ¨res QC, July 25, 1975. A tornado, which started around 5:40 pm, caused electrical failures and much damage; 75 dwellings were hit, leaving 45 uninhabitable; 918 people had to be relocated. There were 59 people injured, and 3 people died. The church was completely destroyed.</t>
  </si>
  <si>
    <t>7/25/1975 12:00:00 AM</t>
  </si>
  <si>
    <t>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t>
  </si>
  <si>
    <t>8/14/1993 12:00:00 AM</t>
  </si>
  <si>
    <t>Heat Event</t>
  </si>
  <si>
    <t>Nova Scotia, July 26-28, 1963. The longest sustained heat wave in Halifax since 1928 with temperatures of 33-34Â°C; greater traffic volume caused many minor accidents and several people went to hospital; four individuals drowned, and one died in a burning car.</t>
  </si>
  <si>
    <t>7/28/1963 12:00:00 AM</t>
  </si>
  <si>
    <t>Hamilton and Toronto ON</t>
  </si>
  <si>
    <t>Hamilton and Toronto ON, July 26, 2009. A storm cell stalled over the western end of Lake Ontario. Hamilton was hard hit. Waves of thunderstorms pounded the city, leaving citizens with flooded basements and motorists stuck in traffic caused by road closures. The midday downpour turned Red Hill Creek into an angry brown torrent that forced the closure of nearby roads and highways. Water gushed into 7000 basements and power was shut off to thousands of customers. While the Hamilton Airport observed only 28 mm of rain, radar estimates confirmed rainfall amounts in an unofficial gauge totaling 110 mm in two hours - worse than a 100-year storm and one of the most intense short-duration rainfalls on record in Canada. Conditions were made worse because the ground was super-saturated from storms two days earlier. In Toronto, parts of Lakeshore Boulevard near the Exhibition grounds were submerged. To the north, a pair of giant sinkholes swallowed part of Finch Avenue West - big enough to hold a fleet of cars and deep enough to cover a four-storey building.</t>
  </si>
  <si>
    <t>7/26/2009 12:00:00 AM</t>
  </si>
  <si>
    <t>Vancouver and Fraser BC</t>
  </si>
  <si>
    <t>Vancouver and Fraser BC, June 27 to August 3, 2009. Temperatures of up to 34.4 degrees centigrade were measured at Vancouver International Airport during an eight-day period from July 27 to August 3. According to the Fraser and Vancouver Health Authorities, in the past during the same eight-day period from July 27 to August 3, the average number of deaths was 321, but in 2009 during this time, there was a registered 455 deaths. It is believe that the heat greatly contributed towards the unusually high number of deaths.</t>
  </si>
  <si>
    <t>8/3/2009 12:00:00 AM</t>
  </si>
  <si>
    <t>ÃŽles-de-la-Madeleine QC, July 28, 1975. Hurricane "Blanche".  Violent winds up to 115 km/h accompanies with 120 mm of rain caused major damages. One person was killed, and seven fishing boats were damaged.</t>
  </si>
  <si>
    <t>7/28/1975 12:00:00 AM</t>
  </si>
  <si>
    <t>Calgary AB, July 28, 1981. One of the most damaging hailstorms in Canada hit Calgary; it lasted 15 minutes; 2 dead.</t>
  </si>
  <si>
    <t>7/28/1981 12:00:00 AM</t>
  </si>
  <si>
    <t>British Columbia, July 28 to September 8, 2010.  Due to little precipitation and lightning strikes, from July 28 to July 31, the number of fires in British Columbia went from 600 to 1,100.  On August 18, strong winds blew through the interior causing substantial growth of the fires. Throughout the wildfire season, approximately 461 homes (1,383 individuals) were ordered to evacuate the region and hundreds of other homes were put on evacuation alert. The hardest hit areas were Chilcotin, Houston, WilliamsÂ Lake, BurnsÂ Lake and FraserÂ Lake. All evacuation orders and alerts were removed by the first week of September.  Approximately 330,000 hectares burned due to 1,673 fires.  Over 1,400 personnel from out-of-province assisted with fighting the fires.  Two air tanker pilots died in a plane crash while fighting the fires.  Both the city of Vancouver and the Government of Alberta issued air quality warnings due to smoke caused by the fires.</t>
  </si>
  <si>
    <t>9/8/2010 12:00:00 AM</t>
  </si>
  <si>
    <t>Cochrane and Matheson ON</t>
  </si>
  <si>
    <t>Cochrane and Matheson ON, July 29, 1916. Both were destroyed;  233 deaths (unofficially as high as 400), 8000 made homeless; the fire resulted from a small blaze started by lightening and augmented by fires started by sparks from a passing locomotive.</t>
  </si>
  <si>
    <t>7/29/1916 12:00:00 AM</t>
  </si>
  <si>
    <t>Okanagan Valley BC</t>
  </si>
  <si>
    <t>Okanagan Valley (near Penticton) BC, July 29, 1946.  The 15 minute hailstorm, with hailstones 5 cm in diameter, causes extensive apple and pear crop damage.</t>
  </si>
  <si>
    <t>7/29/1946 12:00:00 AM</t>
  </si>
  <si>
    <t>Saskatchewan, July 29, 1993.</t>
  </si>
  <si>
    <t>7/29/1993 12:00:00 AM</t>
  </si>
  <si>
    <t>Quebec, July 29-30, 1993.</t>
  </si>
  <si>
    <t>7/30/1993 12:00:00 AM</t>
  </si>
  <si>
    <t>Edmonton AB, July 29, 1993.</t>
  </si>
  <si>
    <t>Charlottetown PE</t>
  </si>
  <si>
    <t>Charlottetown PE, July 3, 1974. At 4:30 pm, Charlottetown and the surrounding area received a half-hour storm of thunder, lightning, 30 mm of rain, large hailstones, and winds up to 140 km/h.  Damages reported were: broken windows, doors torn from frames, shingles lifted from roofs, buildings blown down, trees and shrubbery uprooted, electric and telephone lines knocked out by fallen trees, and damaged crops.  The damage was most severe in Sherwood, East Royalty, Mermaid, and Johnston's River. The airport in Charlottetown reported that planes were flipped over.</t>
  </si>
  <si>
    <t>7/3/1974 12:00:00 AM</t>
  </si>
  <si>
    <t>off the Northern coast of Newfoundland</t>
  </si>
  <si>
    <t>off the Northern coast of Newfoundland, July 3, 1981. 13 dead, 19 survivors: the ship "Arctic Explorer" apparently hit an iceberg and sank in icy waters off Newfoundland's northern coast.</t>
  </si>
  <si>
    <t>7/3/1981 12:00:00 AM</t>
  </si>
  <si>
    <t>Red Deer AB</t>
  </si>
  <si>
    <t>Red Deer AB, July 3, 1991.</t>
  </si>
  <si>
    <t>7/3/1991 12:00:00 AM</t>
  </si>
  <si>
    <t>Vanguard SK</t>
  </si>
  <si>
    <t>Vanguard SK, July 3, 2000.  The Village of Vanguard and seven surrounding municipalities experienced a severe flood, causing extensive damage to private property and public infrastructure. More than 333 mm of rain â€“ equivalent to the area's annual rainfall â€“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t>
  </si>
  <si>
    <t>7/3/2000 12:00:00 AM</t>
  </si>
  <si>
    <t>Near community of Sheshatshui and town of North West River NL</t>
  </si>
  <si>
    <t>Near the community of Sheshatshui and the Town of North West River NL, July 3, 2002.  A forest fire ignited 10-12 km from the community of Sheshatshui and the Town of North West River. Approximately 1200 residents were evacuated to the town of Happy Valley-Goose Bay. The fire burned 3km2 of forest.</t>
  </si>
  <si>
    <t>7/3/2002 12:00:00 AM</t>
  </si>
  <si>
    <t>Tumbler Ridge BC</t>
  </si>
  <si>
    <t>Tumbler Ridge BC, July 3-5, 2006. A state of emergency was declared for the town of Tumbler Ridge, where multiple wildfires burned threating the residents who live in the coal mining town. The largest of the fires grew to be 9,100 hectares in size and burn nearly 8 kilometres away from the town. Four thousands residents were evacuated due to the fires and returned home on July 5.</t>
  </si>
  <si>
    <t>7/5/2006 12:00:00 AM</t>
  </si>
  <si>
    <t>Burns Bog BC</t>
  </si>
  <si>
    <t>Burns Bog BC, July 3-6, 2016. A wildfire 78 hectares in size burned in the Burns Bog Delta Nature Reserve, located near Surrey British Columbia. The fire prompted a local state of emergency due to its proximity to suburban residential streets and an industrial complex. Deltaâ€™s Tilbury Industrial Park, which is comprised of 25 commercial businesses, was evacuated on July 3 and workers were unable to return until July 6. A section of Highway 17, from Highway 99 to the Highway 91 connector, temporarily closed as the fire burned dangerously close to the road. Burns Bog is the largest raised peat bog and the largest undeveloped urban land mass in the North American west coast. Officials predict that it could take up to a century for the bog to be completely restored.</t>
  </si>
  <si>
    <t>7/6/2016 12:00:00 AM</t>
  </si>
  <si>
    <t>Southern MB, July 30, 1995.</t>
  </si>
  <si>
    <t>7/30/1995 12:00:00 AM</t>
  </si>
  <si>
    <t>Dryden ON, July 30, 2002. A chlorine dioxide leak at a nearby paper mill caused 300 to 400 people to be evacuated from the immediate downwind area.</t>
  </si>
  <si>
    <t>7/30/2002 12:00:00 AM</t>
  </si>
  <si>
    <t>Gander, Hare Bay and Swift Current NL</t>
  </si>
  <si>
    <t>Gander, Hare Bay and Swift Current NL, July 30, 2008. A weather system, beginning west of the town of Gander extending east to Hare Bay, and south to Swift Current, caused severe thunderstorms and heavy rain.  This resulted in damage to private property and provincial infrastructure.</t>
  </si>
  <si>
    <t>7/30/2008 12:00:00 AM</t>
  </si>
  <si>
    <t>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t>
  </si>
  <si>
    <t>7/31/2016 12:00:00 AM</t>
  </si>
  <si>
    <t>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t>
  </si>
  <si>
    <t>7/31/1987 12:00:00 AM</t>
  </si>
  <si>
    <t>Toronto ON, July 31, 1992.</t>
  </si>
  <si>
    <t>7/31/1992 12:00:00 AM</t>
  </si>
  <si>
    <t>Calgary AB, July 31, 1992.</t>
  </si>
  <si>
    <t>Morley, Chapple, Dawson, Emo, Lake of the Woods, La Vallee, Rainy River, Fort Frances ON</t>
  </si>
  <si>
    <t>Morley, Chapple, Dawson, Emo, Lake of the Woods, La Vallee, Rainy River, Fort Frances ON, July 31, 2001.  A severe summer storm hit eight municipalities and two rural areas in northwestern Ontario.  These were declared disaster areas, and the damages were covered by the Ontario government.  Effects of the storm include fallen trees, washed out roads, tossed boats, and broken docks.</t>
  </si>
  <si>
    <t>7/31/2001 12:00:00 AM</t>
  </si>
  <si>
    <t>Quebec and New Brunswick</t>
  </si>
  <si>
    <t>Quebec and New Brunswick, July 31 to August 4, 2008. Storms and heavy rainfalls pounded the regions of Beauce, Temiscouata and GaspÃ©sie in eastern Quebec and neighboring northwest New Brunswick. A deluge of more than 100 mm of rain caused severe flooding, which washed out dozens of roads in the region. Two individuals were killed when floodwaters swept their vehicle into a lake in the eastern Temiscouata region of Quebec. Over 50 sections roads were washed out, including small bridges as well as two cottages that were destroyed in Quebec by the heavy rain. In New Brunswick, a state of emergency was declared in Glazier Lake where 74 residents had to be air lifted to safety after a flashflood washed out sections of a provincial highway.</t>
  </si>
  <si>
    <t>8/4/2008 12:00:00 AM</t>
  </si>
  <si>
    <t>Quebec City</t>
  </si>
  <si>
    <t>Quebec City, QC, July 31 to October 10, 2012. The Direction RÃ©gionale de SantÃ© Publique de la Capitale-Nationale (DRSP) [Quebec City regional public health authority] reported an outbreak of legionnairesâ€™ disease in Quebec City after it received reports of 13 cases of the disease. According to the Agence de la SantÃ© et des Services Sociaux de la Capitale-Nationale [Quebec City Health and Social Services Agency], the lab analysis of samples taken from the cooling tower at 320 Saint-Joseph Street East identified the specific bacteria that was found in the patients as legionnairesâ€™ disease. On September 18, the same day the results were obtained, the cooling tower fans of this building were shut down by the owner. The outbreak was declared to be over on October 10, after 20 days without a new case, which is twice the incubation period of the disease. In total, 180 people were infected with legionnairesâ€™ disease outbreak, which caused 13 deaths.</t>
  </si>
  <si>
    <t>10/10/2012 12:00:00 AM</t>
  </si>
  <si>
    <t>Sandy Lake First Nation ON</t>
  </si>
  <si>
    <t>Sandy Lake ON, July 31 to August 6, 2012. The Sandy Lake First Nation declared a state of emergency due to the risk of smoke from wildfiresfires in northern Ontario. A total of 637 residents were evacuated to Thunder Bay and Fort Frances. Evacuees began returning to their homes on August 5, with the remaining evacuees allowed to return home on August 6.</t>
  </si>
  <si>
    <t>8/6/2012 12:00:00 AM</t>
  </si>
  <si>
    <t>Swan River MB</t>
  </si>
  <si>
    <t>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t>
  </si>
  <si>
    <t>7/4/1993 12:00:00 AM</t>
  </si>
  <si>
    <t>Edmonton AB, July 4, 1995.</t>
  </si>
  <si>
    <t>7/4/1995 12:00:00 AM</t>
  </si>
  <si>
    <t>Northern Ontario</t>
  </si>
  <si>
    <t>Northern Ontario, July 1998. During the month of July, there were over 130 fires in Northern Ontario. Approximately 1,425 people were evacuated from various communities, and over 3,700 hectares of forest was burnt. Main fires occurred near the following regions: Bearskin Lake, Terrace Bay, Kasabonika Lake, Summer Beaver, Webique, Muskrat Lake, Thunder Bay and Lansdowne.</t>
  </si>
  <si>
    <t>Calgary AB, July 4, 1998. Two separate hailstorms occurred on July 4-5 and July 8. On July 4, 43.2 mm of rain also fell on Calgary. The July 8 storm included winds up to 100 km/h, which tore apart greenhouse roofs. Hailstones ranging from pea to baseball size caused waist high flooding which forced many people to abandon their cars at intersections. Snowplows were brought out to clear the roads. Roads were destroyed by the hail, a warehouse collapsed and a store had to be closed because of a burst storm sewer. Mudslides forced boulders and mud across roads and railroads.</t>
  </si>
  <si>
    <t>7/5/1998 12:00:00 AM</t>
  </si>
  <si>
    <t>Clearwater AB</t>
  </si>
  <si>
    <t>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t>
  </si>
  <si>
    <t>7/5/1999 12:00:00 AM</t>
  </si>
  <si>
    <t>Nordegg AB</t>
  </si>
  <si>
    <t>Nordegg AB, July 4-7, 2006. A wildfire that burned two kilometres away from the village of Nordegg, located 200 kilometres West of Red Deer, forced the evacuation of 130 residents, including dozens of campers. The fire grew to be 126 hectares in size and was likely sparked by lighting. Residents returned home July 7.</t>
  </si>
  <si>
    <t>7/7/2006 12:00:00 AM</t>
  </si>
  <si>
    <t>Across Canada, July 5-17, 1936. A two-week heat wave starting on July 5, 1936; greater than 32Â°C in western and central Canada; from southern Saskatchewan to the Ottawa Valley temperatures were higher than 32Â°C for one and a half weeks; St. Albert, Manitoba reached 44.4Â°C and Atikokan, Ontario hit 42.2Â°C; 1,180 people died across Canada; a severe drought also occurred in 1936 (see 1931.002);  120.7 sq km of Saskatchewan timberland burned (see 1936.004).</t>
  </si>
  <si>
    <t>7/17/1936 12:00:00 AM</t>
  </si>
  <si>
    <t>Pearson International Airport (then called Malton Airport), Toronto ON, July 5, 1970. 109 dead (all aboard): a DC-8 lost one starboard engine during a landing attempt: on the second attempt, the second starboard engine fell off and the plane crashed.</t>
  </si>
  <si>
    <t>7/5/1970 12:00:00 AM</t>
  </si>
  <si>
    <t>Ontario and Manitoba</t>
  </si>
  <si>
    <t>Central and Southern ON and Manitoba, July 5-11, 1988; 14 elderly people died in Ontario of heat related factors.   Toronto on July 7 had a high of 37.2Â°C (hottest day since 1953). Six afternoon highs &gt;35Â°C; air pollution levels soared, power and water consumption soared to record levels.  On July 28 rotating black-outs eased the power drain with the potential of a complete power failure.  Ice companies were overwhelmed with order and quickly sold out.  Great Lakes water levels the lowest in more than a decade, with an expected further drop of 12.5 cm. Manitoba Hydro losses were $100 million in 1988; QB hydro cut sales to ON and US by 25%.</t>
  </si>
  <si>
    <t>7/11/1988 12:00:00 AM</t>
  </si>
  <si>
    <t>Lesser Slave Lake region AB</t>
  </si>
  <si>
    <t>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t>
  </si>
  <si>
    <t>7/8/1988 12:00:00 AM</t>
  </si>
  <si>
    <t>Atikokan ON</t>
  </si>
  <si>
    <t>Atikokan ON, July 5-6, 1996.</t>
  </si>
  <si>
    <t>7/6/1996 12:00:00 AM</t>
  </si>
  <si>
    <t>Dartmouth NS, July 5, 2007. Approximately 1000 people were evacuated from Burnside Industrial Park due to a propane leak. The truck carrying the tank was holding a payload of 13, 000 litres of propane. Firefighters and the municipal HAZMAT team established a exclusion zone 1000 metres around the incident site. The cause of the leak is unknown.</t>
  </si>
  <si>
    <t>7/5/2007 12:00:00 AM</t>
  </si>
  <si>
    <t>Quebec, New Brunswick, Nova Scotia, and Prince Edward Island</t>
  </si>
  <si>
    <t>Quebec, New Brunswick, Nova Scotia, and Prince Edward Island, July 5-6, 2014. Hurricane Arthur transformed into a powerful Post-Tropical storm over the Maritime provinces. The storm brought powerful wind gusts and heavy rain to Quebec, New Brunswick, Nova Scotia and Prince Edward Island. The most amount of rain was received in St. Stephen, New Brunswick where it rained up to 143 mm. The strongest winds were felt in Nova Scotia where in Greenwood wind gusts reached up to 140 km/h. In Quebec, severe flooding in Mont-Louis inundated several roads affecting 40 homes, while in Marsoui approximately 30 homes were evacuated (approximately 90 individuals). The powerful winds generated by the storm downed trees and power lines throughout the Maritimes causing power outages, property damage and infrastructure damage. Approximately 290,000 homes and businesses (870,000 individuals) in the Maritimes were without power, while in Quebec approximately 23,000 homes and businesses (69,000 individuals) were reported to have lost power.</t>
  </si>
  <si>
    <t>7/6/2014 12:00:00 AM</t>
  </si>
  <si>
    <t>GaspÃ©sie Region QC</t>
  </si>
  <si>
    <t>GaspÃ©sie Region QC, July 6-7, 1980. Torrential rain, bringing 150 mm of water, caused flooding and some landslides in GaspÃ©e, Grande-VallÃ©e and PercÃ©. Water levels in the Grande VallÃ©e River raised to 4 meters. Municipalities between Grande-VallÃ©e and GaspÃ© were isolated following the closure of roads and 2 damaged bridges. 150 residences were flooded, 2 completely destroyed and 3 heavily damaged in GaspÃ©. 40 families were evacuated by helicopter.</t>
  </si>
  <si>
    <t>7/7/1980 12:00:00 AM</t>
  </si>
  <si>
    <t>Winnipeg MB, July 6, 1987. A thunderstorm caused at least 2 tornadoes in Winnipeg; strong winds and 40 mm of rain in two and a half hours caused flash flooding and resulted in considerable property damage.</t>
  </si>
  <si>
    <t>7/6/1987 12:00:00 AM</t>
  </si>
  <si>
    <t>Drummondville QC</t>
  </si>
  <si>
    <t>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t>
  </si>
  <si>
    <t>7/6/1999 12:00:00 AM</t>
  </si>
  <si>
    <t>Cariboo-Chilcotin BC</t>
  </si>
  <si>
    <t>Cariboo-Chilcotin BC, July 6, 2006. About 600 people living in remote communities in BC's Cariboo-Chilcotin region have been forced from their homes by the threat of two massive wildfires.</t>
  </si>
  <si>
    <t>7/6/2006 12:00:00 AM</t>
  </si>
  <si>
    <t>Northern Ontario, July 6-25, 2011. A lighting storm on July 6 sparked a series of wildfires that spread throughout northern Ontario. Fire personnel were unable to gain control of the fires, which burned roughly 300,000 hectares of land. As of July 20, there were 112 wildfires burning in the region. Evacuation orders were put in place for communities in direct threat from the fires as well as those communities suffering from the impacts of smoke, power outages, food shortages and a lack of food storage capacity, since many communities are only accessible by air. The following evacuations occurred: 535 people from Deer Lake First Nations (FN), 260 people from Cat Lake FN, 50 people from Mishkeegogamang FN, 280 people from Eabametoong FN (Fort Hope), 197 people from Keewaywin FN, approximately 1000 people from Kingfisher Lake FN, approximately 770 people from Sandy Lake FN and approximately 200 people from North Spirit Lake. In addition, the entire communities of Keewaywin FN and Koocheching FN had been completely evacuated. In total, approximately over 3,300 people were evacuated. Wildfires severely damaged more than 86 hydro poles and over 13 kilometres of hydro lines, resulting in power outages across the northern region.</t>
  </si>
  <si>
    <t>7/25/2011 12:00:00 AM</t>
  </si>
  <si>
    <t>Lac-MÃ©gantic QC</t>
  </si>
  <si>
    <t xml:space="preserve">Lac-MÃ©gantic QC, July 6-28, 2013. A 74-car freight train carrying crude oil derailed and exploded in Lac-MÃ©gantic, Quebec. The explosion caused the deaths of 42 people. Five people were not accounted for and were officially listed as having been killed in the explosion. Approximately 2000 people were evacuated from their homes. The explosion destroyed 115 buildings and caused extensive damage to the centre of the town. Over 5,560,000 litres of crude oil was released into the environment and an estimated 100,000 litres spilled into the nearby ChaudiÃ¨re river. The spill travelled down the river and reached the town of Saint-Georges 80 kilometres to the northeast, forcing local authorities to draw water from a nearby lake and install floating barriers to prevent contamination. </t>
  </si>
  <si>
    <t>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t>
  </si>
  <si>
    <t>Eastern Canada, July 8-10, 1912. Temperatures of &gt;32Â°C from Ontario to the Atlantic Ocean; at least 3 heat-related deaths in adults were reported, while many more infant deaths were believed to occur in poor areas; one Ontario farmer committed suicide, while a mother killed her children (July 9); wheat, barley, and oats grew below average height and grade.</t>
  </si>
  <si>
    <t>7/10/1912 12:00:00 AM</t>
  </si>
  <si>
    <t>Northeastern New Brunswick</t>
  </si>
  <si>
    <t>Northeastern New Brunswick, July 8-9 1915.</t>
  </si>
  <si>
    <t>7/9/1915 12:00:00 AM</t>
  </si>
  <si>
    <t>Northeast of Vancouver BC, July 8, 1965. 52 people died when a C-6B exploded and crashed.</t>
  </si>
  <si>
    <t>7/8/1965 12:00:00 AM</t>
  </si>
  <si>
    <t>Regina SK, July 8-9, 1983. Regina Airport received 50 mm of rain in one hour, and 117 mm in a 24 hour period, while northern Regina received up to 150 mm, with 83 mm coming in one hour; the storm overloaded the sewer system and caused severe flooding, mostly in basements.</t>
  </si>
  <si>
    <t>7/9/1983 12:00:00 AM</t>
  </si>
  <si>
    <t>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cityâ€™s downtown core. Damages included a downed power line that caused a small fire in a hotel, the destruction of a Kentucky Fried Chicken restaurant as well as numerous homes with damaged roofs, doors and windows.</t>
  </si>
  <si>
    <t>7/8/2004 12:00:00 AM</t>
  </si>
  <si>
    <t>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t>
  </si>
  <si>
    <t>7/8/2013 12:00:00 AM</t>
  </si>
  <si>
    <t>Southern Ontario, July 8, 2016. A cold front produced severe thunderstorms across southern Ontario. Multiple severe storms caused hail to fall in Markdale and Flesherton before moving east into Midland and Bradford. Heavy rain, strong winds and lighting were experienced in London, Whitby and Ajax, where it rained over 35 mm. Strong wind gusts of over 100 km/h were reported in areas north of the Greater Toronto Area (GTA). The strong winds downed trees and power lines resulting in power outages that affected over 39,000 Hydro One customers (approximately 117,000 individuals). Additionally, hail caused significant crop damage to over 2000 acres of crop land in the Holland Marsh area.</t>
  </si>
  <si>
    <t>7/8/2016 12:00:00 AM</t>
  </si>
  <si>
    <t>Prairie Provinces, July 8-11, 2016. Severe storms swept through the Prairies from July 8 to 11. On July 8, storms in Alberta impacted Edmonton, Calgary and Redwater where hail and heavy rain resulted in flash flooding. On July 10, the bad weather continued into Saskatchewan where 130 mm of rain fell causing significant flooding in Estevan prompting the declaration of a local state of emergency. There were also reports of numerous funnel clouds in Saskatchewan, including in Battleford and in Humboldt, where a small tornado briefly touched down for roughly 20 seconds. On July 11, the tail end of the storm system moved into Manitoba where some communities received up to 88.9 mm of rain, including Liyodminster, Yorktown, Humboldt and Watrous. The severe thunderstorms that swept through the Prairies resulted in property damage from hail and infrastructure damage from heavy rain, strong winds and lighting, including in Manitoba where wind gusts of over 100 km/h caused power outages due to fallen trees.</t>
  </si>
  <si>
    <t>7/11/2016 12:00:00 AM</t>
  </si>
  <si>
    <t>Calgary AB, July 9, 1990.</t>
  </si>
  <si>
    <t>7/9/1990 12:00:00 AM</t>
  </si>
  <si>
    <t>St. Lazare MB</t>
  </si>
  <si>
    <t>St. Lazare MB, July 9, 1991. 25 cars in an 88-car train jumped the tracks near the village of St. Lazare; two cars of acetic anhydride and two cars of methanol ruptured, causing a toxic cloud; 400 residents of St. Lazare were evacuated for 6 days. [The Environment Canada accident report states that respiratory masks were required in the contaminated area, reservoirs to confine the waste were dug, the crops within 200 m were contaminated with acetic vapours, and 500 people were deprived of water for 2 days]</t>
  </si>
  <si>
    <t>7/10/1991 12:00:00 AM</t>
  </si>
  <si>
    <t>Fernie BC, August 1-3 1908. 100 dead; 6000 homeless.</t>
  </si>
  <si>
    <t>8/3/1908 12:00:00 AM</t>
  </si>
  <si>
    <t>Nova Scotia, August 1950. A hurricane-like storm hit Nova Scotia in August, 1950, and caused flooding throughout the province.</t>
  </si>
  <si>
    <t>8/1/1950 12:00:00 AM</t>
  </si>
  <si>
    <t>Harbour Breton NL</t>
  </si>
  <si>
    <t>Harbour Breton NL, August 1, 1973. Debris avalanche struck houses; 4 houses were swept into the harbour and destroyed.</t>
  </si>
  <si>
    <t>8/1/1973 12:00:00 AM</t>
  </si>
  <si>
    <t>Westfield and Grand Bay NB</t>
  </si>
  <si>
    <t>Westfield and Grand Bay NB, August 1981. Heavy rains caused a washout of streets and culverts in both villages.</t>
  </si>
  <si>
    <t>8/1/1981 12:00:00 AM</t>
  </si>
  <si>
    <t>East Central British Columbia</t>
  </si>
  <si>
    <t>East Central British Columbia, 1986. (Noeick River)</t>
  </si>
  <si>
    <t>8/1/1986 12:00:00 AM</t>
  </si>
  <si>
    <t>Woodstock NB</t>
  </si>
  <si>
    <t>Woodstock area NB, August 1990. Flooding was caused by heavy rains.</t>
  </si>
  <si>
    <t>8/1/1990 12:00:00 AM</t>
  </si>
  <si>
    <t>Northumberland Strait (NS and PE)</t>
  </si>
  <si>
    <t>Northumberland Strait NS and PE, August 1990. Six crew were killed when a cargo ship sailing south of Nova Scotia was battered by hurricane Bertha; winds and heavy rains damaged Prince Edward Island's corn and tobacco crops; huge surf pounded the island's coast, and up to 190 mm of rainfall was recorded in some areas.</t>
  </si>
  <si>
    <t>Southwestern Manitoba</t>
  </si>
  <si>
    <t>Southwestern MB, August 1, 1994.  The hailstorm caused 100% damage in some parts of the province.  About 1000 people were affected.</t>
  </si>
  <si>
    <t>8/1/1994 12:00:00 AM</t>
  </si>
  <si>
    <t>British Columbia, August 1998. During this month, there were 687 Forest fires burning in British Columbia. Approximately 10,600 people were evacuated, 42,115 hectares of forest burnt, 36 properties were damaged, and livestock losses were reported. Major fires occurred in the following areas: Salmon Arm-Fly Hills  Fire (see 1998.018); Vernon-Valley of Sun/Fintry/Parker's Cove; Kamloops-Cherry Creek Fire; Kamloops-Greenstone Mountain Fire; McBride-Doare River Fire; Telegraph Creek; Boston Bar-Nahatlatch Lake; Lillooet-Fountain Valley. Barriere-Dunn Lake-Birch Fire, and Avaola-Elevator were smaller, but still significant fires.  Military assistance was requested in many areas.</t>
  </si>
  <si>
    <t>8/1/1998 12:00:00 AM</t>
  </si>
  <si>
    <t>Chetwynd BC</t>
  </si>
  <si>
    <t>Chetwynd BC, August 1, 2000.  An oil pipeline break released approximately 1 million litres of crude oil into the Pine River, causing extensive fish kill in the Pine River.  The wells that supply drinking water to some of the farms located along the river have been contaminated.  The Pine River water intake was turned off to avoid potential water system contamination.</t>
  </si>
  <si>
    <t>8/1/2000 12:00:00 AM</t>
  </si>
  <si>
    <t>Kootenay BC</t>
  </si>
  <si>
    <t>Kootenay BC, August 1, 2007. Forest fires raging in southeastern British Colombia triggered a state of local emergency and caused three homes to be evacuated and power to be cut to more than 3000 homes.</t>
  </si>
  <si>
    <t>8/1/2007 12:00:00 AM</t>
  </si>
  <si>
    <t>Peninsulas of Avalon, Burin and Bonavista NL</t>
  </si>
  <si>
    <t>Avalon, Burin and Bonavista peninsulas NL, August 1, 2007.  Storm Chantal.  A severe rainstorm resulted in damage to private property and provincial and local government infrastructure.</t>
  </si>
  <si>
    <t>Newfoundland, August 1, 2007. Post-Tropic storm Chantel tracked over through the Maritimes reaching Newfoundlandâ€™s Avalon Peninsula on August 1. Chanel dumped up to 200 mm of rain and produced wind gusts of up to 111 km/h in the region. The intense rainfall broke records. St. Johnâ€™s West and Mount Pearl reported the heaviest one-hour rainfall, which included 43 mm and 49 mm respectively. Ten communities in Newfoundland were isolated due to flooding and declared a state of emergency. Numerous roads and bridges were washed out because of the torrential rain.</t>
  </si>
  <si>
    <t>Across Canada, August 1, 2008. Listeria monocytogenes spread by contaminated Maple Leaf food products produced at its Bartor Road plant. The outbreak occurred in August 2008. A segment of the population that is most vulnerable became exposed. 57 people became seriously ill and 22 people died.</t>
  </si>
  <si>
    <t>8/1/2008 12:00:00 AM</t>
  </si>
  <si>
    <t>Southern Alberta, August 1-3, 2009. A cold front swept through southern Alberta on August 1, bringing with it strong wind gusts of up to 100 km/h. The powerful winds brought down a stage at the Big Valley Jamboree in Camrose killing one individual and injuring 75 others. Calgary received wind gusts of up to 78 km/h. The strong winds killed a small child and injured two others when debris from a construction site struck the individuals. On August 2 and 3, a powerful storm developed increasing the severity of the strong winds with wind gusts of up to 107 km/h, along with large hail and heavy rain. The power winds downed trees and power lines, knocking out power to an unknown number of people. In some parts of Alberta, hail was measured at 10 cm deep, with some hail the size of baseballs. Hail caused extensive damages to homes and vehicles.</t>
  </si>
  <si>
    <t>New Brunswick and Quebec</t>
  </si>
  <si>
    <t>New Brunswick and Quebec, August 10-11, 1976.  Hurricane Belle.  A hurricane warning was issued on Aug. 9.  Rainfall accumulation was 178 mm in a 3 day period, causing extensive damage. There were reports of flooded basements, damage to sewage disposal facilities, washed out roads and culverts. On Aug. 11 Saint John River rose to 4.9 m at Fredericton and 4.3 m at Maugerville. Approximately 13 areas were affected in QC including Notre-Dame-du-Lac and Sherbrooke.</t>
  </si>
  <si>
    <t>8/11/1976 12:00:00 AM</t>
  </si>
  <si>
    <t>Salmon Arm BC</t>
  </si>
  <si>
    <t>Salmon Arm BC, August 10-17, 1998. A State of Emergency was declared by the Premier on Aug.10 for the Salmon Arm-Fly Hills Fire, it was cancelled on Aug.17. The fire covered 6300 hectares and destroyed 20 houses and 15 farm buildings. An inquiry was called in October 1998 to determine whether the BC Forest Service had problems handling the fire.</t>
  </si>
  <si>
    <t>8/17/1998 12:00:00 AM</t>
  </si>
  <si>
    <t>Estevan SK</t>
  </si>
  <si>
    <t>Estevan SK, August 10, 2004.  Six tank cars of a Canadian Pacific freight train were derailed and three containing anhydrous ammonia were overturned.  An evacuation order was issued and approximately 150 people were evacuated from the immediate area in Estevan.  There were no injuries or immediate threat to life or property.</t>
  </si>
  <si>
    <t>8/10/2004 12:00:00 AM</t>
  </si>
  <si>
    <t>Toronto ON, August 10, 2008. A series of explosions at North Yorkâ€™s Sunrise Propane Industrial Gases Plant forced the evacuation of 12,000 people living inside a 1.6 kilometre radius of the area. The explosion produced a huge mushroom-shaped fireball that blew out windows and shook the houses of nearby residents. In total, the explosion destroyed 100 homes. Paramedics treated 40 people on site, six people were taken to the hospital and 18 admitted themselves. The explosion killed one Sunrise employee as well as a 25-year veteran of the Toronto Fire Service who died from heart attacked while fighting the fire.</t>
  </si>
  <si>
    <t>8/10/2008 12:00:00 AM</t>
  </si>
  <si>
    <t>Quebec City QC, August 11, 1957. 79 people killed when Maritime Central Airways DC-4 crashed near Quebec City.</t>
  </si>
  <si>
    <t>8/11/1957 12:00:00 AM</t>
  </si>
  <si>
    <t>Toronto ON, August 11, 1995. Two Toronto Transit Commission subway trains collided underground between two stations. Three commuters were killed and 140 other riders were injured. Problems with driver training and communications contributed to the accident. A rookie driver drove through three red lights and the fail-safe breaking system failed. The northbound train then rammed into another train which had stopped because of a faulty signal.  The subway line was closed for eight and a half days.</t>
  </si>
  <si>
    <t>8/11/1995 12:00:00 AM</t>
  </si>
  <si>
    <t>Water</t>
  </si>
  <si>
    <t>Montreal QC, August 12, 2002.  Montreal's worst ever water main break affected several sections of the city.  The city's waterworks system that stretches 2700 km in total has some sections that are over 100 years old.  Approximately 10 million gallons of water were lost before the water was turned off. In the St. Michel area, 1300 homes were affected by flooding and interruption in hydro services. Twenty-two thousand homes in the RiviÃ¨re des Prairies and Montreal East areas did not have water, and 40 homes were deemed uninhabitable due to severe water damage.</t>
  </si>
  <si>
    <t>8/12/2002 12:00:00 AM</t>
  </si>
  <si>
    <t>Spences Bridge BC</t>
  </si>
  <si>
    <t>Spences Bridge BC, August 13, 1905. A large gravel bank broke away from a mountain side and came crashing down on a First Nation reserve destroying homes and the local church; 15 dead; the landslide into the Thompson River caused a wave which swept victims away.</t>
  </si>
  <si>
    <t>8/13/1905 12:00:00 AM</t>
  </si>
  <si>
    <t>Edmundston NB</t>
  </si>
  <si>
    <t>Edmundston and Saint-Jacques NB, August 13-14, 2004. Tropical storm Bonnie produced significant heavy rain throughout New Brunswick. Edmundston and Saint-Jacques were both hard hit by the torrential rain. There was localised flooding, basement flooding and road closures in Edmundston and Saint-Jacques. The community of Saint-Jacques was put on a boil water advisory due to well contamination that resulted from the flooding. Edmundston recieved up to 90 mm of rain, while 50.9 mm and 65.4 mm was reported in Fredricton and St. Stephen. Flooded roads created dangerous driving conditions for local residents. One individual was killed while driving a truck across a shallow stream.</t>
  </si>
  <si>
    <t>8/14/2004 12:00:00 AM</t>
  </si>
  <si>
    <t>Energy</t>
  </si>
  <si>
    <t>Ontario, Midwest and Northeast USA</t>
  </si>
  <si>
    <t>Ontario, Midwest and Northeast USA, August 14, 2003. Approximately 50 million (over 9 million in Ontario) people were affected by a blackout, some experiencing power outages for over 48 hours. A combination of employee, equipment, and monitoring failures ultimately led to the blackout. The initial triggering power outage was prompted by contact between sagging transmission lines and untrimmed trees in Ohio.</t>
  </si>
  <si>
    <t>8/14/2003 12:00:00 AM</t>
  </si>
  <si>
    <t>Winnipeg and Steinbach MB</t>
  </si>
  <si>
    <t>Winnipeg and Steinbach MB, August 14, 2009. Powerful thunderstorms, spectacular lightning strikes and baseball-sized hail hammered a wide area of southern Manitoba from Winnipeg to Steinbach. More than 7000 instances of damage to houses and vehicles were reported and losses ranged between $50-75 million. The storm also knocked out power to approximately 4000 homes (12,000 individuals).</t>
  </si>
  <si>
    <t>8/14/2009 12:00:00 AM</t>
  </si>
  <si>
    <t>Louiseville QC</t>
  </si>
  <si>
    <t>Louiseville QC, August 15, 1936. 22 dead, 22 injured: a 16-car freight train smashed into a farm truck carrying more than 40 people from a Friday night political rally.</t>
  </si>
  <si>
    <t>8/15/1936 12:00:00 AM</t>
  </si>
  <si>
    <t>Dartmouth NS, August 15-16, 1971. Hurricane "Beth" produced 296 mm of rain in Nova Scotia; damage to crops was extensive, sections of highways and bridges were washed out; fresh water supplies in Dartmouth, Nova Scotia were left contaminated for days because of extensive runoff into Lake Antigonish.</t>
  </si>
  <si>
    <t>8/16/1971 12:00:00 AM</t>
  </si>
  <si>
    <t>Boisbriand QC</t>
  </si>
  <si>
    <t xml:space="preserve">Boisbriand QC, August 15, 2006. Employees of Les RevÃªtements Polyval and workers from about ten surrounding factories as well as some residents were evacuated. Toxic chemicals, such as solvents and paints, helped fuel the flames. </t>
  </si>
  <si>
    <t>8/15/2006 12:00:00 AM</t>
  </si>
  <si>
    <t>Amherstburg ON</t>
  </si>
  <si>
    <t>Amherstburg ON, August 15, 2006. A huge fire at a plastics recycling plant forced hundreds of resiadents to flee their homes. Smoke was 20 meters high over the area and grew to roughly the size of two football fields.</t>
  </si>
  <si>
    <t>Zama City AB</t>
  </si>
  <si>
    <t>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t>
  </si>
  <si>
    <t>8/15/2008 12:00:00 AM</t>
  </si>
  <si>
    <t>Calgary AB, August 16, 1988. Thunderstorms caused major flooding with 40 to 200 mm of rain falling in different locations. Up to 5 cm of hail also fell in the southern part of Calgary.  Streets turned into rivers and left many motorists stranded.  Individuals, small businesses, farmers and government property were damaged. Approximately 400 homes were affected by sewer backup, 50 had damage due to surface water flooding. There were 3,000 property damage claims and 2,000 automobile claims.</t>
  </si>
  <si>
    <t>8/16/1988 12:00:00 AM</t>
  </si>
  <si>
    <t>Lambeth ON</t>
  </si>
  <si>
    <t>Lambeth ON, August 19, 1968. A severe hailstorm caused extensive crop and property damage and left ice up to 17.5 cm deep on streets.</t>
  </si>
  <si>
    <t>8/19/1968 12:00:00 AM</t>
  </si>
  <si>
    <t>Southern New Brunswick, August 19, 1991. 2 deaths; Hurricane Bob hit southern New Brunswick with winds gusting to 100 km/h after leaving a trail of destruction through the U.S. Cape Cod region.</t>
  </si>
  <si>
    <t>8/19/1991 12:00:00 AM</t>
  </si>
  <si>
    <t>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t>
  </si>
  <si>
    <t>8/19/2005 12:00:00 AM</t>
  </si>
  <si>
    <t>Sainte-Anne-des-Plaines QC</t>
  </si>
  <si>
    <t>Sainte-Anne-des-Plaines QC, August 19, 2006. A small community located 50 kilometres north-east of Montreal was at the centre of a torrential downpour that produced 135 mm of rain in less than three hours.</t>
  </si>
  <si>
    <t>8/19/2006 12:00:00 AM</t>
  </si>
  <si>
    <t>Burin Peninsula, St. John's and Little St. Lawrence NL</t>
  </si>
  <si>
    <t>Burin Peninsula, St. John's and Little St. Lawrence NL, August 2, 1941. Experienced the effects of flooding caused by torrential rains;  two employees of United Towns Electric Company were drowned when a dam broke; the total rainfall was reported to be 98.3 mm for a 66-hour period.</t>
  </si>
  <si>
    <t>8/2/1941 12:00:00 AM</t>
  </si>
  <si>
    <t>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t>
  </si>
  <si>
    <t>8/3/2015 12:00:00 AM</t>
  </si>
  <si>
    <t>Sudbury, Lively, Coppercliff and Field ON</t>
  </si>
  <si>
    <t>Sudbury, Lively, Coppercliff and Field ON, August 20, 1970.  An F3 tornado (wind speeds of 252-330 km/h) caused the loss of six lives, 200 injuries, and extensive damage to property.</t>
  </si>
  <si>
    <t>8/20/1970 12:00:00 AM</t>
  </si>
  <si>
    <t>Toronto, Windsor, Vaughan and Newmarket ON</t>
  </si>
  <si>
    <t>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dayâ€™s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t>
  </si>
  <si>
    <t>8/20/2009 12:00:00 AM</t>
  </si>
  <si>
    <t>Resolute Bay NU</t>
  </si>
  <si>
    <t>Resolute Bay NU, August 20, 2011. On August 20, First Air flight 6560, on route from Yellowknife to Resolute Bay crashed five miles from its destination. According to the Transportation Safety Board of Canada, during the approach to runway 35T, the Boeing 737-210C combi aircraft struck a hill about one nautical mile east of the midpoint of the Resolute Bay airport runway.  There were four crew members and 11 passengers on board the aircraft.  All crew members and eight passengers were fatally injured. Three passengers survived the accident and were recovered from the site by Canadian military personnel who were in Resolute Bay for Exercise Operation Nanook. The aircraft was destroyed and there was a post-impact fire.</t>
  </si>
  <si>
    <t>8/20/2011 12:00:00 AM</t>
  </si>
  <si>
    <t>Meat Cove NS</t>
  </si>
  <si>
    <t>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t>
  </si>
  <si>
    <t>8/22/2010 12:00:00 AM</t>
  </si>
  <si>
    <t>Goderich ON</t>
  </si>
  <si>
    <t>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t>
  </si>
  <si>
    <t>8/22/2011 12:00:00 AM</t>
  </si>
  <si>
    <t>West Kelowna BC</t>
  </si>
  <si>
    <t>West Kelowna BC, August 21-25, 2016. A wildfire broke out on the evening of August 21, near Bear Creek Provincial Park located north of West Kelowna. The Central Okanagan Regional District ordered an evacuation of 156 homes (approximately 468 individuals). In addition, campers from the Bear Creek Provincial Park were also evacuated. Firefighting crews quickly gained control of the blaze, which was 52 hectares in size and 60 per cent contained by August 22. Evacuation orders were lifted for 51 homes and campers were temporarily allowed into their campsites to remove possessions, vehicles and trailers on August 22. The wildfire was 100 per cent contained by January 25.</t>
  </si>
  <si>
    <t>8/25/2016 12:00:00 AM</t>
  </si>
  <si>
    <t>Off Queen Charlotte Islands BC</t>
  </si>
  <si>
    <t>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t>
  </si>
  <si>
    <t>8/22/1949 12:00:00 AM</t>
  </si>
  <si>
    <t>Saint-Basile-le-Grand QC</t>
  </si>
  <si>
    <t>Saint-Basile-le-Grand QC, August 23, 1988. A fire broke out in a warehouse containing 84.8 mÂ³ of toxic solid and liquid wastes containing PCBs; nearly 5000 people were evacuated for 17 days over an area of 14 kmÂ²; agricultural produce was destroyed over an area of 750 kmÂ² as a safety precaution.</t>
  </si>
  <si>
    <t>8/23/1988 12:00:00 AM</t>
  </si>
  <si>
    <t>Grande Prairie AB, August-October 1989. Heavy rainfall occurred over the northwest region of Alberta in late August 1989 and caused flooding. Rains continued on in September and October, making it hard for farmers to harvest their crops.</t>
  </si>
  <si>
    <t>10/18/1989 12:00:00 AM</t>
  </si>
  <si>
    <t>Halifax NS, August 23, 2009.  Hurricane Bill dumped between 60 and 70 mm of rain with overland wind gusts of 87 km/h. A marine buoy off Nova Scotia recorded winds of 130 km/h and another buoy about 200 kilometers southeast of Yarmouth recorded a maximum wave height of 26.4 metres. Bill's steady downpour and fierce winds knocked out power to 40,000 residents. More than a dozen flights from Halifax International Airport were cancelled and ferry services were suspended between Nova Scotia and Newfoundland. In Newfoundland and Labrador there were road washouts and some localized flooding.</t>
  </si>
  <si>
    <t>8/23/2009 12:00:00 AM</t>
  </si>
  <si>
    <t>Newfoundland, August 24-25, 1927.  A hurricane swept through Atlantic Canada washing out roads, filling basements, ans swamping boats.  In Newfoundland, 56 people died at sea.</t>
  </si>
  <si>
    <t>8/25/1927 12:00:00 AM</t>
  </si>
  <si>
    <t>Toronto ON, August 24 - September 5, 1953; 1 person died of heat-related fever; 186 cases of heat prostration and injury were reported at the Canadian National Exhibition.  Water consumption levels reached record levels of 182 million gallons for Toronto area on September 2.</t>
  </si>
  <si>
    <t>9/5/1953 12:00:00 AM</t>
  </si>
  <si>
    <t>Newfoundland, August 25, 1935. Villages destroyed; 50 people left dead in the wake of a severe storm.</t>
  </si>
  <si>
    <t>8/25/1935 12:00:00 AM</t>
  </si>
  <si>
    <t>Victoriaville QC</t>
  </si>
  <si>
    <t>Victoriaville QC, August 27, 1971. Hurricane "Doria" caused floods in the region of Bois-Francs, QuÃ©bec; the communities most affected were Thetford Mines, Victoriaville and Warwick.</t>
  </si>
  <si>
    <t>8/27/1971 12:00:00 AM</t>
  </si>
  <si>
    <t>Cedoux SK</t>
  </si>
  <si>
    <t>Cedoux SK, August 27, 1973. The largest documented hailstone in Canada was produced by this storm: 290 grams and 114 mm diameter.</t>
  </si>
  <si>
    <t>8/27/1973 12:00:00 AM</t>
  </si>
  <si>
    <t>Toronto ON, August 27, 1976. At least five roads were closed due to flooding.</t>
  </si>
  <si>
    <t>8/27/1976 12:00:00 AM</t>
  </si>
  <si>
    <t>MaskinongÃ© QC</t>
  </si>
  <si>
    <t>St. Lawrence River QC, August 27, 1991. The tornado affected the Village of MaskinongÃ©;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MaskinongÃ© were damaged, the power lines were down and telephone service stopped; no drinking water was available.</t>
  </si>
  <si>
    <t>8/27/1991 12:00:00 AM</t>
  </si>
  <si>
    <t>Southern MB, August 27, 1994.</t>
  </si>
  <si>
    <t>8/27/1994 12:00:00 AM</t>
  </si>
  <si>
    <t>Edmonton AB, August 28, 1992.</t>
  </si>
  <si>
    <t>8/28/1992 12:00:00 AM</t>
  </si>
  <si>
    <t>Elmira ON</t>
  </si>
  <si>
    <t>Elmira ON, August 28, 1992.</t>
  </si>
  <si>
    <t>Southern ON, August 28, 1994.</t>
  </si>
  <si>
    <t>8/28/1994 12:00:00 AM</t>
  </si>
  <si>
    <t>Kelowna BC</t>
  </si>
  <si>
    <t>Kelowna  BC, August 28, 2005.  A 25-hectare forest fire was reported in Rose Valley near Kelowna.  Approximately 75 homes in the subdivision were evacuated and about 528 people registered with emergency social services after the evacuation order.  No injuries or casualties were reported.</t>
  </si>
  <si>
    <t>8/28/2005 12:00:00 AM</t>
  </si>
  <si>
    <t>Quebec, New Brunswick, Nova Scotia, Prince Eward Island, and Newfoundland and Labrador</t>
  </si>
  <si>
    <t>Quebec, New Brunswick, Nova Scotia, Prince Edward Island and Newfoundland and Labrador, August 28-30, 2011. Hurricane Irene, the storm that caused over 40 deaths and billions of dollars in damages in the United States, moved north into Canada affecting parts of Quebec and the Maritime provinces. The 400 kilometre-wide Post-Tropical storm produced heavy rain and strong gusts of wind, which downed trees and power lines. Parts of Quebec received more than 100 mm of rain and wind gusts of up to 113 km/h. On August 28, Hydro-Quebec reported approximately 250,000 customers (750,000 individuals) without power and by August 29, only 80,000 households were without power. The storm was responsible for two deaths in Quebec; one man died while attempting to reach his family in the storm, while another went missing and is presumed dead when his car was washed down river. Approximately 350 residents were evacuated in Quebec. Strong winds produced six-metre waves over western Maritime waters. Some parts of Labrador received up to 40 mm of rain overnight, while Doaktown and Fredricton New Brunswick received 89 mm and 53 mm respectively. Approximately 50,000 households (150,000 individuals) in New Brunswick and 8000 (24,000 individuals) households in Nova Scotia were without power during the height of the storm.</t>
  </si>
  <si>
    <t>8/30/2011 12:00:00 AM</t>
  </si>
  <si>
    <t>Quebec City QC, August 29, 1907. Nearing the completion of construction of the Quebec Bridge, the southern span of the bridge over the Saint Lawrence River collapsed, killing 75 workmen.</t>
  </si>
  <si>
    <t>8/29/1907 12:00:00 AM</t>
  </si>
  <si>
    <t>Southern Ontario, August 29, 1990. Tornadoes, high winds and thunderstorms caused crop damage and the destruction of several buildings in the communities of Lobo, Komoka, Frome, Port Stanley, Southwold and Kendall; 6 minor injuries were reported.</t>
  </si>
  <si>
    <t>8/29/1990 12:00:00 AM</t>
  </si>
  <si>
    <t>Southwestern British Columbia, August 29 to September 1, 1991. Heavy rains caused extensive damage in the Southwestern area of BC, mainly surrounding Vancouver and the Chilliwack area. More specifically: in the South Central region, Bella Coola, Chilcotin, West Central Region, Southwest Region, Fraser Columbia, Kooteney, Similkameen and Peace Regions.</t>
  </si>
  <si>
    <t>9/1/1991 12:00:00 AM</t>
  </si>
  <si>
    <t>Colchester, Pictou, Antigonish, Inverness, Victoria, Cumberland and Halifax NS</t>
  </si>
  <si>
    <t>Colchester, Pictou, Antigonish, Inverness, Victoria, Cumberland and Halifax NS, August 29 to 31, 2008. A low pressure system moved into Nova Scotia, bringing heavy rains up to 49 mm. The same system returned on August 31 and brought even more rain, up to 68 mm. The total rainfall over the three day period caused extensive flooding.</t>
  </si>
  <si>
    <t>8/31/2008 12:00:00 AM</t>
  </si>
  <si>
    <t>Lower Mainland British Columbia</t>
  </si>
  <si>
    <t>Lower Mainland British Columbia, August 29, 2015. One of the worst windstorms to affect the province in decades hit British Columbiaâ€™s Lower Mainland. The most affected areas included Surrey, Richmond, Abbotsford and the Western Fraser Valley. On Saturna Island, wind gusts were report to reached 117 km/h. The powerful winds subsequently fell hundreds of trees, which damaged homes, vehicles and power lines. In total, approximately 500,000 customers (1,500,000 individuals) lost power due to damaged power lines. Some areas lost power temporarily, while others were without power for over three days. Fallen trees caused damages to residential and commercial property. Debris and traffic light outages created severe traffic congestion. There were numerous reports of an undetermined number of people being injured due to fallen trees and debris. One individual was critically injured and taken to the hospital after a tree fell on her while she was outside with her daughter. Additionally, a Vancouver Sky Train was damaged by a fallen tree resulting in service delays. The strong winds that fell hundreds of trees also caused the closure of Stanley Park, Pacific National Exhibition (PNE) and ferry crossings.</t>
  </si>
  <si>
    <t>8/29/2015 12:00:00 AM</t>
  </si>
  <si>
    <t>Edmonton AB, August 3, 1983.  Hail the size of golf balls smashed windshields, stripped leaves and damaged roofs.</t>
  </si>
  <si>
    <t>8/3/1983 12:00:00 AM</t>
  </si>
  <si>
    <t>Southern Ontario, August 30-31, 1956. Due to flooding, several roads were closed and damage occurred along the Thames and Grand Rivers as well in the Toronto area.</t>
  </si>
  <si>
    <t>8/31/1956 12:00:00 AM</t>
  </si>
  <si>
    <t>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t>
  </si>
  <si>
    <t>8/31/1961 12:00:00 AM</t>
  </si>
  <si>
    <t>Quebec, August 31, 2005.  The aftermath of Hurricane Katrina was felt in Quebec where heavy rain hit the Basse-CÃ´te-Nord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t>
  </si>
  <si>
    <t>8/31/2005 12:00:00 AM</t>
  </si>
  <si>
    <t>Edmonton AB, August 4, 1969. Some of the largest hailstones to that date.</t>
  </si>
  <si>
    <t>8/4/1969 12:00:00 AM</t>
  </si>
  <si>
    <t>Eastman QC</t>
  </si>
  <si>
    <t>Eastman QC, August 4, 1978. The brakes on a chartered bus failed and the bus plunged into Lac d'Argent.</t>
  </si>
  <si>
    <t>8/4/1978 12:00:00 AM</t>
  </si>
  <si>
    <t>Aylmer QC</t>
  </si>
  <si>
    <t>Aylmer QC, August 4, 1994. A F3 tornado hits the heavily populated district of Aylmer. 385 houses sustained damages, 12 being totally destroyed and 40 being heavily damaged. 250 families had to be evacuated (based on family of 4), and 4 people were injured.</t>
  </si>
  <si>
    <t>8/4/1994 12:00:00 AM</t>
  </si>
  <si>
    <t>Salmon Arm BC, August 4, 1994.</t>
  </si>
  <si>
    <t>The Bois-Francs, ChaudiÃ¨re-Appalaches, Beauce, l'Outaouais, LanaudiÃ¨re, and Abitibi-TÃ©miscamingue regions QC</t>
  </si>
  <si>
    <t>The Bois-Francs, ChaudiÃ¨re-Appalaches, Beauce, l'Outaouais, LanaudiÃ¨re, and Abitibi-TÃ©miscamingue regions QC, August 4, 2003</t>
  </si>
  <si>
    <t>8/4/2003 12:00:00 AM</t>
  </si>
  <si>
    <t>Natuashish NL</t>
  </si>
  <si>
    <t>Natuashish NL, August 4-7, 2007. A wildfire destroyed 200 hectares of land and forced the evacuation of 600 local residents. The blaze that burned near the Innu community of Natuashish in Labrador was sparked by accident by a group of teenagers who started a fire to warm themselves up after swimming in the popular swimming hole near the airport. The fire spread so rapidly that the teenagers narrowly escaped with their lives. The fire burned for several days and halted flights to the local airport.</t>
  </si>
  <si>
    <t>8/7/2007 12:00:00 AM</t>
  </si>
  <si>
    <t>DÃ©lÃ©age and Mont-Laurier QC</t>
  </si>
  <si>
    <t>DÃ©lÃ©age and Mont-Laurier QC, August 4, 2009. A powerful F2 tornado touched down in DÃ©lÃ©age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t>
  </si>
  <si>
    <t>8/4/2009 12:00:00 AM</t>
  </si>
  <si>
    <t>Quesnel Lake BC</t>
  </si>
  <si>
    <t>Quesnel Lake BC, August 4-12, 2014. The dam for the tailings pond at the Imperial Metals Mount Polley copper and gold mine breached; releasing nearly 10 million cubic metres of water and 4.5 million cubic metres of contaminated slurry into nearby Polley Lake, Hazeltine Creek, Cariboo Creek and Quesnel Lake. On August 6, the Cariboo Regional District declared a local state of emergency in several nearby communities due to concerns over the quality of drinking water, affecting over 300 residents. By August 12, the BC Government lifted the ban on drinking water for many homes with the exception of those within 100 metres of the sediment deposit. A final report commissioned by the BC Government attributed the dam failure to a design flaw, where the foundation was built upon unstable glacial till, exacerbated by the dam being repeatedly raised and expanded.</t>
  </si>
  <si>
    <t>8/12/2014 12:00:00 AM</t>
  </si>
  <si>
    <t>Southern Alberta, August 4-5, 2015. A severe thunderstorm warning was in place for much of southern Alberta including tornado warnings. On August 4, a storm cell that produced low to moderate levels of hail formed in the Elbow valley and later moved into the northern regions of Calgary just as a second storm cell headed towards the southern region of the city. Both storm cells formed one large storm system that hit the Calgary area with severe hail. As the storm system move out of Calgary, the village of Standard was impacted by small hail and there were reports of a tornado sighting in Langdon that caused minimal damages. On August 05, the Calgary area was hit again by bad weather. In Calgary there was significant rainfall and wind gusts of up to 78 km/h. Flooding occurred in the city where it had rained up to 100 mm since the previous storm. Over all, both storms produced strong winds that caused damages to the roofs of apartment buildings and residential homes. Approximately 35,000 customers (105,000 individuals) lost power due to damaged power lines from fallen trees. Heavy rain and hail also caused flooding that submerged basements, vehicles and underpasses.</t>
  </si>
  <si>
    <t>8/5/2015 12:00:00 AM</t>
  </si>
  <si>
    <t>Winnipeg MB, August 4, 2016. A natural gas leak in Winnipeg prompted the evacuation of approximately 200 people. The leak was caused by a contractor who accidently severed a gas line at a construction site in the intersection of Keewatin Street and Paramount Road. In total, 122 homes and two businesses were temporarily evacuated, but residents were allowed to return later that day.</t>
  </si>
  <si>
    <t>8/4/2016 12:00:00 AM</t>
  </si>
  <si>
    <t>Kinsella AB</t>
  </si>
  <si>
    <t>Kinsella, near Wainwright AB, August 5, 1991. A train struck a tractor-trailer unit loaded with light crude oil; the subsequent explosion and fire killed the driver and the three train crew members; the train pushed the truck for 3 km, spilling oil and propagating the fire; an area of 1.5 kmÂ² required cleaning.</t>
  </si>
  <si>
    <t>8/5/1991 12:00:00 AM</t>
  </si>
  <si>
    <t>Woodstock ON</t>
  </si>
  <si>
    <t>Woodstock ON, August 7, 1979.</t>
  </si>
  <si>
    <t>8/7/1979 12:00:00 AM</t>
  </si>
  <si>
    <t>Ottawa ON, August 8, 1996.</t>
  </si>
  <si>
    <t>8/8/1996 12:00:00 AM</t>
  </si>
  <si>
    <t>GaspÃ© QC</t>
  </si>
  <si>
    <t>GaspÃ© and Riviere-au-Renard QC, August 8-9, 2007. A severe thunderstorm dumped up to 115 mm of rain on GaspÃ© and Riviere-au-Renard in less than 10 hours. The heavy rain resulted in significant damages to homes and businesses. In Riviere-au-Renard, 38 homes were damaged and approximately 105 people were evacuated. Nearby in Cortereal, six homes were damaged and approximately 29 people were evacuated. In total, approximately 200 people were evacuated due to flooding that was so severe that some houses were swept away completely. One individual died as a result of the flooding.</t>
  </si>
  <si>
    <t>8/9/2007 12:00:00 AM</t>
  </si>
  <si>
    <t>Calgary AB, August 9, 1999.  A series of explosions at Hub Oil, a Calgary oil recycling plant, caused a fire that blazed for 10 hours.  About 2000 residents from the nearby neighbourhood were evacuated until August 10 since the fire released oily toxic smoke into the atmosphere.</t>
  </si>
  <si>
    <t>8/9/1999 12:00:00 AM</t>
  </si>
  <si>
    <t>Nova Scotia, September 1936. A hurricane-like storm hit Nova Scotia in September 1936, and caused flooding throughout the province.</t>
  </si>
  <si>
    <t>9/1/1936 12:00:00 AM</t>
  </si>
  <si>
    <t>St-Gregoire-de-Montmercy QC</t>
  </si>
  <si>
    <t>St-Gregoire-de-Montmercy QC, September 1, 1938. 4 dead; 12 injured; landslide caused by heavy rains destroyed houses.</t>
  </si>
  <si>
    <t>9/1/1938 12:00:00 AM</t>
  </si>
  <si>
    <t>Dugald MB</t>
  </si>
  <si>
    <t>Dugald MB, September 1, 1947. About 30 km east of Winnipeg: 31 dead, many injured: a CNR passenger train collided with a special CNR campers train filled with people returning from vacation.</t>
  </si>
  <si>
    <t>9/1/1947 12:00:00 AM</t>
  </si>
  <si>
    <t>Montreal QC, September 1, 1972. The fire was set in the \"Blue Bird\" nightclub by three patrons who were ejected from the establishment earlier in the evening; 37 dead, 50 injured.</t>
  </si>
  <si>
    <t>9/1/1972 12:00:00 AM</t>
  </si>
  <si>
    <t>Edmonton AB, September 1, 1992.</t>
  </si>
  <si>
    <t>9/1/1992 12:00:00 AM</t>
  </si>
  <si>
    <t>Aldershot ON</t>
  </si>
  <si>
    <t>Aldershot ON, September 10, 1943. 12 killed, two injured: a CPR passenger train at Aldershot crossing near Hamilton collided with a Canada Coach Lines bus, splitting the bus in two.</t>
  </si>
  <si>
    <t>9/10/1943 12:00:00 AM</t>
  </si>
  <si>
    <t>Nova Scotia, September 10, 1989. Hurricane "Gabrielle" battered the coast of Nova Scotia with 6 to 9 metre swells and winds gusting to 150 km/h; one man was killed when a huge wave swept him into the ocean.</t>
  </si>
  <si>
    <t>9/10/1989 12:00:00 AM</t>
  </si>
  <si>
    <t>Lethbridge and Coalhurst AB</t>
  </si>
  <si>
    <t>Lethbridge and Coalhurst AB, September 10-11, 2012. Two large grass fires prompted local states of emergency and evacuations in southern Alberta. The first fire originated in the Blood Reserve near Coalhurst and Lethbridge. Approximately 2,200 residents in Coalhurst as well as residents in a Lethbridge trailer park were evacuated and sent to safe zones in Lethbridge. A second grass fire burned near the town of Milk River were approximately 800 people were evacuated to the nearby town of Raymond.  Both grass fires damaged several sheds and outbuildings and destroyed one house. There was also one fire related injury reported. Residents were allowed to return to their homes on September 10 in Coalhurst and September 11 in Lethbridge.</t>
  </si>
  <si>
    <t>9/11/2012 12:00:00 AM</t>
  </si>
  <si>
    <t>Quebec City QC, September 11, 1916. A new centre span for the Quebec Bridge was being hoisted into position when it fell into the St. Lawrence River, killing 13 workmen.</t>
  </si>
  <si>
    <t>9/11/1916 12:00:00 AM</t>
  </si>
  <si>
    <t>New Brunswick, September 11-13, 1954. Hurricane "Edna" caused severe damage and flooding.</t>
  </si>
  <si>
    <t>9/13/1954 12:00:00 AM</t>
  </si>
  <si>
    <t>Burin Peninsula NL, September 11, 1995. Heavy rains and winds associated with Hurricane "Luis" caused damage to provincial, municipal, and private sector properties on the Burin Peninsula. Some two dozen roads were washed out.</t>
  </si>
  <si>
    <t>9/11/1995 12:00:00 AM</t>
  </si>
  <si>
    <t>Hijacking</t>
  </si>
  <si>
    <t>New York City, NY, U.S.A.</t>
  </si>
  <si>
    <t>New York City, NY, U.S.A., September 11, 2001. Twenty-four Canadians were killed when terrorists crashed two commercial airliners into the towers of the World Trade Center. One Canadian was aboard each of the two hijacked aircraft. The other 22 Canadians were among the 2 823 people killed in the subsequent collapse of both towers.</t>
  </si>
  <si>
    <t>9/11/2001 12:00:00 AM</t>
  </si>
  <si>
    <t>Ottawa ON, September 12, 1989. The driver of a tank truck carrying 57 mÂ³ of gasoline lost control and crashed into a public transport bus; both the truck and bus were destroyed by fire, and 40 mÂ³ of gasoline were released; the only casualty was the truck driver who was killed.</t>
  </si>
  <si>
    <t>9/12/1989 12:00:00 AM</t>
  </si>
  <si>
    <t>Nova Scotia, 1964. Hurricane Ethel caused widespread flooding in Nova Scotia.</t>
  </si>
  <si>
    <t>9/16/1964 12:00:00 AM</t>
  </si>
  <si>
    <t>Southern Quebec, September 13, 1979. Hurricane "Frederic" brought more than 80 mm of rain to southern QuÃ©bec.</t>
  </si>
  <si>
    <t>9/13/1979 12:00:00 AM</t>
  </si>
  <si>
    <t>St. John's NL, September 14, 1948. Torrential rains caused at least three houses to collapse when hit by mudslides; in one area it was necessary to rescue residents by boat, one child died.</t>
  </si>
  <si>
    <t>9/14/1948 12:00:00 AM</t>
  </si>
  <si>
    <t>Estevan SK, September 15, 1946. A Royal Canadian Air Force (RCAF) transport plane crashed near Estevan killing 20 RCAF personnel.</t>
  </si>
  <si>
    <t>9/15/1946 12:00:00 AM</t>
  </si>
  <si>
    <t>Kingston ON</t>
  </si>
  <si>
    <t>Kingston ON, September 15, 2008. An overnight wind and rainstorm hit Kingston, cut power to thousands of homes in the area, knocked one ferry out of service and toppled small buildings. Kingston received 20 mm of rain overnight and was hit with wind gusts of 67 km/h. Across southeast Ontario, 25,000 homes and businesses (approximately 75,000 individuals) lost power.</t>
  </si>
  <si>
    <t>9/15/2008 12:00:00 AM</t>
  </si>
  <si>
    <t>Ramsey Arm BC</t>
  </si>
  <si>
    <t>Ramsey Arm BC, September 16, 1964. Debris flow caused by heavy rains struck a logging camp; 5 dead.</t>
  </si>
  <si>
    <t>Toronto ON, September 17, 1949. 118 dead; a blaze, believed to have been started in a closet,  broke out on the Canada Steamship Lines ship "Noronic"; the ship was docked in Toronto Harbour at the time of the fire.</t>
  </si>
  <si>
    <t>9/17/1949 12:00:00 AM</t>
  </si>
  <si>
    <t>Yellowknife NT</t>
  </si>
  <si>
    <t>Yellowknife NT, September 18, 1992. A rail car in the Giant Yellowknife gold mine, 230 metres below ground, was ripped apart by a massive explosion, killing nine miners aboard; all had crossed a picket line to continue working during a legal strike which had begun five months earlier; six of the dead were former strikers while the other three were replacement workers; RCMP investigators said a deliberately-planted home-made bomb caused the blast; during the strike there had been picket line violence, deliberately set fires and at least two earlier, non-fatal, explosions.</t>
  </si>
  <si>
    <t>9/18/1992 12:00:00 AM</t>
  </si>
  <si>
    <t>Southern coast of Newfoundland</t>
  </si>
  <si>
    <t>Southern coast of Newfoundland, September 19, 2001. Tropical Storm "Gabrielle". High tides, strong winds and record-breaking precipitation hit the southern coast of Newfoundland, particularly the Avalon Peninsula. Provincial, municipal, and private properties were greatly affected. Basements, streets, parks, schools and shopping malls were flooded. Power outages affected most of the province. Conflict arose between St-John's residents and the municipality over the inadequate sewer system; the sewer system could not manage the runoff.</t>
  </si>
  <si>
    <t>9/19/2001 12:00:00 AM</t>
  </si>
  <si>
    <t>London ON</t>
  </si>
  <si>
    <t>London ON, September 2,1984. 30 injured.</t>
  </si>
  <si>
    <t>9/2/1984 12:00:00 AM</t>
  </si>
  <si>
    <t>Peggy's Cove NS</t>
  </si>
  <si>
    <t xml:space="preserve">Peggy's Cove NS, September 2, 1998. Swissair Flight 111 flying from New York to Zurich declared an emergency when the crew of the MD11 jet had reported smoke in the cockpit. Originally, the re-routed destination was Boston, but the pilots were informed that the Halifax airport was closer.  Around 10:30 pm AT, the Swissair jet disappeared from radar screens and plummeted into the Atlantic Ocean, 10 km from Peggy's Cove, NS. All 229 people on board were killed: 215 passengers and 14 crew. Search and rescue began immediately, and continued on for 8 weeks with more than 3,000 people were involved in the operation.  Approximately 70% of the plane was recovered, the remaining still left to be recovered. Neither the flight data recorder nor the voice recorder had any valuable information pertaining to the cause of the crash. Causes of the crash are still being investigated. </t>
  </si>
  <si>
    <t>9/2/1998 12:00:00 AM</t>
  </si>
  <si>
    <t>Newfoundland and Labrador</t>
  </si>
  <si>
    <t>Newfoundland and Labrador, September 21, 2010. Hurricane Igor hit Newfoundland and Labrador at 12:30 NDT, causing extensive damages. At the height of the hurricane, wind speeds in some areas were in excess of 170 km/h with rainfall reaching nearly 240 mm in some parts of the province. Approximately 150 communities were isolated due to washouts and road closures, and 30 communities had declared states of emergency. Over 30,000 calls were made to the Emergency Operations Centre and over 100 families (300 individuals) were displaced. An 80-year-old man died when he was swept into the ocean during the storm.  The Canadian Forces deployed 1000 troops to assist in the wake of the disaster. Canada Revenue Agency also provided tax relief measures to taxpayers affected by Hurricane Igor in Newfoundland and Labrador.</t>
  </si>
  <si>
    <t>9/21/2010 12:00:00 AM</t>
  </si>
  <si>
    <t>Charlottetown PE, September 22, 1942. A storm, remnants of a dissipating hurricane, left 163.8 mm of rain and damages in the city of Charlottetown.</t>
  </si>
  <si>
    <t>9/22/1942 12:00:00 AM</t>
  </si>
  <si>
    <t>Tuktoyaktuk and Mackenzie Delta NT</t>
  </si>
  <si>
    <t>Tuktoyaktuk and Mackenzie Delta NT, September 22, 1993. A severe storm with winds from the northwest of up to 96 km/h generated a 1.68 m surge and raised water levels to 2.2 m above chart datum. Coincident with approximately 90% open water offshore, waves were relatively powerful and, together with the high water levels, resulted in damage to or destruction of about half the shore protection at Tuktoyaktuk, and flooding in the community and parts of the Mackenzie Delta.</t>
  </si>
  <si>
    <t>9/23/1993 12:00:00 AM</t>
  </si>
  <si>
    <t>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t>
  </si>
  <si>
    <t>9/23/1999 12:00:00 AM</t>
  </si>
  <si>
    <t>Vancouver and Southwestern BC, September 24, 1999.  Approximately 100,000 people were left without power when a powerful windstorm rocked Vancouver and the surrounding area.  Winds gusting up to 91 km/h hit the Vancouver area and winds up to 115 km/h hit Victoria. This storm broke the record for the month for highest wind gusts. By September 27, at least 4000 people were still without power in Surrey, White Rock, and Delta, BC.</t>
  </si>
  <si>
    <t>9/24/1999 12:00:00 AM</t>
  </si>
  <si>
    <t>Toronto ON, September 24, 2005.  In the fall of 2005, a long-term care facility in the city of Toronto named Seven Oaks experienced an outbreak of Legionnaires' disease. A total of 135 people were infected (70 residents, 39 staff, 21 visitors, and 5 people who lived or worked near the home). Twenty-three residents died. For the first 10 days, the cause of the outbreak was unknown. On October 16, the Minister of Health and Long-Term Care established an Expert Review Panel on the Legionnaires' Disease Outbreak to assess the progress Ontario has made since SARS, to identify the key lessons from the recent Legionnaires' disease outbreak, and provide advice on how to strengthen infectious disease control in Ontario.</t>
  </si>
  <si>
    <t>9/24/2005 12:00:00 AM</t>
  </si>
  <si>
    <t>Kingcome Inlet and Bella Coola BC</t>
  </si>
  <si>
    <t>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t>
  </si>
  <si>
    <t>9/25/2010 12:00:00 AM</t>
  </si>
  <si>
    <t>Southwestern Ontario, September 25, 1941. An unnamed hurricane struck southwestern Ontario; winds were reported to reach 130 km/h in London.</t>
  </si>
  <si>
    <t>9/25/1941 12:00:00 AM</t>
  </si>
  <si>
    <t>Jarvis ON</t>
  </si>
  <si>
    <t>Jarvis ON, September 26, 1991. 1300 evacuated; 1 injured; a natural gas explosion destroyed one house; the owner of the home suffered burns from the blast; the explosion was caused by gas seeping into a backyard well; all natural gas lines were turned off; electricity and phone lines were shut off to prevent sparks from triggering more explosions in the area off the north shore of Lake Erie; the area had to be evacuated; the evacuation lasted 4 days.</t>
  </si>
  <si>
    <t>9/26/1991 12:00:00 AM</t>
  </si>
  <si>
    <t>Regina SK, August 26, 1995.</t>
  </si>
  <si>
    <t>9/26/1995 12:00:00 AM</t>
  </si>
  <si>
    <t>Lorette River, Quebec City QC</t>
  </si>
  <si>
    <t>Lorette River, Quebec City QC, September 26, 2005.  The remnants of hurricane Rita caused flooding by overflowing the Lorette River with 108.55 mm of rain fall.</t>
  </si>
  <si>
    <t>9/26/2005 12:00:00 AM</t>
  </si>
  <si>
    <t>Stephenville NL</t>
  </si>
  <si>
    <t xml:space="preserve">Stephenville NL, September 27, 2005.  The town of Stephenville received 110 mm of rain, causing flooding in the region.  More than 80 homes were flooded completely.  A state of emergency was declared and approximately 200 people were forced to leave their homes.  </t>
  </si>
  <si>
    <t>9/27/2005 12:00:00 AM</t>
  </si>
  <si>
    <t>Abbotsford BC</t>
  </si>
  <si>
    <t>Abbotsford BC, September 28, 2005. A fuel-tanker truck containing 38,000 litres of a gasoline-diesel mix overturned in Abbotsford.  Approximately 700 homes, three schools and several businesses were affected and about 4000 were evacuated. Fuel from the spill contaminated a creek and killed unknown number of fish.  Electric supply was shut off to the area as a precautionary measure.  No injuries or fatalities were reported.  City crews flushed the storm sewer system with water to dilute the fuel and evacuees were allowed to return home.</t>
  </si>
  <si>
    <t>9/28/2005 12:00:00 AM</t>
  </si>
  <si>
    <t>Maritime Provinces, September 28, 2008. Tropical storm Kyle, made landfall with Atlantic Canada between the Yarmouth and Digby counties in western Nova Scotia at 21:30 ADT on September 28. Kyle covered more than 1000 kilometres as it moved north-northeast from the United States before reaching Canada as a Category 1 storm with wind gusts of 120 km/h. The storm brought heavy rain to New Brunswick and Quebec, with parts of New Brunswick receiving up to 72 mm of rain. Power outages were reported in all three Maritime provinces. Nova Scotia had over 40,000 customers (approximately 120,000 individuals) lost power. The storm also produced an estimated storm surge of 80 cm.</t>
  </si>
  <si>
    <t>9/28/2008 12:00:00 AM</t>
  </si>
  <si>
    <t>Yarmouth NS, September 28, 2008. Tropical Storm Kyle made landfall bringing heavy rains and powerful winds as high as 100 km/h.  The high winds resulted in 40,000 being without power along with significant damage to infrastructure and personal property.</t>
  </si>
  <si>
    <t>Saint-Jacques QC</t>
  </si>
  <si>
    <t>Saint-Jacques QC, September 29, 1989. A highway collision between a car and transport truck containing ethylene glycol resulted in 9100 kg of the product spilling into a river below the road, causing serious pollution; the driver of the car was killed and the truck driver injured.</t>
  </si>
  <si>
    <t>9/29/1989 12:00:00 AM</t>
  </si>
  <si>
    <t>Halifax NS and Charlottetown PE</t>
  </si>
  <si>
    <t>Halifax NS and Charlottetown PE, September 29, 2003. At 00:10 AST, Hurricane Juan made landfall in Nova Scotia as one of the most powerful and damaging hurricanes to impact Canada.  A 1.63 metre storm surge occurred while Juan made landfall just south of Halifax as a Class 2 hurricane. Water levels reached 2.9 metres above chart datum, which was the highest water level recorded to date at this location. Winds gusted to 230 km/h in Halifax and waves outside Halifax Harbour reached a maximum height of 19 metres. Extensive damage to buildings, docks, boardwalks and trails occurred throughout Nova Scotia and Prince Edward Island. Point Pleasant Park in Halifax was decimated; nearly every tree in the 75-hectare park was damaged or uprooted. Juan knocked out power to hundreds of thousands of people. It is estaimated that up to 300,000 people lost power due to the strong winds. In addition, eight lives were lost either directly or indirectly as a result of Hurricane Juan.</t>
  </si>
  <si>
    <t>9/29/2003 12:00:00 AM</t>
  </si>
  <si>
    <t>Windsor and Tecumseh ON</t>
  </si>
  <si>
    <t>Windsor and Tecumsech ON, September 29, 2016. States of emergency were declared in Windsor and Tecumsech after the region was hit with intense storms that produced significant flooding. The Windsor Airport recorded 78 mm of rain within a 24-hour period, while another gauge in the cityâ€™s east end measured 106 mm and the town of Tecumsech received up to 190 mm. In both municipalities, the heavy rain resulted in hundreds of flooded basements. Cars were abandoned in flooded streets and many roads were closed.</t>
  </si>
  <si>
    <t>9/29/2016 12:00:00 AM</t>
  </si>
  <si>
    <t>Montreal QC, September 3, 1984. A retired U.S. military officer planted a bomb in MontrÃ©al's Central Station to protest a papal visit to Canada scheduled to take place the following week; the bomb killed three and wounded 45.</t>
  </si>
  <si>
    <t>9/3/1984 12:00:00 AM</t>
  </si>
  <si>
    <t>Windsor ON, September 3, 1999.  Dense fog and high speed are blamed for a massive car pileup/accident on Hwy. 401 near Windsor. At least 40 vehicles collided, including transport trucks, vans and cars, resulting in seven deaths and 33 injuries.  The intensity of the fire, which caused the road's asphalt to melt, and the fire damage, which destroyed many of the vehicles, made it impossible to fully understand how the collisions occurred.  At least five separate accidents occurred, blocking both sides of the highway.</t>
  </si>
  <si>
    <t>9/3/1999 12:00:00 AM</t>
  </si>
  <si>
    <t>Haileybury ON</t>
  </si>
  <si>
    <t>Haileybury and northern region ON, September 30 - October 5 1922. 43 dead (unofficially as high as 150), 11,000 homeless, 5180 square kilometres burned.</t>
  </si>
  <si>
    <t>10/5/1922 12:00:00 AM</t>
  </si>
  <si>
    <t>Echo Harbour BC</t>
  </si>
  <si>
    <t>Echo Harbour BC, September 30, 1922. 5 dead; debris avalanche caused by heavy rains destroyed a logging camp.</t>
  </si>
  <si>
    <t>9/30/1922 12:00:00 AM</t>
  </si>
  <si>
    <t>Nova Scotia, September 4, 2010. Hurricane Earl landed 35 kilometres southwest of Liverpool as a Category 1 hurricane with wind speeds of up to 135 km/h. The storm made landfall at 10:30 ADT with some parts of Nova Scotia receiving up to 75 mm of rain. The high winds produced by the storm created peak waves of 23 metres in height and uprooted trees that downed power lines leaving 200,000 Nova Scotia power customers (approximately 600,000 individuals) without power. There were also extensive damages to the Halifax harbour and roads throughout Newfoundland and Nova Scotia from uprooted trees and debris. An individual drowned west of Halifax while trying to rescue a boat that broke free from its mooring. It was reported that the man was wearing a life jacket at the time, but was unable to swim back to shore. Nova Scotiaâ€™s Emergency Management Office attributed the manâ€™s death to the storm.</t>
  </si>
  <si>
    <t>9/4/2010 12:00:00 AM</t>
  </si>
  <si>
    <t>St. John's NL, September 5, 1978. A violent storm, Hurricane "Ella", with winds over 220 km/h passed south of Cape Race; 45 mm of rain and winds of 115 km/h were recorded in St. John's.</t>
  </si>
  <si>
    <t>9/5/1978 12:00:00 AM</t>
  </si>
  <si>
    <t>New Brunswick, September 6-7, 1979. Tropical storm "David". Hall's Creek area of Moncton, New Brunswick was affected.</t>
  </si>
  <si>
    <t>9/7/1979 12:00:00 AM</t>
  </si>
  <si>
    <t>Queens County PE</t>
  </si>
  <si>
    <t>Queens County PE, September 6-7, 2008. Storm Hanna caused heavy rainfall, resulting in infrastructure damage mainly in Queens County, with major highway damage to the Trans-Canada Highway in Cornwall.</t>
  </si>
  <si>
    <t>9/7/2008 12:00:00 AM</t>
  </si>
  <si>
    <t>McBride BC</t>
  </si>
  <si>
    <t>McBride BC, September 7, 1960. Victims were highway construction workers.</t>
  </si>
  <si>
    <t>9/7/1960 12:00:00 AM</t>
  </si>
  <si>
    <t>Calgary AB, September 7, 1991 (Labour Day). 30 minute thunderstorm.  Downpours of rain and golfball-sized hail flooded basements and caused property damage; hail smashed windows. Birds crushed by hail; cars trapped in downtown underpasses. 15 manhole covers blown off, 28 catch basins needed to be unplugged.</t>
  </si>
  <si>
    <t>9/7/1991 12:00:00 AM</t>
  </si>
  <si>
    <t>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t>
  </si>
  <si>
    <t>9/7/1999 12:00:00 AM</t>
  </si>
  <si>
    <t>Balmoral and Val d'Amour areas in Restigouche County NB</t>
  </si>
  <si>
    <t>Balmoral and Val d'Amour areas in Restigouche County NB, September 7, 1999. A thunderstorm resulted in flash flooding, erosion and open water flooding. Roads and bridges were damaged. The thunderstorm brought 90 mm of rain in a time period of two to three hours.</t>
  </si>
  <si>
    <t>Saint John NB, September 7, 2008. Tropical storm Hanna soaked already waterlogged communities in the Maritime provinces on September 7. By the time it reached Atlantic Canada, Hanna was downgraded to a Post-Tropical storm, but remained at gale strength throughout its track along the Fundy coast of Nova Scotia, through eastern Prince Edward Island, northern Cape Breton and southern Newfoundland. The storm produced 80 km/h wind gusts and heavy rain. Saint John was hard hit by 146 mm of rain. Dozens of roads in Saint John were flooded and closed, including parts of the Southern New Brunswick Railway. Scattered power outages were also reported in New Brunswick and Nova Scotia.</t>
  </si>
  <si>
    <t>Estevan SK, September 8-29, 1931. The miners of the Souris coal field walked off the job to reinforce demands for increased wages and improved working conditions; involved 22 coal operators and 600 miners; on September 29, some 300 to 400 miners and their families clashed with police, resulting in three deaths, 23 injuries, and a number of arrests.</t>
  </si>
  <si>
    <t>9/29/1931 12:00:00 AM</t>
  </si>
  <si>
    <t>Saint-Joachim QC</t>
  </si>
  <si>
    <t>Saint-Joachim QC, September 9, 1949. A QuÃ©bec Airways DC-3 was sabotaged with a  the plane exploded and crashed, killing 32: the saboteur, J.A. Guay and his two accomplices were later convicted and hanged.</t>
  </si>
  <si>
    <t>9/9/1949 12:00:00 AM</t>
  </si>
  <si>
    <t>Peachland BC</t>
  </si>
  <si>
    <t>Peachland BC, September 9-12, 2012.  A forest fire was reported on September 9 in Trepanier Bench in Peachland, British Colombia. Strong winds at speeds estimated between 30 to 40 km/h spread the fire quickly. An evacuation order for approximately 1,550 residents went into effect on September 9.  The District of Peachland immediately opened Reception Centres to support evacuated residents. The Central Okanagan Emergency Operation Centre was in full operation and supported firefighting efforts from BC Wildfire Management, West Kelowna, Peachland, and Kelowna. The Regional District Parks Services closed the Trepanier Creek Greenway Regional Park until a hazard assessment was conducted and the area deemed safe for the public. Evacuated residents began returning on September 10 with the last 258 evacuees returning on September 12. Three homes and several buildings were destroyed during the fire.</t>
  </si>
  <si>
    <t>9/12/2012 12:00:00 AM</t>
  </si>
  <si>
    <t>Frequency</t>
  </si>
  <si>
    <t>Basket Data Analysis</t>
  </si>
  <si>
    <t>years range from 2016 to 1902</t>
  </si>
  <si>
    <t>Minimum Support = 50%</t>
  </si>
  <si>
    <t>Item</t>
  </si>
  <si>
    <t>Storm and Severe Thunderstorms - Winter Storm</t>
  </si>
  <si>
    <t>Flood - Wildfire</t>
  </si>
  <si>
    <t>Storm and Severe Thunderstorms - Wildifire</t>
  </si>
  <si>
    <t>Flood - Winter Storm</t>
  </si>
  <si>
    <t>Flood - Storms and Severe Thunderstorms</t>
  </si>
  <si>
    <t>Wildfire - Winter Storm</t>
  </si>
  <si>
    <t>Confidence</t>
  </si>
  <si>
    <t>Storm and Severe Thunderstorms &gt; Winter Storm</t>
  </si>
  <si>
    <t xml:space="preserve"> Winter Storm &gt; Storm and Severe Thunderstorms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</si>
</sst>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8"/>
      <color theme="0"/>
      <name val="Arial"/>
      <family val="2"/>
    </font>
    <font>
      <sz val="8"/>
      <color theme="1"/>
      <name val="Arial"/>
      <family val="2"/>
    </font>
    <font>
      <b/>
      <sz val="8"/>
      <color theme="1"/>
      <name val="Arial"/>
      <family val="2"/>
    </font>
    <font>
      <sz val="11"/>
      <color rgb="FF000000"/>
      <name val="Calibri"/>
      <family val="2"/>
    </font>
    <font>
      <b/>
      <sz val="11"/>
      <color rgb="FF000000"/>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00B0F0"/>
        <bgColor indexed="64"/>
      </patternFill>
    </fill>
    <fill>
      <patternFill patternType="solid">
        <fgColor theme="4" tint="0.79998168889431442"/>
        <bgColor indexed="64"/>
      </patternFill>
    </fill>
    <fill>
      <patternFill patternType="solid">
        <fgColor theme="6"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6">
    <xf numFmtId="0" fontId="0" fillId="0" borderId="0" xfId="0"/>
    <xf numFmtId="0" fontId="16" fillId="0" borderId="0" xfId="0" applyFont="1"/>
    <xf numFmtId="14" fontId="16" fillId="0" borderId="0" xfId="0" applyNumberFormat="1" applyFon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2" fontId="0" fillId="0" borderId="0" xfId="0" applyNumberFormat="1"/>
    <xf numFmtId="17" fontId="0" fillId="0" borderId="0" xfId="0" applyNumberFormat="1"/>
    <xf numFmtId="0" fontId="0" fillId="0" borderId="0" xfId="0" applyAlignment="1">
      <alignment horizontal="right"/>
    </xf>
    <xf numFmtId="10" fontId="0" fillId="0" borderId="0" xfId="42" applyNumberFormat="1" applyFont="1"/>
    <xf numFmtId="10" fontId="0" fillId="0" borderId="0" xfId="42" applyNumberFormat="1" applyFont="1" applyAlignment="1">
      <alignment horizontal="left" indent="2"/>
    </xf>
    <xf numFmtId="0" fontId="0" fillId="0" borderId="0" xfId="0" applyAlignment="1">
      <alignment horizontal="center"/>
    </xf>
    <xf numFmtId="0" fontId="0" fillId="0" borderId="10" xfId="0" applyBorder="1"/>
    <xf numFmtId="10" fontId="0" fillId="33" borderId="10" xfId="42" applyNumberFormat="1" applyFont="1" applyFill="1" applyBorder="1"/>
    <xf numFmtId="10" fontId="0" fillId="33" borderId="10" xfId="0" applyNumberFormat="1" applyFill="1" applyBorder="1"/>
    <xf numFmtId="0" fontId="0" fillId="33" borderId="0" xfId="0" applyFill="1"/>
    <xf numFmtId="0" fontId="19" fillId="34" borderId="0" xfId="0" applyFont="1" applyFill="1"/>
    <xf numFmtId="0" fontId="20" fillId="0" borderId="0" xfId="0" applyFont="1"/>
    <xf numFmtId="0" fontId="20" fillId="35" borderId="0" xfId="0" applyFont="1" applyFill="1"/>
    <xf numFmtId="0" fontId="21" fillId="36" borderId="0" xfId="0" applyFont="1" applyFill="1"/>
    <xf numFmtId="1" fontId="20" fillId="0" borderId="0" xfId="0" applyNumberFormat="1" applyFont="1"/>
    <xf numFmtId="0" fontId="22" fillId="0" borderId="0" xfId="0" applyFont="1"/>
    <xf numFmtId="0" fontId="23" fillId="0" borderId="0" xfId="0" applyFont="1"/>
    <xf numFmtId="0" fontId="0" fillId="0" borderId="10"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745526374420591E-2"/>
          <c:y val="1.5851427662451286E-2"/>
          <c:w val="0.95173342462626953"/>
          <c:h val="0.81434820647419071"/>
        </c:manualLayout>
      </c:layout>
      <c:lineChart>
        <c:grouping val="standard"/>
        <c:varyColors val="0"/>
        <c:ser>
          <c:idx val="0"/>
          <c:order val="0"/>
          <c:tx>
            <c:strRef>
              <c:f>'Natural disasters'!$B$1</c:f>
              <c:strCache>
                <c:ptCount val="1"/>
                <c:pt idx="0">
                  <c:v>Values</c:v>
                </c:pt>
              </c:strCache>
            </c:strRef>
          </c:tx>
          <c:spPr>
            <a:ln w="28575" cap="rnd">
              <a:solidFill>
                <a:schemeClr val="accent1"/>
              </a:solidFill>
              <a:round/>
            </a:ln>
            <a:effectLst/>
          </c:spPr>
          <c:marker>
            <c:symbol val="none"/>
          </c:marker>
          <c:val>
            <c:numRef>
              <c:f>'Natural disasters'!$B$2:$B$145</c:f>
              <c:numCache>
                <c:formatCode>General</c:formatCode>
                <c:ptCount val="144"/>
                <c:pt idx="0">
                  <c:v>1</c:v>
                </c:pt>
                <c:pt idx="1">
                  <c:v>2</c:v>
                </c:pt>
                <c:pt idx="2">
                  <c:v>1</c:v>
                </c:pt>
                <c:pt idx="3">
                  <c:v>2</c:v>
                </c:pt>
                <c:pt idx="4">
                  <c:v>1.6666666666666667</c:v>
                </c:pt>
                <c:pt idx="5">
                  <c:v>1.3333333333333335</c:v>
                </c:pt>
                <c:pt idx="6">
                  <c:v>1</c:v>
                </c:pt>
                <c:pt idx="7">
                  <c:v>2</c:v>
                </c:pt>
                <c:pt idx="8">
                  <c:v>4</c:v>
                </c:pt>
                <c:pt idx="9">
                  <c:v>1</c:v>
                </c:pt>
                <c:pt idx="10">
                  <c:v>2</c:v>
                </c:pt>
                <c:pt idx="11">
                  <c:v>1</c:v>
                </c:pt>
                <c:pt idx="12">
                  <c:v>3</c:v>
                </c:pt>
                <c:pt idx="13">
                  <c:v>3</c:v>
                </c:pt>
                <c:pt idx="14">
                  <c:v>2</c:v>
                </c:pt>
                <c:pt idx="15">
                  <c:v>2</c:v>
                </c:pt>
                <c:pt idx="16">
                  <c:v>2</c:v>
                </c:pt>
                <c:pt idx="17">
                  <c:v>1</c:v>
                </c:pt>
                <c:pt idx="18">
                  <c:v>3</c:v>
                </c:pt>
                <c:pt idx="19">
                  <c:v>3</c:v>
                </c:pt>
                <c:pt idx="20">
                  <c:v>4</c:v>
                </c:pt>
                <c:pt idx="21">
                  <c:v>2</c:v>
                </c:pt>
                <c:pt idx="22">
                  <c:v>1</c:v>
                </c:pt>
                <c:pt idx="23">
                  <c:v>1</c:v>
                </c:pt>
                <c:pt idx="24">
                  <c:v>1.5</c:v>
                </c:pt>
                <c:pt idx="25">
                  <c:v>2</c:v>
                </c:pt>
                <c:pt idx="26">
                  <c:v>2</c:v>
                </c:pt>
                <c:pt idx="27">
                  <c:v>4</c:v>
                </c:pt>
                <c:pt idx="28">
                  <c:v>3</c:v>
                </c:pt>
                <c:pt idx="29">
                  <c:v>1</c:v>
                </c:pt>
                <c:pt idx="30">
                  <c:v>2.5</c:v>
                </c:pt>
                <c:pt idx="31">
                  <c:v>4</c:v>
                </c:pt>
                <c:pt idx="32">
                  <c:v>1</c:v>
                </c:pt>
                <c:pt idx="33">
                  <c:v>3</c:v>
                </c:pt>
                <c:pt idx="34">
                  <c:v>5</c:v>
                </c:pt>
                <c:pt idx="35">
                  <c:v>2</c:v>
                </c:pt>
                <c:pt idx="36">
                  <c:v>2</c:v>
                </c:pt>
                <c:pt idx="37">
                  <c:v>1</c:v>
                </c:pt>
                <c:pt idx="38">
                  <c:v>1</c:v>
                </c:pt>
                <c:pt idx="39">
                  <c:v>4</c:v>
                </c:pt>
                <c:pt idx="40">
                  <c:v>2</c:v>
                </c:pt>
                <c:pt idx="41">
                  <c:v>1.5</c:v>
                </c:pt>
                <c:pt idx="42">
                  <c:v>1</c:v>
                </c:pt>
                <c:pt idx="43">
                  <c:v>1.5</c:v>
                </c:pt>
                <c:pt idx="44">
                  <c:v>2</c:v>
                </c:pt>
                <c:pt idx="45">
                  <c:v>4</c:v>
                </c:pt>
                <c:pt idx="46">
                  <c:v>5</c:v>
                </c:pt>
                <c:pt idx="47">
                  <c:v>1</c:v>
                </c:pt>
                <c:pt idx="48">
                  <c:v>6</c:v>
                </c:pt>
                <c:pt idx="49">
                  <c:v>3</c:v>
                </c:pt>
                <c:pt idx="50">
                  <c:v>1</c:v>
                </c:pt>
                <c:pt idx="51">
                  <c:v>5</c:v>
                </c:pt>
                <c:pt idx="52">
                  <c:v>4</c:v>
                </c:pt>
                <c:pt idx="53">
                  <c:v>4</c:v>
                </c:pt>
                <c:pt idx="54">
                  <c:v>2</c:v>
                </c:pt>
                <c:pt idx="55">
                  <c:v>3</c:v>
                </c:pt>
                <c:pt idx="56">
                  <c:v>3</c:v>
                </c:pt>
                <c:pt idx="57">
                  <c:v>5</c:v>
                </c:pt>
                <c:pt idx="58">
                  <c:v>5</c:v>
                </c:pt>
                <c:pt idx="59">
                  <c:v>6</c:v>
                </c:pt>
                <c:pt idx="60">
                  <c:v>6</c:v>
                </c:pt>
                <c:pt idx="61">
                  <c:v>5</c:v>
                </c:pt>
                <c:pt idx="62">
                  <c:v>7</c:v>
                </c:pt>
                <c:pt idx="63">
                  <c:v>5</c:v>
                </c:pt>
                <c:pt idx="64">
                  <c:v>5</c:v>
                </c:pt>
                <c:pt idx="65">
                  <c:v>5</c:v>
                </c:pt>
                <c:pt idx="66">
                  <c:v>6</c:v>
                </c:pt>
                <c:pt idx="67">
                  <c:v>9</c:v>
                </c:pt>
                <c:pt idx="68">
                  <c:v>6</c:v>
                </c:pt>
                <c:pt idx="69">
                  <c:v>11</c:v>
                </c:pt>
                <c:pt idx="70">
                  <c:v>5</c:v>
                </c:pt>
                <c:pt idx="71">
                  <c:v>8</c:v>
                </c:pt>
                <c:pt idx="72">
                  <c:v>12</c:v>
                </c:pt>
                <c:pt idx="73">
                  <c:v>9</c:v>
                </c:pt>
                <c:pt idx="74">
                  <c:v>11</c:v>
                </c:pt>
                <c:pt idx="75">
                  <c:v>5</c:v>
                </c:pt>
                <c:pt idx="76">
                  <c:v>10</c:v>
                </c:pt>
                <c:pt idx="77">
                  <c:v>16</c:v>
                </c:pt>
                <c:pt idx="78">
                  <c:v>7</c:v>
                </c:pt>
                <c:pt idx="79">
                  <c:v>10</c:v>
                </c:pt>
                <c:pt idx="80">
                  <c:v>10</c:v>
                </c:pt>
                <c:pt idx="81">
                  <c:v>17</c:v>
                </c:pt>
                <c:pt idx="82">
                  <c:v>17</c:v>
                </c:pt>
                <c:pt idx="83">
                  <c:v>8</c:v>
                </c:pt>
                <c:pt idx="84">
                  <c:v>16</c:v>
                </c:pt>
                <c:pt idx="85">
                  <c:v>9</c:v>
                </c:pt>
                <c:pt idx="86">
                  <c:v>12</c:v>
                </c:pt>
                <c:pt idx="87">
                  <c:v>15</c:v>
                </c:pt>
                <c:pt idx="88">
                  <c:v>12</c:v>
                </c:pt>
                <c:pt idx="89">
                  <c:v>16</c:v>
                </c:pt>
                <c:pt idx="90">
                  <c:v>16</c:v>
                </c:pt>
                <c:pt idx="91">
                  <c:v>11</c:v>
                </c:pt>
                <c:pt idx="92">
                  <c:v>15</c:v>
                </c:pt>
                <c:pt idx="93">
                  <c:v>20</c:v>
                </c:pt>
                <c:pt idx="94">
                  <c:v>17</c:v>
                </c:pt>
                <c:pt idx="95">
                  <c:v>12</c:v>
                </c:pt>
                <c:pt idx="96">
                  <c:v>13</c:v>
                </c:pt>
                <c:pt idx="97">
                  <c:v>28</c:v>
                </c:pt>
                <c:pt idx="98">
                  <c:v>10</c:v>
                </c:pt>
                <c:pt idx="99">
                  <c:v>7</c:v>
                </c:pt>
                <c:pt idx="100">
                  <c:v>14</c:v>
                </c:pt>
                <c:pt idx="101">
                  <c:v>16</c:v>
                </c:pt>
                <c:pt idx="102">
                  <c:v>9</c:v>
                </c:pt>
                <c:pt idx="103">
                  <c:v>19</c:v>
                </c:pt>
                <c:pt idx="104">
                  <c:v>16</c:v>
                </c:pt>
                <c:pt idx="105">
                  <c:v>26</c:v>
                </c:pt>
                <c:pt idx="106">
                  <c:v>40</c:v>
                </c:pt>
                <c:pt idx="107">
                  <c:v>21</c:v>
                </c:pt>
                <c:pt idx="108">
                  <c:v>26</c:v>
                </c:pt>
                <c:pt idx="109">
                  <c:v>15</c:v>
                </c:pt>
                <c:pt idx="110">
                  <c:v>17</c:v>
                </c:pt>
                <c:pt idx="111">
                  <c:v>8</c:v>
                </c:pt>
                <c:pt idx="112">
                  <c:v>8</c:v>
                </c:pt>
                <c:pt idx="113">
                  <c:v>15</c:v>
                </c:pt>
                <c:pt idx="114">
                  <c:v>29</c:v>
                </c:pt>
              </c:numCache>
            </c:numRef>
          </c:val>
          <c:smooth val="0"/>
          <c:extLst>
            <c:ext xmlns:c16="http://schemas.microsoft.com/office/drawing/2014/chart" uri="{C3380CC4-5D6E-409C-BE32-E72D297353CC}">
              <c16:uniqueId val="{00000000-06D4-4972-B070-438ACE44EB13}"/>
            </c:ext>
          </c:extLst>
        </c:ser>
        <c:ser>
          <c:idx val="1"/>
          <c:order val="1"/>
          <c:tx>
            <c:strRef>
              <c:f>'Natural disasters'!$C$1</c:f>
              <c:strCache>
                <c:ptCount val="1"/>
                <c:pt idx="0">
                  <c:v>Forecast</c:v>
                </c:pt>
              </c:strCache>
            </c:strRef>
          </c:tx>
          <c:spPr>
            <a:ln w="25400" cap="rnd">
              <a:solidFill>
                <a:schemeClr val="accent2"/>
              </a:solidFill>
              <a:round/>
            </a:ln>
            <a:effectLst/>
          </c:spPr>
          <c:marker>
            <c:symbol val="none"/>
          </c:marker>
          <c:cat>
            <c:numRef>
              <c:f>'Natural disasters'!$A$2:$A$145</c:f>
              <c:numCache>
                <c:formatCode>General</c:formatCode>
                <c:ptCount val="144"/>
                <c:pt idx="0">
                  <c:v>1902</c:v>
                </c:pt>
                <c:pt idx="1">
                  <c:v>1903</c:v>
                </c:pt>
                <c:pt idx="2">
                  <c:v>1904</c:v>
                </c:pt>
                <c:pt idx="3">
                  <c:v>1905</c:v>
                </c:pt>
                <c:pt idx="4">
                  <c:v>1906</c:v>
                </c:pt>
                <c:pt idx="5">
                  <c:v>1907</c:v>
                </c:pt>
                <c:pt idx="6">
                  <c:v>1908</c:v>
                </c:pt>
                <c:pt idx="7">
                  <c:v>1909</c:v>
                </c:pt>
                <c:pt idx="8">
                  <c:v>1910</c:v>
                </c:pt>
                <c:pt idx="9">
                  <c:v>1911</c:v>
                </c:pt>
                <c:pt idx="10">
                  <c:v>1912</c:v>
                </c:pt>
                <c:pt idx="11">
                  <c:v>1913</c:v>
                </c:pt>
                <c:pt idx="12">
                  <c:v>1914</c:v>
                </c:pt>
                <c:pt idx="13">
                  <c:v>1915</c:v>
                </c:pt>
                <c:pt idx="14">
                  <c:v>1916</c:v>
                </c:pt>
                <c:pt idx="15">
                  <c:v>1917</c:v>
                </c:pt>
                <c:pt idx="16">
                  <c:v>1918</c:v>
                </c:pt>
                <c:pt idx="17">
                  <c:v>1919</c:v>
                </c:pt>
                <c:pt idx="18">
                  <c:v>1920</c:v>
                </c:pt>
                <c:pt idx="19">
                  <c:v>1921</c:v>
                </c:pt>
                <c:pt idx="20">
                  <c:v>1922</c:v>
                </c:pt>
                <c:pt idx="21">
                  <c:v>1923</c:v>
                </c:pt>
                <c:pt idx="22">
                  <c:v>1924</c:v>
                </c:pt>
                <c:pt idx="23">
                  <c:v>1925</c:v>
                </c:pt>
                <c:pt idx="24">
                  <c:v>1926</c:v>
                </c:pt>
                <c:pt idx="25">
                  <c:v>1927</c:v>
                </c:pt>
                <c:pt idx="26">
                  <c:v>1928</c:v>
                </c:pt>
                <c:pt idx="27">
                  <c:v>1929</c:v>
                </c:pt>
                <c:pt idx="28">
                  <c:v>1930</c:v>
                </c:pt>
                <c:pt idx="29">
                  <c:v>1931</c:v>
                </c:pt>
                <c:pt idx="30">
                  <c:v>1932</c:v>
                </c:pt>
                <c:pt idx="31">
                  <c:v>1933</c:v>
                </c:pt>
                <c:pt idx="32">
                  <c:v>1934</c:v>
                </c:pt>
                <c:pt idx="33">
                  <c:v>1935</c:v>
                </c:pt>
                <c:pt idx="34">
                  <c:v>1936</c:v>
                </c:pt>
                <c:pt idx="35">
                  <c:v>1937</c:v>
                </c:pt>
                <c:pt idx="36">
                  <c:v>1938</c:v>
                </c:pt>
                <c:pt idx="37">
                  <c:v>1939</c:v>
                </c:pt>
                <c:pt idx="38">
                  <c:v>1940</c:v>
                </c:pt>
                <c:pt idx="39">
                  <c:v>1941</c:v>
                </c:pt>
                <c:pt idx="40">
                  <c:v>1942</c:v>
                </c:pt>
                <c:pt idx="41">
                  <c:v>1943</c:v>
                </c:pt>
                <c:pt idx="42">
                  <c:v>1944</c:v>
                </c:pt>
                <c:pt idx="43">
                  <c:v>1945</c:v>
                </c:pt>
                <c:pt idx="44">
                  <c:v>1946</c:v>
                </c:pt>
                <c:pt idx="45">
                  <c:v>1947</c:v>
                </c:pt>
                <c:pt idx="46">
                  <c:v>1948</c:v>
                </c:pt>
                <c:pt idx="47">
                  <c:v>1949</c:v>
                </c:pt>
                <c:pt idx="48">
                  <c:v>1950</c:v>
                </c:pt>
                <c:pt idx="49">
                  <c:v>1951</c:v>
                </c:pt>
                <c:pt idx="50">
                  <c:v>1952</c:v>
                </c:pt>
                <c:pt idx="51">
                  <c:v>1953</c:v>
                </c:pt>
                <c:pt idx="52">
                  <c:v>1954</c:v>
                </c:pt>
                <c:pt idx="53">
                  <c:v>1955</c:v>
                </c:pt>
                <c:pt idx="54">
                  <c:v>1956</c:v>
                </c:pt>
                <c:pt idx="55">
                  <c:v>1957</c:v>
                </c:pt>
                <c:pt idx="56">
                  <c:v>1958</c:v>
                </c:pt>
                <c:pt idx="57">
                  <c:v>1959</c:v>
                </c:pt>
                <c:pt idx="58">
                  <c:v>1960</c:v>
                </c:pt>
                <c:pt idx="59">
                  <c:v>1961</c:v>
                </c:pt>
                <c:pt idx="60">
                  <c:v>1962</c:v>
                </c:pt>
                <c:pt idx="61">
                  <c:v>1963</c:v>
                </c:pt>
                <c:pt idx="62">
                  <c:v>1964</c:v>
                </c:pt>
                <c:pt idx="63">
                  <c:v>1965</c:v>
                </c:pt>
                <c:pt idx="64">
                  <c:v>1966</c:v>
                </c:pt>
                <c:pt idx="65">
                  <c:v>1967</c:v>
                </c:pt>
                <c:pt idx="66">
                  <c:v>1968</c:v>
                </c:pt>
                <c:pt idx="67">
                  <c:v>1969</c:v>
                </c:pt>
                <c:pt idx="68">
                  <c:v>1970</c:v>
                </c:pt>
                <c:pt idx="69">
                  <c:v>1971</c:v>
                </c:pt>
                <c:pt idx="70">
                  <c:v>1972</c:v>
                </c:pt>
                <c:pt idx="71">
                  <c:v>1973</c:v>
                </c:pt>
                <c:pt idx="72">
                  <c:v>1974</c:v>
                </c:pt>
                <c:pt idx="73">
                  <c:v>1975</c:v>
                </c:pt>
                <c:pt idx="74">
                  <c:v>1976</c:v>
                </c:pt>
                <c:pt idx="75">
                  <c:v>1977</c:v>
                </c:pt>
                <c:pt idx="76">
                  <c:v>1978</c:v>
                </c:pt>
                <c:pt idx="77">
                  <c:v>1979</c:v>
                </c:pt>
                <c:pt idx="78">
                  <c:v>1980</c:v>
                </c:pt>
                <c:pt idx="79">
                  <c:v>1981</c:v>
                </c:pt>
                <c:pt idx="80">
                  <c:v>1982</c:v>
                </c:pt>
                <c:pt idx="81">
                  <c:v>1983</c:v>
                </c:pt>
                <c:pt idx="82">
                  <c:v>1984</c:v>
                </c:pt>
                <c:pt idx="83">
                  <c:v>1985</c:v>
                </c:pt>
                <c:pt idx="84">
                  <c:v>1986</c:v>
                </c:pt>
                <c:pt idx="85">
                  <c:v>1987</c:v>
                </c:pt>
                <c:pt idx="86">
                  <c:v>1988</c:v>
                </c:pt>
                <c:pt idx="87">
                  <c:v>1989</c:v>
                </c:pt>
                <c:pt idx="88">
                  <c:v>1990</c:v>
                </c:pt>
                <c:pt idx="89">
                  <c:v>1991</c:v>
                </c:pt>
                <c:pt idx="90">
                  <c:v>1992</c:v>
                </c:pt>
                <c:pt idx="91">
                  <c:v>1993</c:v>
                </c:pt>
                <c:pt idx="92">
                  <c:v>1994</c:v>
                </c:pt>
                <c:pt idx="93">
                  <c:v>1995</c:v>
                </c:pt>
                <c:pt idx="94">
                  <c:v>1996</c:v>
                </c:pt>
                <c:pt idx="95">
                  <c:v>1997</c:v>
                </c:pt>
                <c:pt idx="96">
                  <c:v>1998</c:v>
                </c:pt>
                <c:pt idx="97">
                  <c:v>1999</c:v>
                </c:pt>
                <c:pt idx="98">
                  <c:v>2000</c:v>
                </c:pt>
                <c:pt idx="99">
                  <c:v>2001</c:v>
                </c:pt>
                <c:pt idx="100">
                  <c:v>2002</c:v>
                </c:pt>
                <c:pt idx="101">
                  <c:v>2003</c:v>
                </c:pt>
                <c:pt idx="102">
                  <c:v>2004</c:v>
                </c:pt>
                <c:pt idx="103">
                  <c:v>2005</c:v>
                </c:pt>
                <c:pt idx="104">
                  <c:v>2006</c:v>
                </c:pt>
                <c:pt idx="105">
                  <c:v>2007</c:v>
                </c:pt>
                <c:pt idx="106">
                  <c:v>2008</c:v>
                </c:pt>
                <c:pt idx="107">
                  <c:v>2009</c:v>
                </c:pt>
                <c:pt idx="108">
                  <c:v>2010</c:v>
                </c:pt>
                <c:pt idx="109">
                  <c:v>2011</c:v>
                </c:pt>
                <c:pt idx="110">
                  <c:v>2012</c:v>
                </c:pt>
                <c:pt idx="111">
                  <c:v>2013</c:v>
                </c:pt>
                <c:pt idx="112">
                  <c:v>2014</c:v>
                </c:pt>
                <c:pt idx="113">
                  <c:v>2015</c:v>
                </c:pt>
                <c:pt idx="114">
                  <c:v>2016</c:v>
                </c:pt>
                <c:pt idx="115">
                  <c:v>2017</c:v>
                </c:pt>
                <c:pt idx="116">
                  <c:v>2018</c:v>
                </c:pt>
                <c:pt idx="117">
                  <c:v>2019</c:v>
                </c:pt>
                <c:pt idx="118">
                  <c:v>2020</c:v>
                </c:pt>
                <c:pt idx="119">
                  <c:v>2021</c:v>
                </c:pt>
                <c:pt idx="120">
                  <c:v>2022</c:v>
                </c:pt>
                <c:pt idx="121">
                  <c:v>2023</c:v>
                </c:pt>
                <c:pt idx="122">
                  <c:v>2024</c:v>
                </c:pt>
                <c:pt idx="123">
                  <c:v>2025</c:v>
                </c:pt>
                <c:pt idx="124">
                  <c:v>2026</c:v>
                </c:pt>
                <c:pt idx="125">
                  <c:v>2027</c:v>
                </c:pt>
                <c:pt idx="126">
                  <c:v>2028</c:v>
                </c:pt>
                <c:pt idx="127">
                  <c:v>2029</c:v>
                </c:pt>
                <c:pt idx="128">
                  <c:v>2030</c:v>
                </c:pt>
                <c:pt idx="129">
                  <c:v>2031</c:v>
                </c:pt>
                <c:pt idx="130">
                  <c:v>2032</c:v>
                </c:pt>
                <c:pt idx="131">
                  <c:v>2033</c:v>
                </c:pt>
                <c:pt idx="132">
                  <c:v>2034</c:v>
                </c:pt>
                <c:pt idx="133">
                  <c:v>2035</c:v>
                </c:pt>
                <c:pt idx="134">
                  <c:v>2036</c:v>
                </c:pt>
                <c:pt idx="135">
                  <c:v>2037</c:v>
                </c:pt>
                <c:pt idx="136">
                  <c:v>2038</c:v>
                </c:pt>
                <c:pt idx="137">
                  <c:v>2039</c:v>
                </c:pt>
                <c:pt idx="138">
                  <c:v>2040</c:v>
                </c:pt>
                <c:pt idx="139">
                  <c:v>2041</c:v>
                </c:pt>
                <c:pt idx="140">
                  <c:v>2042</c:v>
                </c:pt>
                <c:pt idx="141">
                  <c:v>2043</c:v>
                </c:pt>
                <c:pt idx="142">
                  <c:v>2044</c:v>
                </c:pt>
                <c:pt idx="143">
                  <c:v>2045</c:v>
                </c:pt>
              </c:numCache>
            </c:numRef>
          </c:cat>
          <c:val>
            <c:numRef>
              <c:f>'Natural disasters'!$C$2:$C$145</c:f>
              <c:numCache>
                <c:formatCode>General</c:formatCode>
                <c:ptCount val="144"/>
                <c:pt idx="114">
                  <c:v>29</c:v>
                </c:pt>
                <c:pt idx="115">
                  <c:v>19.127952332337703</c:v>
                </c:pt>
                <c:pt idx="116">
                  <c:v>19.298474725047477</c:v>
                </c:pt>
                <c:pt idx="117">
                  <c:v>19.468997117757237</c:v>
                </c:pt>
                <c:pt idx="118">
                  <c:v>19.639519510467011</c:v>
                </c:pt>
                <c:pt idx="119">
                  <c:v>19.810041903176771</c:v>
                </c:pt>
                <c:pt idx="120">
                  <c:v>19.980564295886541</c:v>
                </c:pt>
                <c:pt idx="121">
                  <c:v>20.151086688596301</c:v>
                </c:pt>
                <c:pt idx="122">
                  <c:v>20.321609081306075</c:v>
                </c:pt>
                <c:pt idx="123">
                  <c:v>20.492131474015835</c:v>
                </c:pt>
                <c:pt idx="124">
                  <c:v>20.662653866725609</c:v>
                </c:pt>
                <c:pt idx="125">
                  <c:v>20.833176259435369</c:v>
                </c:pt>
                <c:pt idx="126">
                  <c:v>21.003698652145143</c:v>
                </c:pt>
                <c:pt idx="127">
                  <c:v>21.174221044854903</c:v>
                </c:pt>
                <c:pt idx="128">
                  <c:v>21.344743437564677</c:v>
                </c:pt>
                <c:pt idx="129">
                  <c:v>21.515265830274437</c:v>
                </c:pt>
                <c:pt idx="130">
                  <c:v>21.685788222984211</c:v>
                </c:pt>
                <c:pt idx="131">
                  <c:v>21.856310615693967</c:v>
                </c:pt>
                <c:pt idx="132">
                  <c:v>22.026833008403745</c:v>
                </c:pt>
                <c:pt idx="133">
                  <c:v>22.197355401113501</c:v>
                </c:pt>
                <c:pt idx="134">
                  <c:v>22.367877793823276</c:v>
                </c:pt>
                <c:pt idx="135">
                  <c:v>22.538400186533035</c:v>
                </c:pt>
                <c:pt idx="136">
                  <c:v>22.70892257924281</c:v>
                </c:pt>
                <c:pt idx="137">
                  <c:v>22.879444971952569</c:v>
                </c:pt>
                <c:pt idx="138">
                  <c:v>23.049967364662344</c:v>
                </c:pt>
                <c:pt idx="139">
                  <c:v>23.220489757372103</c:v>
                </c:pt>
                <c:pt idx="140">
                  <c:v>23.391012150081878</c:v>
                </c:pt>
                <c:pt idx="141">
                  <c:v>23.561534542791637</c:v>
                </c:pt>
                <c:pt idx="142">
                  <c:v>23.732056935501408</c:v>
                </c:pt>
                <c:pt idx="143">
                  <c:v>23.902579328211171</c:v>
                </c:pt>
              </c:numCache>
            </c:numRef>
          </c:val>
          <c:smooth val="0"/>
          <c:extLst>
            <c:ext xmlns:c16="http://schemas.microsoft.com/office/drawing/2014/chart" uri="{C3380CC4-5D6E-409C-BE32-E72D297353CC}">
              <c16:uniqueId val="{00000001-06D4-4972-B070-438ACE44EB13}"/>
            </c:ext>
          </c:extLst>
        </c:ser>
        <c:ser>
          <c:idx val="2"/>
          <c:order val="2"/>
          <c:tx>
            <c:strRef>
              <c:f>'Natural disasters'!$D$1</c:f>
              <c:strCache>
                <c:ptCount val="1"/>
                <c:pt idx="0">
                  <c:v>Lower Confidence Bound</c:v>
                </c:pt>
              </c:strCache>
            </c:strRef>
          </c:tx>
          <c:spPr>
            <a:ln w="12700" cap="rnd">
              <a:solidFill>
                <a:srgbClr val="ED7D31"/>
              </a:solidFill>
              <a:prstDash val="solid"/>
              <a:round/>
            </a:ln>
            <a:effectLst/>
          </c:spPr>
          <c:marker>
            <c:symbol val="none"/>
          </c:marker>
          <c:cat>
            <c:numRef>
              <c:f>'Natural disasters'!$A$2:$A$145</c:f>
              <c:numCache>
                <c:formatCode>General</c:formatCode>
                <c:ptCount val="144"/>
                <c:pt idx="0">
                  <c:v>1902</c:v>
                </c:pt>
                <c:pt idx="1">
                  <c:v>1903</c:v>
                </c:pt>
                <c:pt idx="2">
                  <c:v>1904</c:v>
                </c:pt>
                <c:pt idx="3">
                  <c:v>1905</c:v>
                </c:pt>
                <c:pt idx="4">
                  <c:v>1906</c:v>
                </c:pt>
                <c:pt idx="5">
                  <c:v>1907</c:v>
                </c:pt>
                <c:pt idx="6">
                  <c:v>1908</c:v>
                </c:pt>
                <c:pt idx="7">
                  <c:v>1909</c:v>
                </c:pt>
                <c:pt idx="8">
                  <c:v>1910</c:v>
                </c:pt>
                <c:pt idx="9">
                  <c:v>1911</c:v>
                </c:pt>
                <c:pt idx="10">
                  <c:v>1912</c:v>
                </c:pt>
                <c:pt idx="11">
                  <c:v>1913</c:v>
                </c:pt>
                <c:pt idx="12">
                  <c:v>1914</c:v>
                </c:pt>
                <c:pt idx="13">
                  <c:v>1915</c:v>
                </c:pt>
                <c:pt idx="14">
                  <c:v>1916</c:v>
                </c:pt>
                <c:pt idx="15">
                  <c:v>1917</c:v>
                </c:pt>
                <c:pt idx="16">
                  <c:v>1918</c:v>
                </c:pt>
                <c:pt idx="17">
                  <c:v>1919</c:v>
                </c:pt>
                <c:pt idx="18">
                  <c:v>1920</c:v>
                </c:pt>
                <c:pt idx="19">
                  <c:v>1921</c:v>
                </c:pt>
                <c:pt idx="20">
                  <c:v>1922</c:v>
                </c:pt>
                <c:pt idx="21">
                  <c:v>1923</c:v>
                </c:pt>
                <c:pt idx="22">
                  <c:v>1924</c:v>
                </c:pt>
                <c:pt idx="23">
                  <c:v>1925</c:v>
                </c:pt>
                <c:pt idx="24">
                  <c:v>1926</c:v>
                </c:pt>
                <c:pt idx="25">
                  <c:v>1927</c:v>
                </c:pt>
                <c:pt idx="26">
                  <c:v>1928</c:v>
                </c:pt>
                <c:pt idx="27">
                  <c:v>1929</c:v>
                </c:pt>
                <c:pt idx="28">
                  <c:v>1930</c:v>
                </c:pt>
                <c:pt idx="29">
                  <c:v>1931</c:v>
                </c:pt>
                <c:pt idx="30">
                  <c:v>1932</c:v>
                </c:pt>
                <c:pt idx="31">
                  <c:v>1933</c:v>
                </c:pt>
                <c:pt idx="32">
                  <c:v>1934</c:v>
                </c:pt>
                <c:pt idx="33">
                  <c:v>1935</c:v>
                </c:pt>
                <c:pt idx="34">
                  <c:v>1936</c:v>
                </c:pt>
                <c:pt idx="35">
                  <c:v>1937</c:v>
                </c:pt>
                <c:pt idx="36">
                  <c:v>1938</c:v>
                </c:pt>
                <c:pt idx="37">
                  <c:v>1939</c:v>
                </c:pt>
                <c:pt idx="38">
                  <c:v>1940</c:v>
                </c:pt>
                <c:pt idx="39">
                  <c:v>1941</c:v>
                </c:pt>
                <c:pt idx="40">
                  <c:v>1942</c:v>
                </c:pt>
                <c:pt idx="41">
                  <c:v>1943</c:v>
                </c:pt>
                <c:pt idx="42">
                  <c:v>1944</c:v>
                </c:pt>
                <c:pt idx="43">
                  <c:v>1945</c:v>
                </c:pt>
                <c:pt idx="44">
                  <c:v>1946</c:v>
                </c:pt>
                <c:pt idx="45">
                  <c:v>1947</c:v>
                </c:pt>
                <c:pt idx="46">
                  <c:v>1948</c:v>
                </c:pt>
                <c:pt idx="47">
                  <c:v>1949</c:v>
                </c:pt>
                <c:pt idx="48">
                  <c:v>1950</c:v>
                </c:pt>
                <c:pt idx="49">
                  <c:v>1951</c:v>
                </c:pt>
                <c:pt idx="50">
                  <c:v>1952</c:v>
                </c:pt>
                <c:pt idx="51">
                  <c:v>1953</c:v>
                </c:pt>
                <c:pt idx="52">
                  <c:v>1954</c:v>
                </c:pt>
                <c:pt idx="53">
                  <c:v>1955</c:v>
                </c:pt>
                <c:pt idx="54">
                  <c:v>1956</c:v>
                </c:pt>
                <c:pt idx="55">
                  <c:v>1957</c:v>
                </c:pt>
                <c:pt idx="56">
                  <c:v>1958</c:v>
                </c:pt>
                <c:pt idx="57">
                  <c:v>1959</c:v>
                </c:pt>
                <c:pt idx="58">
                  <c:v>1960</c:v>
                </c:pt>
                <c:pt idx="59">
                  <c:v>1961</c:v>
                </c:pt>
                <c:pt idx="60">
                  <c:v>1962</c:v>
                </c:pt>
                <c:pt idx="61">
                  <c:v>1963</c:v>
                </c:pt>
                <c:pt idx="62">
                  <c:v>1964</c:v>
                </c:pt>
                <c:pt idx="63">
                  <c:v>1965</c:v>
                </c:pt>
                <c:pt idx="64">
                  <c:v>1966</c:v>
                </c:pt>
                <c:pt idx="65">
                  <c:v>1967</c:v>
                </c:pt>
                <c:pt idx="66">
                  <c:v>1968</c:v>
                </c:pt>
                <c:pt idx="67">
                  <c:v>1969</c:v>
                </c:pt>
                <c:pt idx="68">
                  <c:v>1970</c:v>
                </c:pt>
                <c:pt idx="69">
                  <c:v>1971</c:v>
                </c:pt>
                <c:pt idx="70">
                  <c:v>1972</c:v>
                </c:pt>
                <c:pt idx="71">
                  <c:v>1973</c:v>
                </c:pt>
                <c:pt idx="72">
                  <c:v>1974</c:v>
                </c:pt>
                <c:pt idx="73">
                  <c:v>1975</c:v>
                </c:pt>
                <c:pt idx="74">
                  <c:v>1976</c:v>
                </c:pt>
                <c:pt idx="75">
                  <c:v>1977</c:v>
                </c:pt>
                <c:pt idx="76">
                  <c:v>1978</c:v>
                </c:pt>
                <c:pt idx="77">
                  <c:v>1979</c:v>
                </c:pt>
                <c:pt idx="78">
                  <c:v>1980</c:v>
                </c:pt>
                <c:pt idx="79">
                  <c:v>1981</c:v>
                </c:pt>
                <c:pt idx="80">
                  <c:v>1982</c:v>
                </c:pt>
                <c:pt idx="81">
                  <c:v>1983</c:v>
                </c:pt>
                <c:pt idx="82">
                  <c:v>1984</c:v>
                </c:pt>
                <c:pt idx="83">
                  <c:v>1985</c:v>
                </c:pt>
                <c:pt idx="84">
                  <c:v>1986</c:v>
                </c:pt>
                <c:pt idx="85">
                  <c:v>1987</c:v>
                </c:pt>
                <c:pt idx="86">
                  <c:v>1988</c:v>
                </c:pt>
                <c:pt idx="87">
                  <c:v>1989</c:v>
                </c:pt>
                <c:pt idx="88">
                  <c:v>1990</c:v>
                </c:pt>
                <c:pt idx="89">
                  <c:v>1991</c:v>
                </c:pt>
                <c:pt idx="90">
                  <c:v>1992</c:v>
                </c:pt>
                <c:pt idx="91">
                  <c:v>1993</c:v>
                </c:pt>
                <c:pt idx="92">
                  <c:v>1994</c:v>
                </c:pt>
                <c:pt idx="93">
                  <c:v>1995</c:v>
                </c:pt>
                <c:pt idx="94">
                  <c:v>1996</c:v>
                </c:pt>
                <c:pt idx="95">
                  <c:v>1997</c:v>
                </c:pt>
                <c:pt idx="96">
                  <c:v>1998</c:v>
                </c:pt>
                <c:pt idx="97">
                  <c:v>1999</c:v>
                </c:pt>
                <c:pt idx="98">
                  <c:v>2000</c:v>
                </c:pt>
                <c:pt idx="99">
                  <c:v>2001</c:v>
                </c:pt>
                <c:pt idx="100">
                  <c:v>2002</c:v>
                </c:pt>
                <c:pt idx="101">
                  <c:v>2003</c:v>
                </c:pt>
                <c:pt idx="102">
                  <c:v>2004</c:v>
                </c:pt>
                <c:pt idx="103">
                  <c:v>2005</c:v>
                </c:pt>
                <c:pt idx="104">
                  <c:v>2006</c:v>
                </c:pt>
                <c:pt idx="105">
                  <c:v>2007</c:v>
                </c:pt>
                <c:pt idx="106">
                  <c:v>2008</c:v>
                </c:pt>
                <c:pt idx="107">
                  <c:v>2009</c:v>
                </c:pt>
                <c:pt idx="108">
                  <c:v>2010</c:v>
                </c:pt>
                <c:pt idx="109">
                  <c:v>2011</c:v>
                </c:pt>
                <c:pt idx="110">
                  <c:v>2012</c:v>
                </c:pt>
                <c:pt idx="111">
                  <c:v>2013</c:v>
                </c:pt>
                <c:pt idx="112">
                  <c:v>2014</c:v>
                </c:pt>
                <c:pt idx="113">
                  <c:v>2015</c:v>
                </c:pt>
                <c:pt idx="114">
                  <c:v>2016</c:v>
                </c:pt>
                <c:pt idx="115">
                  <c:v>2017</c:v>
                </c:pt>
                <c:pt idx="116">
                  <c:v>2018</c:v>
                </c:pt>
                <c:pt idx="117">
                  <c:v>2019</c:v>
                </c:pt>
                <c:pt idx="118">
                  <c:v>2020</c:v>
                </c:pt>
                <c:pt idx="119">
                  <c:v>2021</c:v>
                </c:pt>
                <c:pt idx="120">
                  <c:v>2022</c:v>
                </c:pt>
                <c:pt idx="121">
                  <c:v>2023</c:v>
                </c:pt>
                <c:pt idx="122">
                  <c:v>2024</c:v>
                </c:pt>
                <c:pt idx="123">
                  <c:v>2025</c:v>
                </c:pt>
                <c:pt idx="124">
                  <c:v>2026</c:v>
                </c:pt>
                <c:pt idx="125">
                  <c:v>2027</c:v>
                </c:pt>
                <c:pt idx="126">
                  <c:v>2028</c:v>
                </c:pt>
                <c:pt idx="127">
                  <c:v>2029</c:v>
                </c:pt>
                <c:pt idx="128">
                  <c:v>2030</c:v>
                </c:pt>
                <c:pt idx="129">
                  <c:v>2031</c:v>
                </c:pt>
                <c:pt idx="130">
                  <c:v>2032</c:v>
                </c:pt>
                <c:pt idx="131">
                  <c:v>2033</c:v>
                </c:pt>
                <c:pt idx="132">
                  <c:v>2034</c:v>
                </c:pt>
                <c:pt idx="133">
                  <c:v>2035</c:v>
                </c:pt>
                <c:pt idx="134">
                  <c:v>2036</c:v>
                </c:pt>
                <c:pt idx="135">
                  <c:v>2037</c:v>
                </c:pt>
                <c:pt idx="136">
                  <c:v>2038</c:v>
                </c:pt>
                <c:pt idx="137">
                  <c:v>2039</c:v>
                </c:pt>
                <c:pt idx="138">
                  <c:v>2040</c:v>
                </c:pt>
                <c:pt idx="139">
                  <c:v>2041</c:v>
                </c:pt>
                <c:pt idx="140">
                  <c:v>2042</c:v>
                </c:pt>
                <c:pt idx="141">
                  <c:v>2043</c:v>
                </c:pt>
                <c:pt idx="142">
                  <c:v>2044</c:v>
                </c:pt>
                <c:pt idx="143">
                  <c:v>2045</c:v>
                </c:pt>
              </c:numCache>
            </c:numRef>
          </c:cat>
          <c:val>
            <c:numRef>
              <c:f>'Natural disasters'!$D$2:$D$145</c:f>
              <c:numCache>
                <c:formatCode>General</c:formatCode>
                <c:ptCount val="144"/>
                <c:pt idx="114" formatCode="0.00">
                  <c:v>29</c:v>
                </c:pt>
                <c:pt idx="115" formatCode="0.00">
                  <c:v>10.863458485454126</c:v>
                </c:pt>
                <c:pt idx="116" formatCode="0.00">
                  <c:v>10.777621250460488</c:v>
                </c:pt>
                <c:pt idx="117" formatCode="0.00">
                  <c:v>10.697316254864763</c:v>
                </c:pt>
                <c:pt idx="118" formatCode="0.00">
                  <c:v>10.622074261170942</c:v>
                </c:pt>
                <c:pt idx="119" formatCode="0.00">
                  <c:v>10.551484697545169</c:v>
                </c:pt>
                <c:pt idx="120" formatCode="0.00">
                  <c:v>10.485185952615907</c:v>
                </c:pt>
                <c:pt idx="121" formatCode="0.00">
                  <c:v>10.422857636838234</c:v>
                </c:pt>
                <c:pt idx="122" formatCode="0.00">
                  <c:v>10.36421434480396</c:v>
                </c:pt>
                <c:pt idx="123" formatCode="0.00">
                  <c:v>10.309000577738347</c:v>
                </c:pt>
                <c:pt idx="124" formatCode="0.00">
                  <c:v>10.256986573188392</c:v>
                </c:pt>
                <c:pt idx="125" formatCode="0.00">
                  <c:v>10.207964851588272</c:v>
                </c:pt>
                <c:pt idx="126" formatCode="0.00">
                  <c:v>10.161747334813008</c:v>
                </c:pt>
                <c:pt idx="127" formatCode="0.00">
                  <c:v>10.118162925191497</c:v>
                </c:pt>
                <c:pt idx="128" formatCode="0.00">
                  <c:v>10.077055458254705</c:v>
                </c:pt>
                <c:pt idx="129" formatCode="0.00">
                  <c:v>10.038281961145271</c:v>
                </c:pt>
                <c:pt idx="130" formatCode="0.00">
                  <c:v>10.001711162788737</c:v>
                </c:pt>
                <c:pt idx="131" formatCode="0.00">
                  <c:v>9.9672222128008077</c:v>
                </c:pt>
                <c:pt idx="132" formatCode="0.00">
                  <c:v>9.9347035745266954</c:v>
                </c:pt>
                <c:pt idx="133" formatCode="0.00">
                  <c:v>9.9040520641830874</c:v>
                </c:pt>
                <c:pt idx="134" formatCode="0.00">
                  <c:v>9.8751720132498786</c:v>
                </c:pt>
                <c:pt idx="135" formatCode="0.00">
                  <c:v>9.8479745353613861</c:v>
                </c:pt>
                <c:pt idx="136" formatCode="0.00">
                  <c:v>9.8223768822248676</c:v>
                </c:pt>
                <c:pt idx="137" formatCode="0.00">
                  <c:v>9.7983018757266898</c:v>
                </c:pt>
                <c:pt idx="138" formatCode="0.00">
                  <c:v>9.7756774055175804</c:v>
                </c:pt>
                <c:pt idx="139" formatCode="0.00">
                  <c:v>9.7544359830999561</c:v>
                </c:pt>
                <c:pt idx="140" formatCode="0.00">
                  <c:v>9.7345143448586029</c:v>
                </c:pt>
                <c:pt idx="141" formatCode="0.00">
                  <c:v>9.715853097640391</c:v>
                </c:pt>
                <c:pt idx="142" formatCode="0.00">
                  <c:v>9.6983964014526283</c:v>
                </c:pt>
                <c:pt idx="143" formatCode="0.00">
                  <c:v>9.68209168464832</c:v>
                </c:pt>
              </c:numCache>
            </c:numRef>
          </c:val>
          <c:smooth val="0"/>
          <c:extLst>
            <c:ext xmlns:c16="http://schemas.microsoft.com/office/drawing/2014/chart" uri="{C3380CC4-5D6E-409C-BE32-E72D297353CC}">
              <c16:uniqueId val="{00000002-06D4-4972-B070-438ACE44EB13}"/>
            </c:ext>
          </c:extLst>
        </c:ser>
        <c:ser>
          <c:idx val="3"/>
          <c:order val="3"/>
          <c:tx>
            <c:strRef>
              <c:f>'Natural disasters'!$E$1</c:f>
              <c:strCache>
                <c:ptCount val="1"/>
                <c:pt idx="0">
                  <c:v>Upper Confidence Bound</c:v>
                </c:pt>
              </c:strCache>
            </c:strRef>
          </c:tx>
          <c:spPr>
            <a:ln w="12700" cap="rnd">
              <a:solidFill>
                <a:srgbClr val="ED7D31"/>
              </a:solidFill>
              <a:prstDash val="solid"/>
              <a:round/>
            </a:ln>
            <a:effectLst/>
          </c:spPr>
          <c:marker>
            <c:symbol val="none"/>
          </c:marker>
          <c:cat>
            <c:numRef>
              <c:f>'Natural disasters'!$A$2:$A$145</c:f>
              <c:numCache>
                <c:formatCode>General</c:formatCode>
                <c:ptCount val="144"/>
                <c:pt idx="0">
                  <c:v>1902</c:v>
                </c:pt>
                <c:pt idx="1">
                  <c:v>1903</c:v>
                </c:pt>
                <c:pt idx="2">
                  <c:v>1904</c:v>
                </c:pt>
                <c:pt idx="3">
                  <c:v>1905</c:v>
                </c:pt>
                <c:pt idx="4">
                  <c:v>1906</c:v>
                </c:pt>
                <c:pt idx="5">
                  <c:v>1907</c:v>
                </c:pt>
                <c:pt idx="6">
                  <c:v>1908</c:v>
                </c:pt>
                <c:pt idx="7">
                  <c:v>1909</c:v>
                </c:pt>
                <c:pt idx="8">
                  <c:v>1910</c:v>
                </c:pt>
                <c:pt idx="9">
                  <c:v>1911</c:v>
                </c:pt>
                <c:pt idx="10">
                  <c:v>1912</c:v>
                </c:pt>
                <c:pt idx="11">
                  <c:v>1913</c:v>
                </c:pt>
                <c:pt idx="12">
                  <c:v>1914</c:v>
                </c:pt>
                <c:pt idx="13">
                  <c:v>1915</c:v>
                </c:pt>
                <c:pt idx="14">
                  <c:v>1916</c:v>
                </c:pt>
                <c:pt idx="15">
                  <c:v>1917</c:v>
                </c:pt>
                <c:pt idx="16">
                  <c:v>1918</c:v>
                </c:pt>
                <c:pt idx="17">
                  <c:v>1919</c:v>
                </c:pt>
                <c:pt idx="18">
                  <c:v>1920</c:v>
                </c:pt>
                <c:pt idx="19">
                  <c:v>1921</c:v>
                </c:pt>
                <c:pt idx="20">
                  <c:v>1922</c:v>
                </c:pt>
                <c:pt idx="21">
                  <c:v>1923</c:v>
                </c:pt>
                <c:pt idx="22">
                  <c:v>1924</c:v>
                </c:pt>
                <c:pt idx="23">
                  <c:v>1925</c:v>
                </c:pt>
                <c:pt idx="24">
                  <c:v>1926</c:v>
                </c:pt>
                <c:pt idx="25">
                  <c:v>1927</c:v>
                </c:pt>
                <c:pt idx="26">
                  <c:v>1928</c:v>
                </c:pt>
                <c:pt idx="27">
                  <c:v>1929</c:v>
                </c:pt>
                <c:pt idx="28">
                  <c:v>1930</c:v>
                </c:pt>
                <c:pt idx="29">
                  <c:v>1931</c:v>
                </c:pt>
                <c:pt idx="30">
                  <c:v>1932</c:v>
                </c:pt>
                <c:pt idx="31">
                  <c:v>1933</c:v>
                </c:pt>
                <c:pt idx="32">
                  <c:v>1934</c:v>
                </c:pt>
                <c:pt idx="33">
                  <c:v>1935</c:v>
                </c:pt>
                <c:pt idx="34">
                  <c:v>1936</c:v>
                </c:pt>
                <c:pt idx="35">
                  <c:v>1937</c:v>
                </c:pt>
                <c:pt idx="36">
                  <c:v>1938</c:v>
                </c:pt>
                <c:pt idx="37">
                  <c:v>1939</c:v>
                </c:pt>
                <c:pt idx="38">
                  <c:v>1940</c:v>
                </c:pt>
                <c:pt idx="39">
                  <c:v>1941</c:v>
                </c:pt>
                <c:pt idx="40">
                  <c:v>1942</c:v>
                </c:pt>
                <c:pt idx="41">
                  <c:v>1943</c:v>
                </c:pt>
                <c:pt idx="42">
                  <c:v>1944</c:v>
                </c:pt>
                <c:pt idx="43">
                  <c:v>1945</c:v>
                </c:pt>
                <c:pt idx="44">
                  <c:v>1946</c:v>
                </c:pt>
                <c:pt idx="45">
                  <c:v>1947</c:v>
                </c:pt>
                <c:pt idx="46">
                  <c:v>1948</c:v>
                </c:pt>
                <c:pt idx="47">
                  <c:v>1949</c:v>
                </c:pt>
                <c:pt idx="48">
                  <c:v>1950</c:v>
                </c:pt>
                <c:pt idx="49">
                  <c:v>1951</c:v>
                </c:pt>
                <c:pt idx="50">
                  <c:v>1952</c:v>
                </c:pt>
                <c:pt idx="51">
                  <c:v>1953</c:v>
                </c:pt>
                <c:pt idx="52">
                  <c:v>1954</c:v>
                </c:pt>
                <c:pt idx="53">
                  <c:v>1955</c:v>
                </c:pt>
                <c:pt idx="54">
                  <c:v>1956</c:v>
                </c:pt>
                <c:pt idx="55">
                  <c:v>1957</c:v>
                </c:pt>
                <c:pt idx="56">
                  <c:v>1958</c:v>
                </c:pt>
                <c:pt idx="57">
                  <c:v>1959</c:v>
                </c:pt>
                <c:pt idx="58">
                  <c:v>1960</c:v>
                </c:pt>
                <c:pt idx="59">
                  <c:v>1961</c:v>
                </c:pt>
                <c:pt idx="60">
                  <c:v>1962</c:v>
                </c:pt>
                <c:pt idx="61">
                  <c:v>1963</c:v>
                </c:pt>
                <c:pt idx="62">
                  <c:v>1964</c:v>
                </c:pt>
                <c:pt idx="63">
                  <c:v>1965</c:v>
                </c:pt>
                <c:pt idx="64">
                  <c:v>1966</c:v>
                </c:pt>
                <c:pt idx="65">
                  <c:v>1967</c:v>
                </c:pt>
                <c:pt idx="66">
                  <c:v>1968</c:v>
                </c:pt>
                <c:pt idx="67">
                  <c:v>1969</c:v>
                </c:pt>
                <c:pt idx="68">
                  <c:v>1970</c:v>
                </c:pt>
                <c:pt idx="69">
                  <c:v>1971</c:v>
                </c:pt>
                <c:pt idx="70">
                  <c:v>1972</c:v>
                </c:pt>
                <c:pt idx="71">
                  <c:v>1973</c:v>
                </c:pt>
                <c:pt idx="72">
                  <c:v>1974</c:v>
                </c:pt>
                <c:pt idx="73">
                  <c:v>1975</c:v>
                </c:pt>
                <c:pt idx="74">
                  <c:v>1976</c:v>
                </c:pt>
                <c:pt idx="75">
                  <c:v>1977</c:v>
                </c:pt>
                <c:pt idx="76">
                  <c:v>1978</c:v>
                </c:pt>
                <c:pt idx="77">
                  <c:v>1979</c:v>
                </c:pt>
                <c:pt idx="78">
                  <c:v>1980</c:v>
                </c:pt>
                <c:pt idx="79">
                  <c:v>1981</c:v>
                </c:pt>
                <c:pt idx="80">
                  <c:v>1982</c:v>
                </c:pt>
                <c:pt idx="81">
                  <c:v>1983</c:v>
                </c:pt>
                <c:pt idx="82">
                  <c:v>1984</c:v>
                </c:pt>
                <c:pt idx="83">
                  <c:v>1985</c:v>
                </c:pt>
                <c:pt idx="84">
                  <c:v>1986</c:v>
                </c:pt>
                <c:pt idx="85">
                  <c:v>1987</c:v>
                </c:pt>
                <c:pt idx="86">
                  <c:v>1988</c:v>
                </c:pt>
                <c:pt idx="87">
                  <c:v>1989</c:v>
                </c:pt>
                <c:pt idx="88">
                  <c:v>1990</c:v>
                </c:pt>
                <c:pt idx="89">
                  <c:v>1991</c:v>
                </c:pt>
                <c:pt idx="90">
                  <c:v>1992</c:v>
                </c:pt>
                <c:pt idx="91">
                  <c:v>1993</c:v>
                </c:pt>
                <c:pt idx="92">
                  <c:v>1994</c:v>
                </c:pt>
                <c:pt idx="93">
                  <c:v>1995</c:v>
                </c:pt>
                <c:pt idx="94">
                  <c:v>1996</c:v>
                </c:pt>
                <c:pt idx="95">
                  <c:v>1997</c:v>
                </c:pt>
                <c:pt idx="96">
                  <c:v>1998</c:v>
                </c:pt>
                <c:pt idx="97">
                  <c:v>1999</c:v>
                </c:pt>
                <c:pt idx="98">
                  <c:v>2000</c:v>
                </c:pt>
                <c:pt idx="99">
                  <c:v>2001</c:v>
                </c:pt>
                <c:pt idx="100">
                  <c:v>2002</c:v>
                </c:pt>
                <c:pt idx="101">
                  <c:v>2003</c:v>
                </c:pt>
                <c:pt idx="102">
                  <c:v>2004</c:v>
                </c:pt>
                <c:pt idx="103">
                  <c:v>2005</c:v>
                </c:pt>
                <c:pt idx="104">
                  <c:v>2006</c:v>
                </c:pt>
                <c:pt idx="105">
                  <c:v>2007</c:v>
                </c:pt>
                <c:pt idx="106">
                  <c:v>2008</c:v>
                </c:pt>
                <c:pt idx="107">
                  <c:v>2009</c:v>
                </c:pt>
                <c:pt idx="108">
                  <c:v>2010</c:v>
                </c:pt>
                <c:pt idx="109">
                  <c:v>2011</c:v>
                </c:pt>
                <c:pt idx="110">
                  <c:v>2012</c:v>
                </c:pt>
                <c:pt idx="111">
                  <c:v>2013</c:v>
                </c:pt>
                <c:pt idx="112">
                  <c:v>2014</c:v>
                </c:pt>
                <c:pt idx="113">
                  <c:v>2015</c:v>
                </c:pt>
                <c:pt idx="114">
                  <c:v>2016</c:v>
                </c:pt>
                <c:pt idx="115">
                  <c:v>2017</c:v>
                </c:pt>
                <c:pt idx="116">
                  <c:v>2018</c:v>
                </c:pt>
                <c:pt idx="117">
                  <c:v>2019</c:v>
                </c:pt>
                <c:pt idx="118">
                  <c:v>2020</c:v>
                </c:pt>
                <c:pt idx="119">
                  <c:v>2021</c:v>
                </c:pt>
                <c:pt idx="120">
                  <c:v>2022</c:v>
                </c:pt>
                <c:pt idx="121">
                  <c:v>2023</c:v>
                </c:pt>
                <c:pt idx="122">
                  <c:v>2024</c:v>
                </c:pt>
                <c:pt idx="123">
                  <c:v>2025</c:v>
                </c:pt>
                <c:pt idx="124">
                  <c:v>2026</c:v>
                </c:pt>
                <c:pt idx="125">
                  <c:v>2027</c:v>
                </c:pt>
                <c:pt idx="126">
                  <c:v>2028</c:v>
                </c:pt>
                <c:pt idx="127">
                  <c:v>2029</c:v>
                </c:pt>
                <c:pt idx="128">
                  <c:v>2030</c:v>
                </c:pt>
                <c:pt idx="129">
                  <c:v>2031</c:v>
                </c:pt>
                <c:pt idx="130">
                  <c:v>2032</c:v>
                </c:pt>
                <c:pt idx="131">
                  <c:v>2033</c:v>
                </c:pt>
                <c:pt idx="132">
                  <c:v>2034</c:v>
                </c:pt>
                <c:pt idx="133">
                  <c:v>2035</c:v>
                </c:pt>
                <c:pt idx="134">
                  <c:v>2036</c:v>
                </c:pt>
                <c:pt idx="135">
                  <c:v>2037</c:v>
                </c:pt>
                <c:pt idx="136">
                  <c:v>2038</c:v>
                </c:pt>
                <c:pt idx="137">
                  <c:v>2039</c:v>
                </c:pt>
                <c:pt idx="138">
                  <c:v>2040</c:v>
                </c:pt>
                <c:pt idx="139">
                  <c:v>2041</c:v>
                </c:pt>
                <c:pt idx="140">
                  <c:v>2042</c:v>
                </c:pt>
                <c:pt idx="141">
                  <c:v>2043</c:v>
                </c:pt>
                <c:pt idx="142">
                  <c:v>2044</c:v>
                </c:pt>
                <c:pt idx="143">
                  <c:v>2045</c:v>
                </c:pt>
              </c:numCache>
            </c:numRef>
          </c:cat>
          <c:val>
            <c:numRef>
              <c:f>'Natural disasters'!$E$2:$E$145</c:f>
              <c:numCache>
                <c:formatCode>General</c:formatCode>
                <c:ptCount val="144"/>
                <c:pt idx="114" formatCode="0.00">
                  <c:v>29</c:v>
                </c:pt>
                <c:pt idx="115" formatCode="0.00">
                  <c:v>27.392446179221281</c:v>
                </c:pt>
                <c:pt idx="116" formatCode="0.00">
                  <c:v>27.819328199634466</c:v>
                </c:pt>
                <c:pt idx="117" formatCode="0.00">
                  <c:v>28.240677980649711</c:v>
                </c:pt>
                <c:pt idx="118" formatCode="0.00">
                  <c:v>28.656964759763078</c:v>
                </c:pt>
                <c:pt idx="119" formatCode="0.00">
                  <c:v>29.068599108808371</c:v>
                </c:pt>
                <c:pt idx="120" formatCode="0.00">
                  <c:v>29.475942639157175</c:v>
                </c:pt>
                <c:pt idx="121" formatCode="0.00">
                  <c:v>29.879315740354368</c:v>
                </c:pt>
                <c:pt idx="122" formatCode="0.00">
                  <c:v>30.279003817808189</c:v>
                </c:pt>
                <c:pt idx="123" formatCode="0.00">
                  <c:v>30.675262370293325</c:v>
                </c:pt>
                <c:pt idx="124" formatCode="0.00">
                  <c:v>31.068321160262826</c:v>
                </c:pt>
                <c:pt idx="125" formatCode="0.00">
                  <c:v>31.458387667282466</c:v>
                </c:pt>
                <c:pt idx="126" formatCode="0.00">
                  <c:v>31.845649969477279</c:v>
                </c:pt>
                <c:pt idx="127" formatCode="0.00">
                  <c:v>32.230279164518308</c:v>
                </c:pt>
                <c:pt idx="128" formatCode="0.00">
                  <c:v>32.612431416874649</c:v>
                </c:pt>
                <c:pt idx="129" formatCode="0.00">
                  <c:v>32.992249699403601</c:v>
                </c:pt>
                <c:pt idx="130" formatCode="0.00">
                  <c:v>33.369865283179685</c:v>
                </c:pt>
                <c:pt idx="131" formatCode="0.00">
                  <c:v>33.745399018587129</c:v>
                </c:pt>
                <c:pt idx="132" formatCode="0.00">
                  <c:v>34.118962442280797</c:v>
                </c:pt>
                <c:pt idx="133" formatCode="0.00">
                  <c:v>34.490658738043919</c:v>
                </c:pt>
                <c:pt idx="134" formatCode="0.00">
                  <c:v>34.860583574396671</c:v>
                </c:pt>
                <c:pt idx="135" formatCode="0.00">
                  <c:v>35.228825837704683</c:v>
                </c:pt>
                <c:pt idx="136" formatCode="0.00">
                  <c:v>35.595468276260753</c:v>
                </c:pt>
                <c:pt idx="137" formatCode="0.00">
                  <c:v>35.960588068178453</c:v>
                </c:pt>
                <c:pt idx="138" formatCode="0.00">
                  <c:v>36.324257323807103</c:v>
                </c:pt>
                <c:pt idx="139" formatCode="0.00">
                  <c:v>36.686543531644247</c:v>
                </c:pt>
                <c:pt idx="140" formatCode="0.00">
                  <c:v>37.047509955305152</c:v>
                </c:pt>
                <c:pt idx="141" formatCode="0.00">
                  <c:v>37.407215987942884</c:v>
                </c:pt>
                <c:pt idx="142" formatCode="0.00">
                  <c:v>37.765717469550189</c:v>
                </c:pt>
                <c:pt idx="143" formatCode="0.00">
                  <c:v>38.123066971774023</c:v>
                </c:pt>
              </c:numCache>
            </c:numRef>
          </c:val>
          <c:smooth val="0"/>
          <c:extLst>
            <c:ext xmlns:c16="http://schemas.microsoft.com/office/drawing/2014/chart" uri="{C3380CC4-5D6E-409C-BE32-E72D297353CC}">
              <c16:uniqueId val="{00000003-06D4-4972-B070-438ACE44EB13}"/>
            </c:ext>
          </c:extLst>
        </c:ser>
        <c:dLbls>
          <c:showLegendKey val="0"/>
          <c:showVal val="0"/>
          <c:showCatName val="0"/>
          <c:showSerName val="0"/>
          <c:showPercent val="0"/>
          <c:showBubbleSize val="0"/>
        </c:dLbls>
        <c:smooth val="0"/>
        <c:axId val="586133839"/>
        <c:axId val="586134319"/>
      </c:lineChart>
      <c:catAx>
        <c:axId val="58613383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134319"/>
        <c:crosses val="autoZero"/>
        <c:auto val="1"/>
        <c:lblAlgn val="ctr"/>
        <c:lblOffset val="100"/>
        <c:noMultiLvlLbl val="0"/>
      </c:catAx>
      <c:valAx>
        <c:axId val="586134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133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'Human-made disasters'!$B$1</c:f>
              <c:strCache>
                <c:ptCount val="1"/>
                <c:pt idx="0">
                  <c:v>Values</c:v>
                </c:pt>
              </c:strCache>
            </c:strRef>
          </c:tx>
          <c:spPr>
            <a:ln w="28575" cap="rnd">
              <a:solidFill>
                <a:schemeClr val="accent1"/>
              </a:solidFill>
              <a:round/>
            </a:ln>
            <a:effectLst/>
          </c:spPr>
          <c:marker>
            <c:symbol val="none"/>
          </c:marker>
          <c:val>
            <c:numRef>
              <c:f>'Human-made disasters'!$B$2:$B$196</c:f>
              <c:numCache>
                <c:formatCode>General</c:formatCode>
                <c:ptCount val="195"/>
                <c:pt idx="0">
                  <c:v>1</c:v>
                </c:pt>
                <c:pt idx="1">
                  <c:v>2</c:v>
                </c:pt>
                <c:pt idx="2">
                  <c:v>2</c:v>
                </c:pt>
                <c:pt idx="3">
                  <c:v>1</c:v>
                </c:pt>
                <c:pt idx="4">
                  <c:v>2</c:v>
                </c:pt>
                <c:pt idx="5">
                  <c:v>1.5</c:v>
                </c:pt>
                <c:pt idx="6">
                  <c:v>1</c:v>
                </c:pt>
                <c:pt idx="7">
                  <c:v>1</c:v>
                </c:pt>
                <c:pt idx="8">
                  <c:v>1</c:v>
                </c:pt>
                <c:pt idx="9">
                  <c:v>1</c:v>
                </c:pt>
                <c:pt idx="10">
                  <c:v>1</c:v>
                </c:pt>
                <c:pt idx="11">
                  <c:v>1.25</c:v>
                </c:pt>
                <c:pt idx="12">
                  <c:v>1.5</c:v>
                </c:pt>
                <c:pt idx="13">
                  <c:v>1.75</c:v>
                </c:pt>
                <c:pt idx="14">
                  <c:v>2</c:v>
                </c:pt>
                <c:pt idx="15">
                  <c:v>2</c:v>
                </c:pt>
                <c:pt idx="16">
                  <c:v>2</c:v>
                </c:pt>
                <c:pt idx="17">
                  <c:v>3</c:v>
                </c:pt>
                <c:pt idx="18">
                  <c:v>3</c:v>
                </c:pt>
                <c:pt idx="19">
                  <c:v>2.3333333333333335</c:v>
                </c:pt>
                <c:pt idx="20">
                  <c:v>1.6666666666666667</c:v>
                </c:pt>
                <c:pt idx="21">
                  <c:v>1</c:v>
                </c:pt>
                <c:pt idx="22">
                  <c:v>1</c:v>
                </c:pt>
                <c:pt idx="23">
                  <c:v>1</c:v>
                </c:pt>
                <c:pt idx="24">
                  <c:v>1</c:v>
                </c:pt>
                <c:pt idx="25">
                  <c:v>1</c:v>
                </c:pt>
                <c:pt idx="26">
                  <c:v>1</c:v>
                </c:pt>
                <c:pt idx="27">
                  <c:v>1</c:v>
                </c:pt>
                <c:pt idx="28">
                  <c:v>1.3333333333333333</c:v>
                </c:pt>
                <c:pt idx="29">
                  <c:v>1.6666666666666665</c:v>
                </c:pt>
                <c:pt idx="30">
                  <c:v>2</c:v>
                </c:pt>
                <c:pt idx="31">
                  <c:v>1</c:v>
                </c:pt>
                <c:pt idx="32">
                  <c:v>1</c:v>
                </c:pt>
                <c:pt idx="33">
                  <c:v>1</c:v>
                </c:pt>
                <c:pt idx="34">
                  <c:v>1</c:v>
                </c:pt>
                <c:pt idx="35">
                  <c:v>1</c:v>
                </c:pt>
                <c:pt idx="36">
                  <c:v>2</c:v>
                </c:pt>
                <c:pt idx="37">
                  <c:v>1.5</c:v>
                </c:pt>
                <c:pt idx="38">
                  <c:v>1</c:v>
                </c:pt>
                <c:pt idx="39">
                  <c:v>1</c:v>
                </c:pt>
                <c:pt idx="40">
                  <c:v>1.3333333333333333</c:v>
                </c:pt>
                <c:pt idx="41">
                  <c:v>1.6666666666666665</c:v>
                </c:pt>
                <c:pt idx="42">
                  <c:v>2</c:v>
                </c:pt>
                <c:pt idx="43">
                  <c:v>2</c:v>
                </c:pt>
                <c:pt idx="44">
                  <c:v>1</c:v>
                </c:pt>
                <c:pt idx="45">
                  <c:v>1</c:v>
                </c:pt>
                <c:pt idx="46">
                  <c:v>1</c:v>
                </c:pt>
                <c:pt idx="47">
                  <c:v>1</c:v>
                </c:pt>
                <c:pt idx="48">
                  <c:v>1.5</c:v>
                </c:pt>
                <c:pt idx="49">
                  <c:v>2</c:v>
                </c:pt>
                <c:pt idx="50">
                  <c:v>2</c:v>
                </c:pt>
                <c:pt idx="51">
                  <c:v>1</c:v>
                </c:pt>
                <c:pt idx="52">
                  <c:v>1</c:v>
                </c:pt>
                <c:pt idx="53">
                  <c:v>1</c:v>
                </c:pt>
                <c:pt idx="54">
                  <c:v>1</c:v>
                </c:pt>
                <c:pt idx="55">
                  <c:v>1.5</c:v>
                </c:pt>
                <c:pt idx="56">
                  <c:v>2</c:v>
                </c:pt>
                <c:pt idx="57">
                  <c:v>3</c:v>
                </c:pt>
                <c:pt idx="58">
                  <c:v>3</c:v>
                </c:pt>
                <c:pt idx="59">
                  <c:v>1</c:v>
                </c:pt>
                <c:pt idx="60">
                  <c:v>3</c:v>
                </c:pt>
                <c:pt idx="61">
                  <c:v>2.6666666666666665</c:v>
                </c:pt>
                <c:pt idx="62">
                  <c:v>2.3333333333333335</c:v>
                </c:pt>
                <c:pt idx="63">
                  <c:v>2</c:v>
                </c:pt>
                <c:pt idx="64">
                  <c:v>2.5</c:v>
                </c:pt>
                <c:pt idx="65">
                  <c:v>3</c:v>
                </c:pt>
                <c:pt idx="66">
                  <c:v>4</c:v>
                </c:pt>
                <c:pt idx="67">
                  <c:v>2</c:v>
                </c:pt>
                <c:pt idx="68">
                  <c:v>2</c:v>
                </c:pt>
                <c:pt idx="69">
                  <c:v>2</c:v>
                </c:pt>
                <c:pt idx="70">
                  <c:v>2</c:v>
                </c:pt>
                <c:pt idx="71">
                  <c:v>2</c:v>
                </c:pt>
                <c:pt idx="72">
                  <c:v>2</c:v>
                </c:pt>
                <c:pt idx="73">
                  <c:v>1.5</c:v>
                </c:pt>
                <c:pt idx="74">
                  <c:v>1</c:v>
                </c:pt>
                <c:pt idx="75">
                  <c:v>1.5</c:v>
                </c:pt>
                <c:pt idx="76">
                  <c:v>2</c:v>
                </c:pt>
                <c:pt idx="77">
                  <c:v>1</c:v>
                </c:pt>
                <c:pt idx="78">
                  <c:v>4</c:v>
                </c:pt>
                <c:pt idx="79">
                  <c:v>5</c:v>
                </c:pt>
                <c:pt idx="80">
                  <c:v>4</c:v>
                </c:pt>
                <c:pt idx="81">
                  <c:v>2</c:v>
                </c:pt>
                <c:pt idx="82">
                  <c:v>5</c:v>
                </c:pt>
                <c:pt idx="83">
                  <c:v>2</c:v>
                </c:pt>
                <c:pt idx="84">
                  <c:v>3</c:v>
                </c:pt>
                <c:pt idx="85">
                  <c:v>3</c:v>
                </c:pt>
                <c:pt idx="86">
                  <c:v>5</c:v>
                </c:pt>
                <c:pt idx="87">
                  <c:v>2</c:v>
                </c:pt>
                <c:pt idx="88">
                  <c:v>6</c:v>
                </c:pt>
                <c:pt idx="89">
                  <c:v>8</c:v>
                </c:pt>
                <c:pt idx="90">
                  <c:v>7</c:v>
                </c:pt>
                <c:pt idx="91">
                  <c:v>12</c:v>
                </c:pt>
                <c:pt idx="92">
                  <c:v>11</c:v>
                </c:pt>
                <c:pt idx="93">
                  <c:v>4</c:v>
                </c:pt>
                <c:pt idx="94">
                  <c:v>3</c:v>
                </c:pt>
                <c:pt idx="95">
                  <c:v>3</c:v>
                </c:pt>
                <c:pt idx="96">
                  <c:v>3</c:v>
                </c:pt>
                <c:pt idx="97">
                  <c:v>3</c:v>
                </c:pt>
                <c:pt idx="98">
                  <c:v>3</c:v>
                </c:pt>
                <c:pt idx="99">
                  <c:v>6</c:v>
                </c:pt>
                <c:pt idx="100">
                  <c:v>2</c:v>
                </c:pt>
                <c:pt idx="101">
                  <c:v>1</c:v>
                </c:pt>
                <c:pt idx="102">
                  <c:v>7</c:v>
                </c:pt>
                <c:pt idx="103">
                  <c:v>2</c:v>
                </c:pt>
                <c:pt idx="104">
                  <c:v>1</c:v>
                </c:pt>
                <c:pt idx="105">
                  <c:v>2</c:v>
                </c:pt>
                <c:pt idx="106">
                  <c:v>3</c:v>
                </c:pt>
                <c:pt idx="107">
                  <c:v>5</c:v>
                </c:pt>
                <c:pt idx="108">
                  <c:v>3</c:v>
                </c:pt>
                <c:pt idx="109">
                  <c:v>3</c:v>
                </c:pt>
                <c:pt idx="110">
                  <c:v>3</c:v>
                </c:pt>
                <c:pt idx="111">
                  <c:v>3</c:v>
                </c:pt>
                <c:pt idx="112">
                  <c:v>1</c:v>
                </c:pt>
                <c:pt idx="113">
                  <c:v>2</c:v>
                </c:pt>
                <c:pt idx="114">
                  <c:v>4</c:v>
                </c:pt>
                <c:pt idx="115">
                  <c:v>4</c:v>
                </c:pt>
                <c:pt idx="116">
                  <c:v>4</c:v>
                </c:pt>
              </c:numCache>
            </c:numRef>
          </c:val>
          <c:smooth val="0"/>
          <c:extLst>
            <c:ext xmlns:c16="http://schemas.microsoft.com/office/drawing/2014/chart" uri="{C3380CC4-5D6E-409C-BE32-E72D297353CC}">
              <c16:uniqueId val="{00000000-881C-4698-8050-06C2A2DF0AA7}"/>
            </c:ext>
          </c:extLst>
        </c:ser>
        <c:ser>
          <c:idx val="1"/>
          <c:order val="1"/>
          <c:tx>
            <c:strRef>
              <c:f>'Human-made disasters'!$C$1</c:f>
              <c:strCache>
                <c:ptCount val="1"/>
                <c:pt idx="0">
                  <c:v>Forecast</c:v>
                </c:pt>
              </c:strCache>
            </c:strRef>
          </c:tx>
          <c:spPr>
            <a:ln w="25400" cap="rnd">
              <a:solidFill>
                <a:schemeClr val="accent2"/>
              </a:solidFill>
              <a:round/>
            </a:ln>
            <a:effectLst/>
          </c:spPr>
          <c:marker>
            <c:symbol val="none"/>
          </c:marker>
          <c:cat>
            <c:numRef>
              <c:f>'Human-made disasters'!$A$2:$A$196</c:f>
              <c:numCache>
                <c:formatCode>General</c:formatCode>
                <c:ptCount val="195"/>
                <c:pt idx="0">
                  <c:v>1900</c:v>
                </c:pt>
                <c:pt idx="1">
                  <c:v>1901</c:v>
                </c:pt>
                <c:pt idx="2">
                  <c:v>1902</c:v>
                </c:pt>
                <c:pt idx="3">
                  <c:v>1903</c:v>
                </c:pt>
                <c:pt idx="4">
                  <c:v>1904</c:v>
                </c:pt>
                <c:pt idx="5">
                  <c:v>1905</c:v>
                </c:pt>
                <c:pt idx="6">
                  <c:v>1906</c:v>
                </c:pt>
                <c:pt idx="7">
                  <c:v>1907</c:v>
                </c:pt>
                <c:pt idx="8">
                  <c:v>1908</c:v>
                </c:pt>
                <c:pt idx="9">
                  <c:v>1909</c:v>
                </c:pt>
                <c:pt idx="10">
                  <c:v>1910</c:v>
                </c:pt>
                <c:pt idx="11">
                  <c:v>1911</c:v>
                </c:pt>
                <c:pt idx="12">
                  <c:v>1912</c:v>
                </c:pt>
                <c:pt idx="13">
                  <c:v>1913</c:v>
                </c:pt>
                <c:pt idx="14">
                  <c:v>1914</c:v>
                </c:pt>
                <c:pt idx="15">
                  <c:v>1915</c:v>
                </c:pt>
                <c:pt idx="16">
                  <c:v>1916</c:v>
                </c:pt>
                <c:pt idx="17">
                  <c:v>1917</c:v>
                </c:pt>
                <c:pt idx="18">
                  <c:v>1918</c:v>
                </c:pt>
                <c:pt idx="19">
                  <c:v>1919</c:v>
                </c:pt>
                <c:pt idx="20">
                  <c:v>1920</c:v>
                </c:pt>
                <c:pt idx="21">
                  <c:v>1921</c:v>
                </c:pt>
                <c:pt idx="22">
                  <c:v>1922</c:v>
                </c:pt>
                <c:pt idx="23">
                  <c:v>1923</c:v>
                </c:pt>
                <c:pt idx="24">
                  <c:v>1924</c:v>
                </c:pt>
                <c:pt idx="25">
                  <c:v>1925</c:v>
                </c:pt>
                <c:pt idx="26">
                  <c:v>1926</c:v>
                </c:pt>
                <c:pt idx="27">
                  <c:v>1927</c:v>
                </c:pt>
                <c:pt idx="28">
                  <c:v>1928</c:v>
                </c:pt>
                <c:pt idx="29">
                  <c:v>1929</c:v>
                </c:pt>
                <c:pt idx="30">
                  <c:v>1930</c:v>
                </c:pt>
                <c:pt idx="31">
                  <c:v>1931</c:v>
                </c:pt>
                <c:pt idx="32">
                  <c:v>1932</c:v>
                </c:pt>
                <c:pt idx="33">
                  <c:v>1933</c:v>
                </c:pt>
                <c:pt idx="34">
                  <c:v>1934</c:v>
                </c:pt>
                <c:pt idx="35">
                  <c:v>1935</c:v>
                </c:pt>
                <c:pt idx="36">
                  <c:v>1936</c:v>
                </c:pt>
                <c:pt idx="37">
                  <c:v>1937</c:v>
                </c:pt>
                <c:pt idx="38">
                  <c:v>1938</c:v>
                </c:pt>
                <c:pt idx="39">
                  <c:v>1939</c:v>
                </c:pt>
                <c:pt idx="40">
                  <c:v>1940</c:v>
                </c:pt>
                <c:pt idx="41">
                  <c:v>1941</c:v>
                </c:pt>
                <c:pt idx="42">
                  <c:v>1942</c:v>
                </c:pt>
                <c:pt idx="43">
                  <c:v>1943</c:v>
                </c:pt>
                <c:pt idx="44">
                  <c:v>1944</c:v>
                </c:pt>
                <c:pt idx="45">
                  <c:v>1945</c:v>
                </c:pt>
                <c:pt idx="46">
                  <c:v>1946</c:v>
                </c:pt>
                <c:pt idx="47">
                  <c:v>1947</c:v>
                </c:pt>
                <c:pt idx="48">
                  <c:v>1948</c:v>
                </c:pt>
                <c:pt idx="49">
                  <c:v>1949</c:v>
                </c:pt>
                <c:pt idx="50">
                  <c:v>1950</c:v>
                </c:pt>
                <c:pt idx="51">
                  <c:v>1951</c:v>
                </c:pt>
                <c:pt idx="52">
                  <c:v>1952</c:v>
                </c:pt>
                <c:pt idx="53">
                  <c:v>1953</c:v>
                </c:pt>
                <c:pt idx="54">
                  <c:v>1954</c:v>
                </c:pt>
                <c:pt idx="55">
                  <c:v>1955</c:v>
                </c:pt>
                <c:pt idx="56">
                  <c:v>1956</c:v>
                </c:pt>
                <c:pt idx="57">
                  <c:v>1957</c:v>
                </c:pt>
                <c:pt idx="58">
                  <c:v>1958</c:v>
                </c:pt>
                <c:pt idx="59">
                  <c:v>1959</c:v>
                </c:pt>
                <c:pt idx="60">
                  <c:v>1960</c:v>
                </c:pt>
                <c:pt idx="61">
                  <c:v>1961</c:v>
                </c:pt>
                <c:pt idx="62">
                  <c:v>1962</c:v>
                </c:pt>
                <c:pt idx="63">
                  <c:v>1963</c:v>
                </c:pt>
                <c:pt idx="64">
                  <c:v>1964</c:v>
                </c:pt>
                <c:pt idx="65">
                  <c:v>1965</c:v>
                </c:pt>
                <c:pt idx="66">
                  <c:v>1966</c:v>
                </c:pt>
                <c:pt idx="67">
                  <c:v>1967</c:v>
                </c:pt>
                <c:pt idx="68">
                  <c:v>1968</c:v>
                </c:pt>
                <c:pt idx="69">
                  <c:v>1969</c:v>
                </c:pt>
                <c:pt idx="70">
                  <c:v>1970</c:v>
                </c:pt>
                <c:pt idx="71">
                  <c:v>1971</c:v>
                </c:pt>
                <c:pt idx="72">
                  <c:v>1972</c:v>
                </c:pt>
                <c:pt idx="73">
                  <c:v>1973</c:v>
                </c:pt>
                <c:pt idx="74">
                  <c:v>1974</c:v>
                </c:pt>
                <c:pt idx="75">
                  <c:v>1975</c:v>
                </c:pt>
                <c:pt idx="76">
                  <c:v>1976</c:v>
                </c:pt>
                <c:pt idx="77">
                  <c:v>1977</c:v>
                </c:pt>
                <c:pt idx="78">
                  <c:v>1978</c:v>
                </c:pt>
                <c:pt idx="79">
                  <c:v>1979</c:v>
                </c:pt>
                <c:pt idx="80">
                  <c:v>1980</c:v>
                </c:pt>
                <c:pt idx="81">
                  <c:v>1981</c:v>
                </c:pt>
                <c:pt idx="82">
                  <c:v>1982</c:v>
                </c:pt>
                <c:pt idx="83">
                  <c:v>1983</c:v>
                </c:pt>
                <c:pt idx="84">
                  <c:v>1984</c:v>
                </c:pt>
                <c:pt idx="85">
                  <c:v>1985</c:v>
                </c:pt>
                <c:pt idx="86">
                  <c:v>1986</c:v>
                </c:pt>
                <c:pt idx="87">
                  <c:v>1987</c:v>
                </c:pt>
                <c:pt idx="88">
                  <c:v>1988</c:v>
                </c:pt>
                <c:pt idx="89">
                  <c:v>1989</c:v>
                </c:pt>
                <c:pt idx="90">
                  <c:v>1990</c:v>
                </c:pt>
                <c:pt idx="91">
                  <c:v>1991</c:v>
                </c:pt>
                <c:pt idx="92">
                  <c:v>1992</c:v>
                </c:pt>
                <c:pt idx="93">
                  <c:v>1993</c:v>
                </c:pt>
                <c:pt idx="94">
                  <c:v>1994</c:v>
                </c:pt>
                <c:pt idx="95">
                  <c:v>1995</c:v>
                </c:pt>
                <c:pt idx="96">
                  <c:v>1996</c:v>
                </c:pt>
                <c:pt idx="97">
                  <c:v>1997</c:v>
                </c:pt>
                <c:pt idx="98">
                  <c:v>1998</c:v>
                </c:pt>
                <c:pt idx="99">
                  <c:v>1999</c:v>
                </c:pt>
                <c:pt idx="100">
                  <c:v>2000</c:v>
                </c:pt>
                <c:pt idx="101">
                  <c:v>2001</c:v>
                </c:pt>
                <c:pt idx="102">
                  <c:v>2002</c:v>
                </c:pt>
                <c:pt idx="103">
                  <c:v>2003</c:v>
                </c:pt>
                <c:pt idx="104">
                  <c:v>2004</c:v>
                </c:pt>
                <c:pt idx="105">
                  <c:v>2005</c:v>
                </c:pt>
                <c:pt idx="106">
                  <c:v>2006</c:v>
                </c:pt>
                <c:pt idx="107">
                  <c:v>2007</c:v>
                </c:pt>
                <c:pt idx="108">
                  <c:v>2008</c:v>
                </c:pt>
                <c:pt idx="109">
                  <c:v>2009</c:v>
                </c:pt>
                <c:pt idx="110">
                  <c:v>2010</c:v>
                </c:pt>
                <c:pt idx="111">
                  <c:v>2011</c:v>
                </c:pt>
                <c:pt idx="112">
                  <c:v>2012</c:v>
                </c:pt>
                <c:pt idx="113">
                  <c:v>2013</c:v>
                </c:pt>
                <c:pt idx="114">
                  <c:v>2014</c:v>
                </c:pt>
                <c:pt idx="115">
                  <c:v>2015</c:v>
                </c:pt>
                <c:pt idx="116">
                  <c:v>2016</c:v>
                </c:pt>
                <c:pt idx="117">
                  <c:v>2017</c:v>
                </c:pt>
                <c:pt idx="118">
                  <c:v>2018</c:v>
                </c:pt>
                <c:pt idx="119">
                  <c:v>2019</c:v>
                </c:pt>
                <c:pt idx="120">
                  <c:v>2020</c:v>
                </c:pt>
                <c:pt idx="121">
                  <c:v>2021</c:v>
                </c:pt>
                <c:pt idx="122">
                  <c:v>2022</c:v>
                </c:pt>
                <c:pt idx="123">
                  <c:v>2023</c:v>
                </c:pt>
                <c:pt idx="124">
                  <c:v>2024</c:v>
                </c:pt>
                <c:pt idx="125">
                  <c:v>2025</c:v>
                </c:pt>
                <c:pt idx="126">
                  <c:v>2026</c:v>
                </c:pt>
                <c:pt idx="127">
                  <c:v>2027</c:v>
                </c:pt>
                <c:pt idx="128">
                  <c:v>2028</c:v>
                </c:pt>
                <c:pt idx="129">
                  <c:v>2029</c:v>
                </c:pt>
                <c:pt idx="130">
                  <c:v>2030</c:v>
                </c:pt>
                <c:pt idx="131">
                  <c:v>2031</c:v>
                </c:pt>
                <c:pt idx="132">
                  <c:v>2032</c:v>
                </c:pt>
                <c:pt idx="133">
                  <c:v>2033</c:v>
                </c:pt>
                <c:pt idx="134">
                  <c:v>2034</c:v>
                </c:pt>
                <c:pt idx="135">
                  <c:v>2035</c:v>
                </c:pt>
                <c:pt idx="136">
                  <c:v>2036</c:v>
                </c:pt>
                <c:pt idx="137">
                  <c:v>2037</c:v>
                </c:pt>
                <c:pt idx="138">
                  <c:v>2038</c:v>
                </c:pt>
                <c:pt idx="139">
                  <c:v>2039</c:v>
                </c:pt>
                <c:pt idx="140">
                  <c:v>2040</c:v>
                </c:pt>
                <c:pt idx="141">
                  <c:v>2041</c:v>
                </c:pt>
                <c:pt idx="142">
                  <c:v>2042</c:v>
                </c:pt>
                <c:pt idx="143">
                  <c:v>2043</c:v>
                </c:pt>
                <c:pt idx="144">
                  <c:v>2044</c:v>
                </c:pt>
                <c:pt idx="145">
                  <c:v>2045</c:v>
                </c:pt>
                <c:pt idx="146">
                  <c:v>2046</c:v>
                </c:pt>
                <c:pt idx="147">
                  <c:v>2047</c:v>
                </c:pt>
                <c:pt idx="148">
                  <c:v>2048</c:v>
                </c:pt>
                <c:pt idx="149">
                  <c:v>2049</c:v>
                </c:pt>
                <c:pt idx="150">
                  <c:v>2050</c:v>
                </c:pt>
                <c:pt idx="151">
                  <c:v>2051</c:v>
                </c:pt>
                <c:pt idx="152">
                  <c:v>2052</c:v>
                </c:pt>
                <c:pt idx="153">
                  <c:v>2053</c:v>
                </c:pt>
                <c:pt idx="154">
                  <c:v>2054</c:v>
                </c:pt>
                <c:pt idx="155">
                  <c:v>2055</c:v>
                </c:pt>
                <c:pt idx="156">
                  <c:v>2056</c:v>
                </c:pt>
                <c:pt idx="157">
                  <c:v>2057</c:v>
                </c:pt>
                <c:pt idx="158">
                  <c:v>2058</c:v>
                </c:pt>
                <c:pt idx="159">
                  <c:v>2059</c:v>
                </c:pt>
                <c:pt idx="160">
                  <c:v>2060</c:v>
                </c:pt>
                <c:pt idx="161">
                  <c:v>2061</c:v>
                </c:pt>
                <c:pt idx="162">
                  <c:v>2062</c:v>
                </c:pt>
                <c:pt idx="163">
                  <c:v>2063</c:v>
                </c:pt>
                <c:pt idx="164">
                  <c:v>2064</c:v>
                </c:pt>
                <c:pt idx="165">
                  <c:v>2065</c:v>
                </c:pt>
                <c:pt idx="166">
                  <c:v>2066</c:v>
                </c:pt>
                <c:pt idx="167">
                  <c:v>2067</c:v>
                </c:pt>
                <c:pt idx="168">
                  <c:v>2068</c:v>
                </c:pt>
                <c:pt idx="169">
                  <c:v>2069</c:v>
                </c:pt>
                <c:pt idx="170">
                  <c:v>2070</c:v>
                </c:pt>
                <c:pt idx="171">
                  <c:v>2071</c:v>
                </c:pt>
                <c:pt idx="172">
                  <c:v>2072</c:v>
                </c:pt>
                <c:pt idx="173">
                  <c:v>2073</c:v>
                </c:pt>
                <c:pt idx="174">
                  <c:v>2074</c:v>
                </c:pt>
                <c:pt idx="175">
                  <c:v>2075</c:v>
                </c:pt>
                <c:pt idx="176">
                  <c:v>2076</c:v>
                </c:pt>
                <c:pt idx="177">
                  <c:v>2077</c:v>
                </c:pt>
                <c:pt idx="178">
                  <c:v>2078</c:v>
                </c:pt>
                <c:pt idx="179">
                  <c:v>2079</c:v>
                </c:pt>
                <c:pt idx="180">
                  <c:v>2080</c:v>
                </c:pt>
                <c:pt idx="181">
                  <c:v>2081</c:v>
                </c:pt>
                <c:pt idx="182">
                  <c:v>2082</c:v>
                </c:pt>
                <c:pt idx="183">
                  <c:v>2083</c:v>
                </c:pt>
                <c:pt idx="184">
                  <c:v>2084</c:v>
                </c:pt>
                <c:pt idx="185">
                  <c:v>2085</c:v>
                </c:pt>
                <c:pt idx="186">
                  <c:v>2086</c:v>
                </c:pt>
                <c:pt idx="187">
                  <c:v>2087</c:v>
                </c:pt>
                <c:pt idx="188">
                  <c:v>2088</c:v>
                </c:pt>
                <c:pt idx="189">
                  <c:v>2089</c:v>
                </c:pt>
                <c:pt idx="190">
                  <c:v>2090</c:v>
                </c:pt>
                <c:pt idx="191">
                  <c:v>2091</c:v>
                </c:pt>
                <c:pt idx="192">
                  <c:v>2092</c:v>
                </c:pt>
                <c:pt idx="193">
                  <c:v>2093</c:v>
                </c:pt>
                <c:pt idx="194">
                  <c:v>2094</c:v>
                </c:pt>
              </c:numCache>
            </c:numRef>
          </c:cat>
          <c:val>
            <c:numRef>
              <c:f>'Human-made disasters'!$C$2:$C$196</c:f>
              <c:numCache>
                <c:formatCode>General</c:formatCode>
                <c:ptCount val="195"/>
                <c:pt idx="116">
                  <c:v>4</c:v>
                </c:pt>
                <c:pt idx="117">
                  <c:v>5.195550399176124</c:v>
                </c:pt>
                <c:pt idx="118">
                  <c:v>5.3370734035403151</c:v>
                </c:pt>
                <c:pt idx="119">
                  <c:v>4.5524082708566311</c:v>
                </c:pt>
                <c:pt idx="120">
                  <c:v>3.6538298021567415</c:v>
                </c:pt>
                <c:pt idx="121">
                  <c:v>5.8190984287815537</c:v>
                </c:pt>
                <c:pt idx="122">
                  <c:v>3.5070658996637607</c:v>
                </c:pt>
                <c:pt idx="123">
                  <c:v>4.2991956998990482</c:v>
                </c:pt>
                <c:pt idx="124">
                  <c:v>4.1866894701622384</c:v>
                </c:pt>
                <c:pt idx="125">
                  <c:v>5.1324718705724521</c:v>
                </c:pt>
                <c:pt idx="126">
                  <c:v>3.3023636512400305</c:v>
                </c:pt>
                <c:pt idx="127">
                  <c:v>6.0756910622582936</c:v>
                </c:pt>
                <c:pt idx="128">
                  <c:v>6.5160325357193836</c:v>
                </c:pt>
                <c:pt idx="129">
                  <c:v>4.9297874780285538</c:v>
                </c:pt>
                <c:pt idx="130">
                  <c:v>7.1859627270947648</c:v>
                </c:pt>
                <c:pt idx="131">
                  <c:v>5.3283188508878467</c:v>
                </c:pt>
                <c:pt idx="132">
                  <c:v>1.3729309213972343</c:v>
                </c:pt>
                <c:pt idx="133">
                  <c:v>2.5465517097061818</c:v>
                </c:pt>
                <c:pt idx="134">
                  <c:v>3.9217199100875266</c:v>
                </c:pt>
                <c:pt idx="135">
                  <c:v>5.0618964420748238</c:v>
                </c:pt>
                <c:pt idx="136">
                  <c:v>5.5723858924263467</c:v>
                </c:pt>
                <c:pt idx="137">
                  <c:v>5.1113170379579369</c:v>
                </c:pt>
                <c:pt idx="138">
                  <c:v>7.0107162060135808</c:v>
                </c:pt>
                <c:pt idx="139">
                  <c:v>4.2558078486333075</c:v>
                </c:pt>
                <c:pt idx="140">
                  <c:v>4.2791997536615174</c:v>
                </c:pt>
                <c:pt idx="141">
                  <c:v>7.7190612228290618</c:v>
                </c:pt>
                <c:pt idx="142">
                  <c:v>4.1452916190787121</c:v>
                </c:pt>
                <c:pt idx="143">
                  <c:v>4.4961430748641336</c:v>
                </c:pt>
                <c:pt idx="144">
                  <c:v>5.947432045521361</c:v>
                </c:pt>
                <c:pt idx="145">
                  <c:v>6.0393451470448527</c:v>
                </c:pt>
                <c:pt idx="146">
                  <c:v>6.7762953174497387</c:v>
                </c:pt>
                <c:pt idx="147">
                  <c:v>5.2641760428805444</c:v>
                </c:pt>
                <c:pt idx="148">
                  <c:v>5.3417124086820387</c:v>
                </c:pt>
                <c:pt idx="149">
                  <c:v>5.3047837533363795</c:v>
                </c:pt>
                <c:pt idx="150">
                  <c:v>5.2442526925466906</c:v>
                </c:pt>
                <c:pt idx="151">
                  <c:v>4.0350456329907187</c:v>
                </c:pt>
                <c:pt idx="152">
                  <c:v>4.7892367820722033</c:v>
                </c:pt>
                <c:pt idx="153">
                  <c:v>6.0411888346212024</c:v>
                </c:pt>
                <c:pt idx="154">
                  <c:v>5.7658689011375852</c:v>
                </c:pt>
                <c:pt idx="155">
                  <c:v>5.2551135748770754</c:v>
                </c:pt>
                <c:pt idx="156">
                  <c:v>6.4516865960769092</c:v>
                </c:pt>
                <c:pt idx="157">
                  <c:v>6.5932096004411003</c:v>
                </c:pt>
                <c:pt idx="158">
                  <c:v>5.8085444677574163</c:v>
                </c:pt>
                <c:pt idx="159">
                  <c:v>4.9099659990575262</c:v>
                </c:pt>
                <c:pt idx="160">
                  <c:v>7.0752346256823389</c:v>
                </c:pt>
                <c:pt idx="161">
                  <c:v>4.7632020965645445</c:v>
                </c:pt>
                <c:pt idx="162">
                  <c:v>5.5553318967998324</c:v>
                </c:pt>
                <c:pt idx="163">
                  <c:v>5.4428256670630235</c:v>
                </c:pt>
                <c:pt idx="164">
                  <c:v>6.3886080674732373</c:v>
                </c:pt>
                <c:pt idx="165">
                  <c:v>4.5584998481408157</c:v>
                </c:pt>
                <c:pt idx="166">
                  <c:v>7.3318272591590787</c:v>
                </c:pt>
                <c:pt idx="167">
                  <c:v>7.7721687326201687</c:v>
                </c:pt>
                <c:pt idx="168">
                  <c:v>6.1859236749293389</c:v>
                </c:pt>
                <c:pt idx="169">
                  <c:v>8.44209892399555</c:v>
                </c:pt>
                <c:pt idx="170">
                  <c:v>6.5844550477886319</c:v>
                </c:pt>
                <c:pt idx="171">
                  <c:v>2.6290671182980194</c:v>
                </c:pt>
                <c:pt idx="172">
                  <c:v>3.8026879066069661</c:v>
                </c:pt>
                <c:pt idx="173">
                  <c:v>5.1778561069883109</c:v>
                </c:pt>
                <c:pt idx="174">
                  <c:v>6.3180326389756081</c:v>
                </c:pt>
                <c:pt idx="175">
                  <c:v>6.828522089327131</c:v>
                </c:pt>
                <c:pt idx="176">
                  <c:v>6.3674532348587212</c:v>
                </c:pt>
                <c:pt idx="177">
                  <c:v>8.2668524029143651</c:v>
                </c:pt>
                <c:pt idx="178">
                  <c:v>5.5119440455340927</c:v>
                </c:pt>
                <c:pt idx="179">
                  <c:v>5.5353359505623025</c:v>
                </c:pt>
                <c:pt idx="180">
                  <c:v>8.975197419729847</c:v>
                </c:pt>
                <c:pt idx="181">
                  <c:v>5.4014278159794964</c:v>
                </c:pt>
                <c:pt idx="182">
                  <c:v>5.7522792717649178</c:v>
                </c:pt>
                <c:pt idx="183">
                  <c:v>7.2035682424221461</c:v>
                </c:pt>
                <c:pt idx="184">
                  <c:v>7.2954813439456379</c:v>
                </c:pt>
                <c:pt idx="185">
                  <c:v>8.0324315143505238</c:v>
                </c:pt>
                <c:pt idx="186">
                  <c:v>6.5203122397813296</c:v>
                </c:pt>
                <c:pt idx="187">
                  <c:v>6.5978486055828238</c:v>
                </c:pt>
                <c:pt idx="188">
                  <c:v>6.5609199502371647</c:v>
                </c:pt>
                <c:pt idx="189">
                  <c:v>6.5003888894474757</c:v>
                </c:pt>
                <c:pt idx="190">
                  <c:v>5.2911818298915039</c:v>
                </c:pt>
                <c:pt idx="191">
                  <c:v>6.0453729789729884</c:v>
                </c:pt>
                <c:pt idx="192">
                  <c:v>7.2973250315219875</c:v>
                </c:pt>
                <c:pt idx="193">
                  <c:v>7.0220050980383704</c:v>
                </c:pt>
                <c:pt idx="194">
                  <c:v>6.5112497717778597</c:v>
                </c:pt>
              </c:numCache>
            </c:numRef>
          </c:val>
          <c:smooth val="0"/>
          <c:extLst>
            <c:ext xmlns:c16="http://schemas.microsoft.com/office/drawing/2014/chart" uri="{C3380CC4-5D6E-409C-BE32-E72D297353CC}">
              <c16:uniqueId val="{00000001-881C-4698-8050-06C2A2DF0AA7}"/>
            </c:ext>
          </c:extLst>
        </c:ser>
        <c:ser>
          <c:idx val="2"/>
          <c:order val="2"/>
          <c:tx>
            <c:strRef>
              <c:f>'Human-made disasters'!$D$1</c:f>
              <c:strCache>
                <c:ptCount val="1"/>
                <c:pt idx="0">
                  <c:v>Lower Confidence Bound</c:v>
                </c:pt>
              </c:strCache>
            </c:strRef>
          </c:tx>
          <c:spPr>
            <a:ln w="12700" cap="rnd">
              <a:solidFill>
                <a:srgbClr val="ED7D31"/>
              </a:solidFill>
              <a:prstDash val="solid"/>
              <a:round/>
            </a:ln>
            <a:effectLst/>
          </c:spPr>
          <c:marker>
            <c:symbol val="none"/>
          </c:marker>
          <c:cat>
            <c:numRef>
              <c:f>'Human-made disasters'!$A$2:$A$196</c:f>
              <c:numCache>
                <c:formatCode>General</c:formatCode>
                <c:ptCount val="195"/>
                <c:pt idx="0">
                  <c:v>1900</c:v>
                </c:pt>
                <c:pt idx="1">
                  <c:v>1901</c:v>
                </c:pt>
                <c:pt idx="2">
                  <c:v>1902</c:v>
                </c:pt>
                <c:pt idx="3">
                  <c:v>1903</c:v>
                </c:pt>
                <c:pt idx="4">
                  <c:v>1904</c:v>
                </c:pt>
                <c:pt idx="5">
                  <c:v>1905</c:v>
                </c:pt>
                <c:pt idx="6">
                  <c:v>1906</c:v>
                </c:pt>
                <c:pt idx="7">
                  <c:v>1907</c:v>
                </c:pt>
                <c:pt idx="8">
                  <c:v>1908</c:v>
                </c:pt>
                <c:pt idx="9">
                  <c:v>1909</c:v>
                </c:pt>
                <c:pt idx="10">
                  <c:v>1910</c:v>
                </c:pt>
                <c:pt idx="11">
                  <c:v>1911</c:v>
                </c:pt>
                <c:pt idx="12">
                  <c:v>1912</c:v>
                </c:pt>
                <c:pt idx="13">
                  <c:v>1913</c:v>
                </c:pt>
                <c:pt idx="14">
                  <c:v>1914</c:v>
                </c:pt>
                <c:pt idx="15">
                  <c:v>1915</c:v>
                </c:pt>
                <c:pt idx="16">
                  <c:v>1916</c:v>
                </c:pt>
                <c:pt idx="17">
                  <c:v>1917</c:v>
                </c:pt>
                <c:pt idx="18">
                  <c:v>1918</c:v>
                </c:pt>
                <c:pt idx="19">
                  <c:v>1919</c:v>
                </c:pt>
                <c:pt idx="20">
                  <c:v>1920</c:v>
                </c:pt>
                <c:pt idx="21">
                  <c:v>1921</c:v>
                </c:pt>
                <c:pt idx="22">
                  <c:v>1922</c:v>
                </c:pt>
                <c:pt idx="23">
                  <c:v>1923</c:v>
                </c:pt>
                <c:pt idx="24">
                  <c:v>1924</c:v>
                </c:pt>
                <c:pt idx="25">
                  <c:v>1925</c:v>
                </c:pt>
                <c:pt idx="26">
                  <c:v>1926</c:v>
                </c:pt>
                <c:pt idx="27">
                  <c:v>1927</c:v>
                </c:pt>
                <c:pt idx="28">
                  <c:v>1928</c:v>
                </c:pt>
                <c:pt idx="29">
                  <c:v>1929</c:v>
                </c:pt>
                <c:pt idx="30">
                  <c:v>1930</c:v>
                </c:pt>
                <c:pt idx="31">
                  <c:v>1931</c:v>
                </c:pt>
                <c:pt idx="32">
                  <c:v>1932</c:v>
                </c:pt>
                <c:pt idx="33">
                  <c:v>1933</c:v>
                </c:pt>
                <c:pt idx="34">
                  <c:v>1934</c:v>
                </c:pt>
                <c:pt idx="35">
                  <c:v>1935</c:v>
                </c:pt>
                <c:pt idx="36">
                  <c:v>1936</c:v>
                </c:pt>
                <c:pt idx="37">
                  <c:v>1937</c:v>
                </c:pt>
                <c:pt idx="38">
                  <c:v>1938</c:v>
                </c:pt>
                <c:pt idx="39">
                  <c:v>1939</c:v>
                </c:pt>
                <c:pt idx="40">
                  <c:v>1940</c:v>
                </c:pt>
                <c:pt idx="41">
                  <c:v>1941</c:v>
                </c:pt>
                <c:pt idx="42">
                  <c:v>1942</c:v>
                </c:pt>
                <c:pt idx="43">
                  <c:v>1943</c:v>
                </c:pt>
                <c:pt idx="44">
                  <c:v>1944</c:v>
                </c:pt>
                <c:pt idx="45">
                  <c:v>1945</c:v>
                </c:pt>
                <c:pt idx="46">
                  <c:v>1946</c:v>
                </c:pt>
                <c:pt idx="47">
                  <c:v>1947</c:v>
                </c:pt>
                <c:pt idx="48">
                  <c:v>1948</c:v>
                </c:pt>
                <c:pt idx="49">
                  <c:v>1949</c:v>
                </c:pt>
                <c:pt idx="50">
                  <c:v>1950</c:v>
                </c:pt>
                <c:pt idx="51">
                  <c:v>1951</c:v>
                </c:pt>
                <c:pt idx="52">
                  <c:v>1952</c:v>
                </c:pt>
                <c:pt idx="53">
                  <c:v>1953</c:v>
                </c:pt>
                <c:pt idx="54">
                  <c:v>1954</c:v>
                </c:pt>
                <c:pt idx="55">
                  <c:v>1955</c:v>
                </c:pt>
                <c:pt idx="56">
                  <c:v>1956</c:v>
                </c:pt>
                <c:pt idx="57">
                  <c:v>1957</c:v>
                </c:pt>
                <c:pt idx="58">
                  <c:v>1958</c:v>
                </c:pt>
                <c:pt idx="59">
                  <c:v>1959</c:v>
                </c:pt>
                <c:pt idx="60">
                  <c:v>1960</c:v>
                </c:pt>
                <c:pt idx="61">
                  <c:v>1961</c:v>
                </c:pt>
                <c:pt idx="62">
                  <c:v>1962</c:v>
                </c:pt>
                <c:pt idx="63">
                  <c:v>1963</c:v>
                </c:pt>
                <c:pt idx="64">
                  <c:v>1964</c:v>
                </c:pt>
                <c:pt idx="65">
                  <c:v>1965</c:v>
                </c:pt>
                <c:pt idx="66">
                  <c:v>1966</c:v>
                </c:pt>
                <c:pt idx="67">
                  <c:v>1967</c:v>
                </c:pt>
                <c:pt idx="68">
                  <c:v>1968</c:v>
                </c:pt>
                <c:pt idx="69">
                  <c:v>1969</c:v>
                </c:pt>
                <c:pt idx="70">
                  <c:v>1970</c:v>
                </c:pt>
                <c:pt idx="71">
                  <c:v>1971</c:v>
                </c:pt>
                <c:pt idx="72">
                  <c:v>1972</c:v>
                </c:pt>
                <c:pt idx="73">
                  <c:v>1973</c:v>
                </c:pt>
                <c:pt idx="74">
                  <c:v>1974</c:v>
                </c:pt>
                <c:pt idx="75">
                  <c:v>1975</c:v>
                </c:pt>
                <c:pt idx="76">
                  <c:v>1976</c:v>
                </c:pt>
                <c:pt idx="77">
                  <c:v>1977</c:v>
                </c:pt>
                <c:pt idx="78">
                  <c:v>1978</c:v>
                </c:pt>
                <c:pt idx="79">
                  <c:v>1979</c:v>
                </c:pt>
                <c:pt idx="80">
                  <c:v>1980</c:v>
                </c:pt>
                <c:pt idx="81">
                  <c:v>1981</c:v>
                </c:pt>
                <c:pt idx="82">
                  <c:v>1982</c:v>
                </c:pt>
                <c:pt idx="83">
                  <c:v>1983</c:v>
                </c:pt>
                <c:pt idx="84">
                  <c:v>1984</c:v>
                </c:pt>
                <c:pt idx="85">
                  <c:v>1985</c:v>
                </c:pt>
                <c:pt idx="86">
                  <c:v>1986</c:v>
                </c:pt>
                <c:pt idx="87">
                  <c:v>1987</c:v>
                </c:pt>
                <c:pt idx="88">
                  <c:v>1988</c:v>
                </c:pt>
                <c:pt idx="89">
                  <c:v>1989</c:v>
                </c:pt>
                <c:pt idx="90">
                  <c:v>1990</c:v>
                </c:pt>
                <c:pt idx="91">
                  <c:v>1991</c:v>
                </c:pt>
                <c:pt idx="92">
                  <c:v>1992</c:v>
                </c:pt>
                <c:pt idx="93">
                  <c:v>1993</c:v>
                </c:pt>
                <c:pt idx="94">
                  <c:v>1994</c:v>
                </c:pt>
                <c:pt idx="95">
                  <c:v>1995</c:v>
                </c:pt>
                <c:pt idx="96">
                  <c:v>1996</c:v>
                </c:pt>
                <c:pt idx="97">
                  <c:v>1997</c:v>
                </c:pt>
                <c:pt idx="98">
                  <c:v>1998</c:v>
                </c:pt>
                <c:pt idx="99">
                  <c:v>1999</c:v>
                </c:pt>
                <c:pt idx="100">
                  <c:v>2000</c:v>
                </c:pt>
                <c:pt idx="101">
                  <c:v>2001</c:v>
                </c:pt>
                <c:pt idx="102">
                  <c:v>2002</c:v>
                </c:pt>
                <c:pt idx="103">
                  <c:v>2003</c:v>
                </c:pt>
                <c:pt idx="104">
                  <c:v>2004</c:v>
                </c:pt>
                <c:pt idx="105">
                  <c:v>2005</c:v>
                </c:pt>
                <c:pt idx="106">
                  <c:v>2006</c:v>
                </c:pt>
                <c:pt idx="107">
                  <c:v>2007</c:v>
                </c:pt>
                <c:pt idx="108">
                  <c:v>2008</c:v>
                </c:pt>
                <c:pt idx="109">
                  <c:v>2009</c:v>
                </c:pt>
                <c:pt idx="110">
                  <c:v>2010</c:v>
                </c:pt>
                <c:pt idx="111">
                  <c:v>2011</c:v>
                </c:pt>
                <c:pt idx="112">
                  <c:v>2012</c:v>
                </c:pt>
                <c:pt idx="113">
                  <c:v>2013</c:v>
                </c:pt>
                <c:pt idx="114">
                  <c:v>2014</c:v>
                </c:pt>
                <c:pt idx="115">
                  <c:v>2015</c:v>
                </c:pt>
                <c:pt idx="116">
                  <c:v>2016</c:v>
                </c:pt>
                <c:pt idx="117">
                  <c:v>2017</c:v>
                </c:pt>
                <c:pt idx="118">
                  <c:v>2018</c:v>
                </c:pt>
                <c:pt idx="119">
                  <c:v>2019</c:v>
                </c:pt>
                <c:pt idx="120">
                  <c:v>2020</c:v>
                </c:pt>
                <c:pt idx="121">
                  <c:v>2021</c:v>
                </c:pt>
                <c:pt idx="122">
                  <c:v>2022</c:v>
                </c:pt>
                <c:pt idx="123">
                  <c:v>2023</c:v>
                </c:pt>
                <c:pt idx="124">
                  <c:v>2024</c:v>
                </c:pt>
                <c:pt idx="125">
                  <c:v>2025</c:v>
                </c:pt>
                <c:pt idx="126">
                  <c:v>2026</c:v>
                </c:pt>
                <c:pt idx="127">
                  <c:v>2027</c:v>
                </c:pt>
                <c:pt idx="128">
                  <c:v>2028</c:v>
                </c:pt>
                <c:pt idx="129">
                  <c:v>2029</c:v>
                </c:pt>
                <c:pt idx="130">
                  <c:v>2030</c:v>
                </c:pt>
                <c:pt idx="131">
                  <c:v>2031</c:v>
                </c:pt>
                <c:pt idx="132">
                  <c:v>2032</c:v>
                </c:pt>
                <c:pt idx="133">
                  <c:v>2033</c:v>
                </c:pt>
                <c:pt idx="134">
                  <c:v>2034</c:v>
                </c:pt>
                <c:pt idx="135">
                  <c:v>2035</c:v>
                </c:pt>
                <c:pt idx="136">
                  <c:v>2036</c:v>
                </c:pt>
                <c:pt idx="137">
                  <c:v>2037</c:v>
                </c:pt>
                <c:pt idx="138">
                  <c:v>2038</c:v>
                </c:pt>
                <c:pt idx="139">
                  <c:v>2039</c:v>
                </c:pt>
                <c:pt idx="140">
                  <c:v>2040</c:v>
                </c:pt>
                <c:pt idx="141">
                  <c:v>2041</c:v>
                </c:pt>
                <c:pt idx="142">
                  <c:v>2042</c:v>
                </c:pt>
                <c:pt idx="143">
                  <c:v>2043</c:v>
                </c:pt>
                <c:pt idx="144">
                  <c:v>2044</c:v>
                </c:pt>
                <c:pt idx="145">
                  <c:v>2045</c:v>
                </c:pt>
                <c:pt idx="146">
                  <c:v>2046</c:v>
                </c:pt>
                <c:pt idx="147">
                  <c:v>2047</c:v>
                </c:pt>
                <c:pt idx="148">
                  <c:v>2048</c:v>
                </c:pt>
                <c:pt idx="149">
                  <c:v>2049</c:v>
                </c:pt>
                <c:pt idx="150">
                  <c:v>2050</c:v>
                </c:pt>
                <c:pt idx="151">
                  <c:v>2051</c:v>
                </c:pt>
                <c:pt idx="152">
                  <c:v>2052</c:v>
                </c:pt>
                <c:pt idx="153">
                  <c:v>2053</c:v>
                </c:pt>
                <c:pt idx="154">
                  <c:v>2054</c:v>
                </c:pt>
                <c:pt idx="155">
                  <c:v>2055</c:v>
                </c:pt>
                <c:pt idx="156">
                  <c:v>2056</c:v>
                </c:pt>
                <c:pt idx="157">
                  <c:v>2057</c:v>
                </c:pt>
                <c:pt idx="158">
                  <c:v>2058</c:v>
                </c:pt>
                <c:pt idx="159">
                  <c:v>2059</c:v>
                </c:pt>
                <c:pt idx="160">
                  <c:v>2060</c:v>
                </c:pt>
                <c:pt idx="161">
                  <c:v>2061</c:v>
                </c:pt>
                <c:pt idx="162">
                  <c:v>2062</c:v>
                </c:pt>
                <c:pt idx="163">
                  <c:v>2063</c:v>
                </c:pt>
                <c:pt idx="164">
                  <c:v>2064</c:v>
                </c:pt>
                <c:pt idx="165">
                  <c:v>2065</c:v>
                </c:pt>
                <c:pt idx="166">
                  <c:v>2066</c:v>
                </c:pt>
                <c:pt idx="167">
                  <c:v>2067</c:v>
                </c:pt>
                <c:pt idx="168">
                  <c:v>2068</c:v>
                </c:pt>
                <c:pt idx="169">
                  <c:v>2069</c:v>
                </c:pt>
                <c:pt idx="170">
                  <c:v>2070</c:v>
                </c:pt>
                <c:pt idx="171">
                  <c:v>2071</c:v>
                </c:pt>
                <c:pt idx="172">
                  <c:v>2072</c:v>
                </c:pt>
                <c:pt idx="173">
                  <c:v>2073</c:v>
                </c:pt>
                <c:pt idx="174">
                  <c:v>2074</c:v>
                </c:pt>
                <c:pt idx="175">
                  <c:v>2075</c:v>
                </c:pt>
                <c:pt idx="176">
                  <c:v>2076</c:v>
                </c:pt>
                <c:pt idx="177">
                  <c:v>2077</c:v>
                </c:pt>
                <c:pt idx="178">
                  <c:v>2078</c:v>
                </c:pt>
                <c:pt idx="179">
                  <c:v>2079</c:v>
                </c:pt>
                <c:pt idx="180">
                  <c:v>2080</c:v>
                </c:pt>
                <c:pt idx="181">
                  <c:v>2081</c:v>
                </c:pt>
                <c:pt idx="182">
                  <c:v>2082</c:v>
                </c:pt>
                <c:pt idx="183">
                  <c:v>2083</c:v>
                </c:pt>
                <c:pt idx="184">
                  <c:v>2084</c:v>
                </c:pt>
                <c:pt idx="185">
                  <c:v>2085</c:v>
                </c:pt>
                <c:pt idx="186">
                  <c:v>2086</c:v>
                </c:pt>
                <c:pt idx="187">
                  <c:v>2087</c:v>
                </c:pt>
                <c:pt idx="188">
                  <c:v>2088</c:v>
                </c:pt>
                <c:pt idx="189">
                  <c:v>2089</c:v>
                </c:pt>
                <c:pt idx="190">
                  <c:v>2090</c:v>
                </c:pt>
                <c:pt idx="191">
                  <c:v>2091</c:v>
                </c:pt>
                <c:pt idx="192">
                  <c:v>2092</c:v>
                </c:pt>
                <c:pt idx="193">
                  <c:v>2093</c:v>
                </c:pt>
                <c:pt idx="194">
                  <c:v>2094</c:v>
                </c:pt>
              </c:numCache>
            </c:numRef>
          </c:cat>
          <c:val>
            <c:numRef>
              <c:f>'Human-made disasters'!$D$2:$D$196</c:f>
              <c:numCache>
                <c:formatCode>General</c:formatCode>
                <c:ptCount val="195"/>
                <c:pt idx="116" formatCode="0.00">
                  <c:v>4</c:v>
                </c:pt>
                <c:pt idx="117" formatCode="0.00">
                  <c:v>2.3244031101258171</c:v>
                </c:pt>
                <c:pt idx="118" formatCode="0.00">
                  <c:v>2.1257481047706102</c:v>
                </c:pt>
                <c:pt idx="119" formatCode="0.00">
                  <c:v>1.0324648322725065</c:v>
                </c:pt>
                <c:pt idx="120" formatCode="0.00">
                  <c:v>-0.1508617952442517</c:v>
                </c:pt>
                <c:pt idx="121" formatCode="0.00">
                  <c:v>1.7485142344675815</c:v>
                </c:pt>
                <c:pt idx="122" formatCode="0.00">
                  <c:v>-0.81403938634813455</c:v>
                </c:pt>
                <c:pt idx="123" formatCode="0.00">
                  <c:v>-0.2595958359918944</c:v>
                </c:pt>
                <c:pt idx="124" formatCode="0.00">
                  <c:v>-0.59886799942321112</c:v>
                </c:pt>
                <c:pt idx="125" formatCode="0.00">
                  <c:v>0.12958195965535868</c:v>
                </c:pt>
                <c:pt idx="126" formatCode="0.00">
                  <c:v>-1.9096070175988924</c:v>
                </c:pt>
                <c:pt idx="127" formatCode="0.00">
                  <c:v>0.66193366485653726</c:v>
                </c:pt>
                <c:pt idx="128" formatCode="0.00">
                  <c:v>0.90699369978817757</c:v>
                </c:pt>
                <c:pt idx="129" formatCode="0.00">
                  <c:v>-0.86868622243759219</c:v>
                </c:pt>
                <c:pt idx="130" formatCode="0.00">
                  <c:v>1.2033439509286845</c:v>
                </c:pt>
                <c:pt idx="131" formatCode="0.00">
                  <c:v>-0.83363081198429612</c:v>
                </c:pt>
                <c:pt idx="132" formatCode="0.00">
                  <c:v>-4.9639454717855012</c:v>
                </c:pt>
                <c:pt idx="133" formatCode="0.00">
                  <c:v>-3.9612036815195815</c:v>
                </c:pt>
                <c:pt idx="134" formatCode="0.00">
                  <c:v>-2.753178857938674</c:v>
                </c:pt>
                <c:pt idx="135" formatCode="0.00">
                  <c:v>-1.7766852020644981</c:v>
                </c:pt>
                <c:pt idx="136" formatCode="0.00">
                  <c:v>-1.4266620956564751</c:v>
                </c:pt>
                <c:pt idx="137" formatCode="0.00">
                  <c:v>-2.0451982843306995</c:v>
                </c:pt>
                <c:pt idx="138" formatCode="0.00">
                  <c:v>-0.30046234785379333</c:v>
                </c:pt>
                <c:pt idx="139" formatCode="0.00">
                  <c:v>-3.2074052725092432</c:v>
                </c:pt>
                <c:pt idx="140" formatCode="0.00">
                  <c:v>-3.3335778458955501</c:v>
                </c:pt>
                <c:pt idx="141" formatCode="0.00">
                  <c:v>-4.0954653422372367E-2</c:v>
                </c:pt>
                <c:pt idx="142" formatCode="0.00">
                  <c:v>-3.7597673583506923</c:v>
                </c:pt>
                <c:pt idx="143" formatCode="0.00">
                  <c:v>-3.5518835390443995</c:v>
                </c:pt>
                <c:pt idx="144" formatCode="0.00">
                  <c:v>-2.2415964506603663</c:v>
                </c:pt>
                <c:pt idx="145" formatCode="0.00">
                  <c:v>-2.288820312580671</c:v>
                </c:pt>
                <c:pt idx="146" formatCode="0.00">
                  <c:v>-1.6892351148399811</c:v>
                </c:pt>
                <c:pt idx="147" formatCode="0.00">
                  <c:v>-3.3370332284731692</c:v>
                </c:pt>
                <c:pt idx="148" formatCode="0.00">
                  <c:v>-3.393569080695757</c:v>
                </c:pt>
                <c:pt idx="149" formatCode="0.00">
                  <c:v>-3.5630371342398126</c:v>
                </c:pt>
                <c:pt idx="150" formatCode="0.00">
                  <c:v>-3.754643417698909</c:v>
                </c:pt>
                <c:pt idx="151" formatCode="0.00">
                  <c:v>-5.0935254990223404</c:v>
                </c:pt>
                <c:pt idx="152" formatCode="0.00">
                  <c:v>-4.4676689055100436</c:v>
                </c:pt>
                <c:pt idx="153" formatCode="0.00">
                  <c:v>-3.3427668174307588</c:v>
                </c:pt>
                <c:pt idx="154" formatCode="0.00">
                  <c:v>-3.7439044774373169</c:v>
                </c:pt>
                <c:pt idx="155" formatCode="0.00">
                  <c:v>-4.379294424179637</c:v>
                </c:pt>
                <c:pt idx="156" formatCode="0.00">
                  <c:v>-3.6331392743085456</c:v>
                </c:pt>
                <c:pt idx="157" formatCode="0.00">
                  <c:v>-3.6100993517506579</c:v>
                </c:pt>
                <c:pt idx="158" formatCode="0.00">
                  <c:v>-4.5123191356887524</c:v>
                </c:pt>
                <c:pt idx="159" formatCode="0.00">
                  <c:v>-5.5275559848311442</c:v>
                </c:pt>
                <c:pt idx="160" formatCode="0.00">
                  <c:v>-3.4780799716613986</c:v>
                </c:pt>
                <c:pt idx="161" formatCode="0.00">
                  <c:v>-5.9050683109082911</c:v>
                </c:pt>
                <c:pt idx="162" formatCode="0.00">
                  <c:v>-5.2270850465616858</c:v>
                </c:pt>
                <c:pt idx="163" formatCode="0.00">
                  <c:v>-5.4529547289466445</c:v>
                </c:pt>
                <c:pt idx="164" formatCode="0.00">
                  <c:v>-4.6197776391901773</c:v>
                </c:pt>
                <c:pt idx="165" formatCode="0.00">
                  <c:v>-6.5617567996740753</c:v>
                </c:pt>
                <c:pt idx="166" formatCode="0.00">
                  <c:v>-3.899588638440024</c:v>
                </c:pt>
                <c:pt idx="167" formatCode="0.00">
                  <c:v>-3.5697163756127983</c:v>
                </c:pt>
                <c:pt idx="168" formatCode="0.00">
                  <c:v>-5.2657612941391561</c:v>
                </c:pt>
                <c:pt idx="169" formatCode="0.00">
                  <c:v>-3.1187363407728679</c:v>
                </c:pt>
                <c:pt idx="170" formatCode="0.00">
                  <c:v>-5.0848998812681412</c:v>
                </c:pt>
                <c:pt idx="171" formatCode="0.00">
                  <c:v>-9.1481949761502648</c:v>
                </c:pt>
                <c:pt idx="172" formatCode="0.00">
                  <c:v>-8.0818862317106088</c:v>
                </c:pt>
                <c:pt idx="173" formatCode="0.00">
                  <c:v>-6.8134516186432306</c:v>
                </c:pt>
                <c:pt idx="174" formatCode="0.00">
                  <c:v>-5.7794462096594783</c:v>
                </c:pt>
                <c:pt idx="175" formatCode="0.00">
                  <c:v>-5.374580774423884</c:v>
                </c:pt>
                <c:pt idx="176" formatCode="0.00">
                  <c:v>-5.9407412910702897</c:v>
                </c:pt>
                <c:pt idx="177" formatCode="0.00">
                  <c:v>-4.145915617741176</c:v>
                </c:pt>
                <c:pt idx="178" formatCode="0.00">
                  <c:v>-7.0048929482819444</c:v>
                </c:pt>
                <c:pt idx="179" formatCode="0.00">
                  <c:v>-7.0850786290202912</c:v>
                </c:pt>
                <c:pt idx="180" formatCode="0.00">
                  <c:v>-3.7483160067542016</c:v>
                </c:pt>
                <c:pt idx="181" formatCode="0.00">
                  <c:v>-7.4247179058214323</c:v>
                </c:pt>
                <c:pt idx="182" formatCode="0.00">
                  <c:v>-7.1760439426496845</c:v>
                </c:pt>
                <c:pt idx="183" formatCode="0.00">
                  <c:v>-5.8264889938063691</c:v>
                </c:pt>
                <c:pt idx="184" formatCode="0.00">
                  <c:v>-5.8358773783231532</c:v>
                </c:pt>
                <c:pt idx="185" formatCode="0.00">
                  <c:v>-5.1998067152116061</c:v>
                </c:pt>
                <c:pt idx="186" formatCode="0.00">
                  <c:v>-6.8123937150992244</c:v>
                </c:pt>
                <c:pt idx="187" formatCode="0.00">
                  <c:v>-6.8349231458519348</c:v>
                </c:pt>
                <c:pt idx="188" formatCode="0.00">
                  <c:v>-6.9715251943539593</c:v>
                </c:pt>
                <c:pt idx="189" formatCode="0.00">
                  <c:v>-7.1313464572335716</c:v>
                </c:pt>
                <c:pt idx="190" formatCode="0.00">
                  <c:v>-8.439469441074273</c:v>
                </c:pt>
                <c:pt idx="191" formatCode="0.00">
                  <c:v>-7.7838285658416346</c:v>
                </c:pt>
                <c:pt idx="192" formatCode="0.00">
                  <c:v>-6.6300694906280242</c:v>
                </c:pt>
                <c:pt idx="193" formatCode="0.00">
                  <c:v>-7.003233197170049</c:v>
                </c:pt>
                <c:pt idx="194" formatCode="0.00">
                  <c:v>-7.6114909338846308</c:v>
                </c:pt>
              </c:numCache>
            </c:numRef>
          </c:val>
          <c:smooth val="0"/>
          <c:extLst>
            <c:ext xmlns:c16="http://schemas.microsoft.com/office/drawing/2014/chart" uri="{C3380CC4-5D6E-409C-BE32-E72D297353CC}">
              <c16:uniqueId val="{00000002-881C-4698-8050-06C2A2DF0AA7}"/>
            </c:ext>
          </c:extLst>
        </c:ser>
        <c:ser>
          <c:idx val="3"/>
          <c:order val="3"/>
          <c:tx>
            <c:strRef>
              <c:f>'Human-made disasters'!$E$1</c:f>
              <c:strCache>
                <c:ptCount val="1"/>
                <c:pt idx="0">
                  <c:v>Upper Confidence Bound</c:v>
                </c:pt>
              </c:strCache>
            </c:strRef>
          </c:tx>
          <c:spPr>
            <a:ln w="12700" cap="rnd">
              <a:solidFill>
                <a:srgbClr val="ED7D31"/>
              </a:solidFill>
              <a:prstDash val="solid"/>
              <a:round/>
            </a:ln>
            <a:effectLst/>
          </c:spPr>
          <c:marker>
            <c:symbol val="none"/>
          </c:marker>
          <c:cat>
            <c:numRef>
              <c:f>'Human-made disasters'!$A$2:$A$196</c:f>
              <c:numCache>
                <c:formatCode>General</c:formatCode>
                <c:ptCount val="195"/>
                <c:pt idx="0">
                  <c:v>1900</c:v>
                </c:pt>
                <c:pt idx="1">
                  <c:v>1901</c:v>
                </c:pt>
                <c:pt idx="2">
                  <c:v>1902</c:v>
                </c:pt>
                <c:pt idx="3">
                  <c:v>1903</c:v>
                </c:pt>
                <c:pt idx="4">
                  <c:v>1904</c:v>
                </c:pt>
                <c:pt idx="5">
                  <c:v>1905</c:v>
                </c:pt>
                <c:pt idx="6">
                  <c:v>1906</c:v>
                </c:pt>
                <c:pt idx="7">
                  <c:v>1907</c:v>
                </c:pt>
                <c:pt idx="8">
                  <c:v>1908</c:v>
                </c:pt>
                <c:pt idx="9">
                  <c:v>1909</c:v>
                </c:pt>
                <c:pt idx="10">
                  <c:v>1910</c:v>
                </c:pt>
                <c:pt idx="11">
                  <c:v>1911</c:v>
                </c:pt>
                <c:pt idx="12">
                  <c:v>1912</c:v>
                </c:pt>
                <c:pt idx="13">
                  <c:v>1913</c:v>
                </c:pt>
                <c:pt idx="14">
                  <c:v>1914</c:v>
                </c:pt>
                <c:pt idx="15">
                  <c:v>1915</c:v>
                </c:pt>
                <c:pt idx="16">
                  <c:v>1916</c:v>
                </c:pt>
                <c:pt idx="17">
                  <c:v>1917</c:v>
                </c:pt>
                <c:pt idx="18">
                  <c:v>1918</c:v>
                </c:pt>
                <c:pt idx="19">
                  <c:v>1919</c:v>
                </c:pt>
                <c:pt idx="20">
                  <c:v>1920</c:v>
                </c:pt>
                <c:pt idx="21">
                  <c:v>1921</c:v>
                </c:pt>
                <c:pt idx="22">
                  <c:v>1922</c:v>
                </c:pt>
                <c:pt idx="23">
                  <c:v>1923</c:v>
                </c:pt>
                <c:pt idx="24">
                  <c:v>1924</c:v>
                </c:pt>
                <c:pt idx="25">
                  <c:v>1925</c:v>
                </c:pt>
                <c:pt idx="26">
                  <c:v>1926</c:v>
                </c:pt>
                <c:pt idx="27">
                  <c:v>1927</c:v>
                </c:pt>
                <c:pt idx="28">
                  <c:v>1928</c:v>
                </c:pt>
                <c:pt idx="29">
                  <c:v>1929</c:v>
                </c:pt>
                <c:pt idx="30">
                  <c:v>1930</c:v>
                </c:pt>
                <c:pt idx="31">
                  <c:v>1931</c:v>
                </c:pt>
                <c:pt idx="32">
                  <c:v>1932</c:v>
                </c:pt>
                <c:pt idx="33">
                  <c:v>1933</c:v>
                </c:pt>
                <c:pt idx="34">
                  <c:v>1934</c:v>
                </c:pt>
                <c:pt idx="35">
                  <c:v>1935</c:v>
                </c:pt>
                <c:pt idx="36">
                  <c:v>1936</c:v>
                </c:pt>
                <c:pt idx="37">
                  <c:v>1937</c:v>
                </c:pt>
                <c:pt idx="38">
                  <c:v>1938</c:v>
                </c:pt>
                <c:pt idx="39">
                  <c:v>1939</c:v>
                </c:pt>
                <c:pt idx="40">
                  <c:v>1940</c:v>
                </c:pt>
                <c:pt idx="41">
                  <c:v>1941</c:v>
                </c:pt>
                <c:pt idx="42">
                  <c:v>1942</c:v>
                </c:pt>
                <c:pt idx="43">
                  <c:v>1943</c:v>
                </c:pt>
                <c:pt idx="44">
                  <c:v>1944</c:v>
                </c:pt>
                <c:pt idx="45">
                  <c:v>1945</c:v>
                </c:pt>
                <c:pt idx="46">
                  <c:v>1946</c:v>
                </c:pt>
                <c:pt idx="47">
                  <c:v>1947</c:v>
                </c:pt>
                <c:pt idx="48">
                  <c:v>1948</c:v>
                </c:pt>
                <c:pt idx="49">
                  <c:v>1949</c:v>
                </c:pt>
                <c:pt idx="50">
                  <c:v>1950</c:v>
                </c:pt>
                <c:pt idx="51">
                  <c:v>1951</c:v>
                </c:pt>
                <c:pt idx="52">
                  <c:v>1952</c:v>
                </c:pt>
                <c:pt idx="53">
                  <c:v>1953</c:v>
                </c:pt>
                <c:pt idx="54">
                  <c:v>1954</c:v>
                </c:pt>
                <c:pt idx="55">
                  <c:v>1955</c:v>
                </c:pt>
                <c:pt idx="56">
                  <c:v>1956</c:v>
                </c:pt>
                <c:pt idx="57">
                  <c:v>1957</c:v>
                </c:pt>
                <c:pt idx="58">
                  <c:v>1958</c:v>
                </c:pt>
                <c:pt idx="59">
                  <c:v>1959</c:v>
                </c:pt>
                <c:pt idx="60">
                  <c:v>1960</c:v>
                </c:pt>
                <c:pt idx="61">
                  <c:v>1961</c:v>
                </c:pt>
                <c:pt idx="62">
                  <c:v>1962</c:v>
                </c:pt>
                <c:pt idx="63">
                  <c:v>1963</c:v>
                </c:pt>
                <c:pt idx="64">
                  <c:v>1964</c:v>
                </c:pt>
                <c:pt idx="65">
                  <c:v>1965</c:v>
                </c:pt>
                <c:pt idx="66">
                  <c:v>1966</c:v>
                </c:pt>
                <c:pt idx="67">
                  <c:v>1967</c:v>
                </c:pt>
                <c:pt idx="68">
                  <c:v>1968</c:v>
                </c:pt>
                <c:pt idx="69">
                  <c:v>1969</c:v>
                </c:pt>
                <c:pt idx="70">
                  <c:v>1970</c:v>
                </c:pt>
                <c:pt idx="71">
                  <c:v>1971</c:v>
                </c:pt>
                <c:pt idx="72">
                  <c:v>1972</c:v>
                </c:pt>
                <c:pt idx="73">
                  <c:v>1973</c:v>
                </c:pt>
                <c:pt idx="74">
                  <c:v>1974</c:v>
                </c:pt>
                <c:pt idx="75">
                  <c:v>1975</c:v>
                </c:pt>
                <c:pt idx="76">
                  <c:v>1976</c:v>
                </c:pt>
                <c:pt idx="77">
                  <c:v>1977</c:v>
                </c:pt>
                <c:pt idx="78">
                  <c:v>1978</c:v>
                </c:pt>
                <c:pt idx="79">
                  <c:v>1979</c:v>
                </c:pt>
                <c:pt idx="80">
                  <c:v>1980</c:v>
                </c:pt>
                <c:pt idx="81">
                  <c:v>1981</c:v>
                </c:pt>
                <c:pt idx="82">
                  <c:v>1982</c:v>
                </c:pt>
                <c:pt idx="83">
                  <c:v>1983</c:v>
                </c:pt>
                <c:pt idx="84">
                  <c:v>1984</c:v>
                </c:pt>
                <c:pt idx="85">
                  <c:v>1985</c:v>
                </c:pt>
                <c:pt idx="86">
                  <c:v>1986</c:v>
                </c:pt>
                <c:pt idx="87">
                  <c:v>1987</c:v>
                </c:pt>
                <c:pt idx="88">
                  <c:v>1988</c:v>
                </c:pt>
                <c:pt idx="89">
                  <c:v>1989</c:v>
                </c:pt>
                <c:pt idx="90">
                  <c:v>1990</c:v>
                </c:pt>
                <c:pt idx="91">
                  <c:v>1991</c:v>
                </c:pt>
                <c:pt idx="92">
                  <c:v>1992</c:v>
                </c:pt>
                <c:pt idx="93">
                  <c:v>1993</c:v>
                </c:pt>
                <c:pt idx="94">
                  <c:v>1994</c:v>
                </c:pt>
                <c:pt idx="95">
                  <c:v>1995</c:v>
                </c:pt>
                <c:pt idx="96">
                  <c:v>1996</c:v>
                </c:pt>
                <c:pt idx="97">
                  <c:v>1997</c:v>
                </c:pt>
                <c:pt idx="98">
                  <c:v>1998</c:v>
                </c:pt>
                <c:pt idx="99">
                  <c:v>1999</c:v>
                </c:pt>
                <c:pt idx="100">
                  <c:v>2000</c:v>
                </c:pt>
                <c:pt idx="101">
                  <c:v>2001</c:v>
                </c:pt>
                <c:pt idx="102">
                  <c:v>2002</c:v>
                </c:pt>
                <c:pt idx="103">
                  <c:v>2003</c:v>
                </c:pt>
                <c:pt idx="104">
                  <c:v>2004</c:v>
                </c:pt>
                <c:pt idx="105">
                  <c:v>2005</c:v>
                </c:pt>
                <c:pt idx="106">
                  <c:v>2006</c:v>
                </c:pt>
                <c:pt idx="107">
                  <c:v>2007</c:v>
                </c:pt>
                <c:pt idx="108">
                  <c:v>2008</c:v>
                </c:pt>
                <c:pt idx="109">
                  <c:v>2009</c:v>
                </c:pt>
                <c:pt idx="110">
                  <c:v>2010</c:v>
                </c:pt>
                <c:pt idx="111">
                  <c:v>2011</c:v>
                </c:pt>
                <c:pt idx="112">
                  <c:v>2012</c:v>
                </c:pt>
                <c:pt idx="113">
                  <c:v>2013</c:v>
                </c:pt>
                <c:pt idx="114">
                  <c:v>2014</c:v>
                </c:pt>
                <c:pt idx="115">
                  <c:v>2015</c:v>
                </c:pt>
                <c:pt idx="116">
                  <c:v>2016</c:v>
                </c:pt>
                <c:pt idx="117">
                  <c:v>2017</c:v>
                </c:pt>
                <c:pt idx="118">
                  <c:v>2018</c:v>
                </c:pt>
                <c:pt idx="119">
                  <c:v>2019</c:v>
                </c:pt>
                <c:pt idx="120">
                  <c:v>2020</c:v>
                </c:pt>
                <c:pt idx="121">
                  <c:v>2021</c:v>
                </c:pt>
                <c:pt idx="122">
                  <c:v>2022</c:v>
                </c:pt>
                <c:pt idx="123">
                  <c:v>2023</c:v>
                </c:pt>
                <c:pt idx="124">
                  <c:v>2024</c:v>
                </c:pt>
                <c:pt idx="125">
                  <c:v>2025</c:v>
                </c:pt>
                <c:pt idx="126">
                  <c:v>2026</c:v>
                </c:pt>
                <c:pt idx="127">
                  <c:v>2027</c:v>
                </c:pt>
                <c:pt idx="128">
                  <c:v>2028</c:v>
                </c:pt>
                <c:pt idx="129">
                  <c:v>2029</c:v>
                </c:pt>
                <c:pt idx="130">
                  <c:v>2030</c:v>
                </c:pt>
                <c:pt idx="131">
                  <c:v>2031</c:v>
                </c:pt>
                <c:pt idx="132">
                  <c:v>2032</c:v>
                </c:pt>
                <c:pt idx="133">
                  <c:v>2033</c:v>
                </c:pt>
                <c:pt idx="134">
                  <c:v>2034</c:v>
                </c:pt>
                <c:pt idx="135">
                  <c:v>2035</c:v>
                </c:pt>
                <c:pt idx="136">
                  <c:v>2036</c:v>
                </c:pt>
                <c:pt idx="137">
                  <c:v>2037</c:v>
                </c:pt>
                <c:pt idx="138">
                  <c:v>2038</c:v>
                </c:pt>
                <c:pt idx="139">
                  <c:v>2039</c:v>
                </c:pt>
                <c:pt idx="140">
                  <c:v>2040</c:v>
                </c:pt>
                <c:pt idx="141">
                  <c:v>2041</c:v>
                </c:pt>
                <c:pt idx="142">
                  <c:v>2042</c:v>
                </c:pt>
                <c:pt idx="143">
                  <c:v>2043</c:v>
                </c:pt>
                <c:pt idx="144">
                  <c:v>2044</c:v>
                </c:pt>
                <c:pt idx="145">
                  <c:v>2045</c:v>
                </c:pt>
                <c:pt idx="146">
                  <c:v>2046</c:v>
                </c:pt>
                <c:pt idx="147">
                  <c:v>2047</c:v>
                </c:pt>
                <c:pt idx="148">
                  <c:v>2048</c:v>
                </c:pt>
                <c:pt idx="149">
                  <c:v>2049</c:v>
                </c:pt>
                <c:pt idx="150">
                  <c:v>2050</c:v>
                </c:pt>
                <c:pt idx="151">
                  <c:v>2051</c:v>
                </c:pt>
                <c:pt idx="152">
                  <c:v>2052</c:v>
                </c:pt>
                <c:pt idx="153">
                  <c:v>2053</c:v>
                </c:pt>
                <c:pt idx="154">
                  <c:v>2054</c:v>
                </c:pt>
                <c:pt idx="155">
                  <c:v>2055</c:v>
                </c:pt>
                <c:pt idx="156">
                  <c:v>2056</c:v>
                </c:pt>
                <c:pt idx="157">
                  <c:v>2057</c:v>
                </c:pt>
                <c:pt idx="158">
                  <c:v>2058</c:v>
                </c:pt>
                <c:pt idx="159">
                  <c:v>2059</c:v>
                </c:pt>
                <c:pt idx="160">
                  <c:v>2060</c:v>
                </c:pt>
                <c:pt idx="161">
                  <c:v>2061</c:v>
                </c:pt>
                <c:pt idx="162">
                  <c:v>2062</c:v>
                </c:pt>
                <c:pt idx="163">
                  <c:v>2063</c:v>
                </c:pt>
                <c:pt idx="164">
                  <c:v>2064</c:v>
                </c:pt>
                <c:pt idx="165">
                  <c:v>2065</c:v>
                </c:pt>
                <c:pt idx="166">
                  <c:v>2066</c:v>
                </c:pt>
                <c:pt idx="167">
                  <c:v>2067</c:v>
                </c:pt>
                <c:pt idx="168">
                  <c:v>2068</c:v>
                </c:pt>
                <c:pt idx="169">
                  <c:v>2069</c:v>
                </c:pt>
                <c:pt idx="170">
                  <c:v>2070</c:v>
                </c:pt>
                <c:pt idx="171">
                  <c:v>2071</c:v>
                </c:pt>
                <c:pt idx="172">
                  <c:v>2072</c:v>
                </c:pt>
                <c:pt idx="173">
                  <c:v>2073</c:v>
                </c:pt>
                <c:pt idx="174">
                  <c:v>2074</c:v>
                </c:pt>
                <c:pt idx="175">
                  <c:v>2075</c:v>
                </c:pt>
                <c:pt idx="176">
                  <c:v>2076</c:v>
                </c:pt>
                <c:pt idx="177">
                  <c:v>2077</c:v>
                </c:pt>
                <c:pt idx="178">
                  <c:v>2078</c:v>
                </c:pt>
                <c:pt idx="179">
                  <c:v>2079</c:v>
                </c:pt>
                <c:pt idx="180">
                  <c:v>2080</c:v>
                </c:pt>
                <c:pt idx="181">
                  <c:v>2081</c:v>
                </c:pt>
                <c:pt idx="182">
                  <c:v>2082</c:v>
                </c:pt>
                <c:pt idx="183">
                  <c:v>2083</c:v>
                </c:pt>
                <c:pt idx="184">
                  <c:v>2084</c:v>
                </c:pt>
                <c:pt idx="185">
                  <c:v>2085</c:v>
                </c:pt>
                <c:pt idx="186">
                  <c:v>2086</c:v>
                </c:pt>
                <c:pt idx="187">
                  <c:v>2087</c:v>
                </c:pt>
                <c:pt idx="188">
                  <c:v>2088</c:v>
                </c:pt>
                <c:pt idx="189">
                  <c:v>2089</c:v>
                </c:pt>
                <c:pt idx="190">
                  <c:v>2090</c:v>
                </c:pt>
                <c:pt idx="191">
                  <c:v>2091</c:v>
                </c:pt>
                <c:pt idx="192">
                  <c:v>2092</c:v>
                </c:pt>
                <c:pt idx="193">
                  <c:v>2093</c:v>
                </c:pt>
                <c:pt idx="194">
                  <c:v>2094</c:v>
                </c:pt>
              </c:numCache>
            </c:numRef>
          </c:cat>
          <c:val>
            <c:numRef>
              <c:f>'Human-made disasters'!$E$2:$E$196</c:f>
              <c:numCache>
                <c:formatCode>General</c:formatCode>
                <c:ptCount val="195"/>
                <c:pt idx="116" formatCode="0.00">
                  <c:v>4</c:v>
                </c:pt>
                <c:pt idx="117" formatCode="0.00">
                  <c:v>8.0666976882264301</c:v>
                </c:pt>
                <c:pt idx="118" formatCode="0.00">
                  <c:v>8.5483987023100205</c:v>
                </c:pt>
                <c:pt idx="119" formatCode="0.00">
                  <c:v>8.0723517094407562</c:v>
                </c:pt>
                <c:pt idx="120" formatCode="0.00">
                  <c:v>7.4585213995577346</c:v>
                </c:pt>
                <c:pt idx="121" formatCode="0.00">
                  <c:v>9.8896826230955259</c:v>
                </c:pt>
                <c:pt idx="122" formatCode="0.00">
                  <c:v>7.8281711856756555</c:v>
                </c:pt>
                <c:pt idx="123" formatCode="0.00">
                  <c:v>8.8579872357899916</c:v>
                </c:pt>
                <c:pt idx="124" formatCode="0.00">
                  <c:v>8.9722469397476878</c:v>
                </c:pt>
                <c:pt idx="125" formatCode="0.00">
                  <c:v>10.135361781489546</c:v>
                </c:pt>
                <c:pt idx="126" formatCode="0.00">
                  <c:v>8.5143343200789534</c:v>
                </c:pt>
                <c:pt idx="127" formatCode="0.00">
                  <c:v>11.48944845966005</c:v>
                </c:pt>
                <c:pt idx="128" formatCode="0.00">
                  <c:v>12.12507137165059</c:v>
                </c:pt>
                <c:pt idx="129" formatCode="0.00">
                  <c:v>10.7282611784947</c:v>
                </c:pt>
                <c:pt idx="130" formatCode="0.00">
                  <c:v>13.168581503260846</c:v>
                </c:pt>
                <c:pt idx="131" formatCode="0.00">
                  <c:v>11.49026851375999</c:v>
                </c:pt>
                <c:pt idx="132" formatCode="0.00">
                  <c:v>7.7098073145799697</c:v>
                </c:pt>
                <c:pt idx="133" formatCode="0.00">
                  <c:v>9.0543071009319451</c:v>
                </c:pt>
                <c:pt idx="134" formatCode="0.00">
                  <c:v>10.596618678113728</c:v>
                </c:pt>
                <c:pt idx="135" formatCode="0.00">
                  <c:v>11.900478086214147</c:v>
                </c:pt>
                <c:pt idx="136" formatCode="0.00">
                  <c:v>12.571433880509169</c:v>
                </c:pt>
                <c:pt idx="137" formatCode="0.00">
                  <c:v>12.267832360246572</c:v>
                </c:pt>
                <c:pt idx="138" formatCode="0.00">
                  <c:v>14.321894759880955</c:v>
                </c:pt>
                <c:pt idx="139" formatCode="0.00">
                  <c:v>11.719020969775858</c:v>
                </c:pt>
                <c:pt idx="140" formatCode="0.00">
                  <c:v>11.891977353218586</c:v>
                </c:pt>
                <c:pt idx="141" formatCode="0.00">
                  <c:v>15.479077099080495</c:v>
                </c:pt>
                <c:pt idx="142" formatCode="0.00">
                  <c:v>12.050350596508117</c:v>
                </c:pt>
                <c:pt idx="143" formatCode="0.00">
                  <c:v>12.544169688772666</c:v>
                </c:pt>
                <c:pt idx="144" formatCode="0.00">
                  <c:v>14.136460541703087</c:v>
                </c:pt>
                <c:pt idx="145" formatCode="0.00">
                  <c:v>14.367510606670375</c:v>
                </c:pt>
                <c:pt idx="146" formatCode="0.00">
                  <c:v>15.241825749739458</c:v>
                </c:pt>
                <c:pt idx="147" formatCode="0.00">
                  <c:v>13.865385314234258</c:v>
                </c:pt>
                <c:pt idx="148" formatCode="0.00">
                  <c:v>14.076993898059834</c:v>
                </c:pt>
                <c:pt idx="149" formatCode="0.00">
                  <c:v>14.172604640912571</c:v>
                </c:pt>
                <c:pt idx="150" formatCode="0.00">
                  <c:v>14.243148802792291</c:v>
                </c:pt>
                <c:pt idx="151" formatCode="0.00">
                  <c:v>13.163616765003777</c:v>
                </c:pt>
                <c:pt idx="152" formatCode="0.00">
                  <c:v>14.04614246965445</c:v>
                </c:pt>
                <c:pt idx="153" formatCode="0.00">
                  <c:v>15.425144486673164</c:v>
                </c:pt>
                <c:pt idx="154" formatCode="0.00">
                  <c:v>15.275642279712487</c:v>
                </c:pt>
                <c:pt idx="155" formatCode="0.00">
                  <c:v>14.889521573933788</c:v>
                </c:pt>
                <c:pt idx="156" formatCode="0.00">
                  <c:v>16.536512466462362</c:v>
                </c:pt>
                <c:pt idx="157" formatCode="0.00">
                  <c:v>16.796518552632858</c:v>
                </c:pt>
                <c:pt idx="158" formatCode="0.00">
                  <c:v>16.129408071203585</c:v>
                </c:pt>
                <c:pt idx="159" formatCode="0.00">
                  <c:v>15.347487982946197</c:v>
                </c:pt>
                <c:pt idx="160" formatCode="0.00">
                  <c:v>17.628549223026077</c:v>
                </c:pt>
                <c:pt idx="161" formatCode="0.00">
                  <c:v>15.43147250403738</c:v>
                </c:pt>
                <c:pt idx="162" formatCode="0.00">
                  <c:v>16.33774884016135</c:v>
                </c:pt>
                <c:pt idx="163" formatCode="0.00">
                  <c:v>16.338606063072692</c:v>
                </c:pt>
                <c:pt idx="164" formatCode="0.00">
                  <c:v>17.396993774136654</c:v>
                </c:pt>
                <c:pt idx="165" formatCode="0.00">
                  <c:v>15.678756495955707</c:v>
                </c:pt>
                <c:pt idx="166" formatCode="0.00">
                  <c:v>18.563243156758183</c:v>
                </c:pt>
                <c:pt idx="167" formatCode="0.00">
                  <c:v>19.114053840853135</c:v>
                </c:pt>
                <c:pt idx="168" formatCode="0.00">
                  <c:v>17.637608643997833</c:v>
                </c:pt>
                <c:pt idx="169" formatCode="0.00">
                  <c:v>20.002934188763966</c:v>
                </c:pt>
                <c:pt idx="170" formatCode="0.00">
                  <c:v>18.253809976845403</c:v>
                </c:pt>
                <c:pt idx="171" formatCode="0.00">
                  <c:v>14.406329212746304</c:v>
                </c:pt>
                <c:pt idx="172" formatCode="0.00">
                  <c:v>15.687262044924541</c:v>
                </c:pt>
                <c:pt idx="173" formatCode="0.00">
                  <c:v>17.169163832619851</c:v>
                </c:pt>
                <c:pt idx="174" formatCode="0.00">
                  <c:v>18.415511487610694</c:v>
                </c:pt>
                <c:pt idx="175" formatCode="0.00">
                  <c:v>19.031624953078147</c:v>
                </c:pt>
                <c:pt idx="176" formatCode="0.00">
                  <c:v>18.675647760787733</c:v>
                </c:pt>
                <c:pt idx="177" formatCode="0.00">
                  <c:v>20.679620423569908</c:v>
                </c:pt>
                <c:pt idx="178" formatCode="0.00">
                  <c:v>18.028781039350129</c:v>
                </c:pt>
                <c:pt idx="179" formatCode="0.00">
                  <c:v>18.155750530144896</c:v>
                </c:pt>
                <c:pt idx="180" formatCode="0.00">
                  <c:v>21.698710846213896</c:v>
                </c:pt>
                <c:pt idx="181" formatCode="0.00">
                  <c:v>18.227573537780426</c:v>
                </c:pt>
                <c:pt idx="182" formatCode="0.00">
                  <c:v>18.68060248617952</c:v>
                </c:pt>
                <c:pt idx="183" formatCode="0.00">
                  <c:v>20.233625478650662</c:v>
                </c:pt>
                <c:pt idx="184" formatCode="0.00">
                  <c:v>20.426840066214428</c:v>
                </c:pt>
                <c:pt idx="185" formatCode="0.00">
                  <c:v>21.264669743912656</c:v>
                </c:pt>
                <c:pt idx="186" formatCode="0.00">
                  <c:v>19.853018194661885</c:v>
                </c:pt>
                <c:pt idx="187" formatCode="0.00">
                  <c:v>20.030620357017582</c:v>
                </c:pt>
                <c:pt idx="188" formatCode="0.00">
                  <c:v>20.09336509482829</c:v>
                </c:pt>
                <c:pt idx="189" formatCode="0.00">
                  <c:v>20.132124236128522</c:v>
                </c:pt>
                <c:pt idx="190" formatCode="0.00">
                  <c:v>19.021833100857279</c:v>
                </c:pt>
                <c:pt idx="191" formatCode="0.00">
                  <c:v>19.874574523787611</c:v>
                </c:pt>
                <c:pt idx="192" formatCode="0.00">
                  <c:v>21.224719553671999</c:v>
                </c:pt>
                <c:pt idx="193" formatCode="0.00">
                  <c:v>21.047243393246788</c:v>
                </c:pt>
                <c:pt idx="194" formatCode="0.00">
                  <c:v>20.633990477440349</c:v>
                </c:pt>
              </c:numCache>
            </c:numRef>
          </c:val>
          <c:smooth val="0"/>
          <c:extLst>
            <c:ext xmlns:c16="http://schemas.microsoft.com/office/drawing/2014/chart" uri="{C3380CC4-5D6E-409C-BE32-E72D297353CC}">
              <c16:uniqueId val="{00000003-881C-4698-8050-06C2A2DF0AA7}"/>
            </c:ext>
          </c:extLst>
        </c:ser>
        <c:dLbls>
          <c:showLegendKey val="0"/>
          <c:showVal val="0"/>
          <c:showCatName val="0"/>
          <c:showSerName val="0"/>
          <c:showPercent val="0"/>
          <c:showBubbleSize val="0"/>
        </c:dLbls>
        <c:smooth val="0"/>
        <c:axId val="631138575"/>
        <c:axId val="631140495"/>
      </c:lineChart>
      <c:catAx>
        <c:axId val="63113857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140495"/>
        <c:crosses val="autoZero"/>
        <c:auto val="1"/>
        <c:lblAlgn val="ctr"/>
        <c:lblOffset val="100"/>
        <c:noMultiLvlLbl val="0"/>
      </c:catAx>
      <c:valAx>
        <c:axId val="63114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13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581025</xdr:colOff>
      <xdr:row>1</xdr:row>
      <xdr:rowOff>114300</xdr:rowOff>
    </xdr:from>
    <xdr:to>
      <xdr:col>19</xdr:col>
      <xdr:colOff>247650</xdr:colOff>
      <xdr:row>21</xdr:row>
      <xdr:rowOff>171450</xdr:rowOff>
    </xdr:to>
    <xdr:graphicFrame macro="">
      <xdr:nvGraphicFramePr>
        <xdr:cNvPr id="2" name="Chart 1">
          <a:extLst>
            <a:ext uri="{FF2B5EF4-FFF2-40B4-BE49-F238E27FC236}">
              <a16:creationId xmlns:a16="http://schemas.microsoft.com/office/drawing/2014/main" id="{0C184971-9D0E-5364-E281-8129353466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231775</xdr:colOff>
      <xdr:row>7</xdr:row>
      <xdr:rowOff>25400</xdr:rowOff>
    </xdr:from>
    <xdr:to>
      <xdr:col>20</xdr:col>
      <xdr:colOff>288925</xdr:colOff>
      <xdr:row>31</xdr:row>
      <xdr:rowOff>6350</xdr:rowOff>
    </xdr:to>
    <xdr:graphicFrame macro="">
      <xdr:nvGraphicFramePr>
        <xdr:cNvPr id="2" name="Chart 1">
          <a:extLst>
            <a:ext uri="{FF2B5EF4-FFF2-40B4-BE49-F238E27FC236}">
              <a16:creationId xmlns:a16="http://schemas.microsoft.com/office/drawing/2014/main" id="{9B4BCC46-75CE-7BC5-B1D2-AAB8FCEE9A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an José Holguín" refreshedDate="45392.489201504628" createdVersion="8" refreshedVersion="8" minRefreshableVersion="3" recordCount="1089" xr:uid="{045BFF72-DB96-4E9A-97B6-B612494A06F9}">
  <cacheSource type="worksheet">
    <worksheetSource ref="A1:V1090" sheet="CDD"/>
  </cacheSource>
  <cacheFields count="24">
    <cacheField name="EVENT CATEGORY" numFmtId="0">
      <sharedItems count="2">
        <s v="Incident"/>
        <s v="Disaster"/>
      </sharedItems>
    </cacheField>
    <cacheField name="EVENT GROUP" numFmtId="0">
      <sharedItems count="3">
        <s v="Technology"/>
        <s v="Natural"/>
        <s v="Conflict"/>
      </sharedItems>
    </cacheField>
    <cacheField name="EVENT SUBGROUP" numFmtId="0">
      <sharedItems count="13">
        <s v="Explosion"/>
        <s v="Infrastructure failure"/>
        <s v="Transportation accident"/>
        <s v="Meteorological - Hydrological"/>
        <s v="Biological"/>
        <s v="Fire"/>
        <s v="Arson"/>
        <s v="Hazardous Chemicals"/>
        <s v="Geological"/>
        <s v="Terrorist"/>
        <s v="Space Event"/>
        <s v="Civil Incident"/>
        <s v="Hijacking"/>
      </sharedItems>
    </cacheField>
    <cacheField name="EVENT TYPE" numFmtId="0">
      <sharedItems count="42">
        <s v="Non-Residential"/>
        <s v="Manufacturing / Industry"/>
        <s v="Marine"/>
        <s v="Drought"/>
        <s v="Storms and Severe Thunderstorms"/>
        <s v="Flood"/>
        <s v="Epidemic"/>
        <s v="Residential"/>
        <s v="Winter Storm"/>
        <s v="Storm - Unspecified / Other"/>
        <s v="Leak / Spill Release"/>
        <s v="Tornado"/>
        <s v="Tsunami"/>
        <s v="Transportation"/>
        <s v="Air"/>
        <s v="Avalanche"/>
        <s v="Derailment Release"/>
        <s v="Cold Event"/>
        <s v="Fire"/>
        <s v="Vehicle Release"/>
        <s v="Landslide"/>
        <s v="Wildfire"/>
        <s v="Earthquake"/>
        <s v="Bomb Attacks"/>
        <s v="Storm Surge"/>
        <s v="Rail"/>
        <s v="Space Debris"/>
        <s v="Infestation"/>
        <s v="Hurricane / Typhoon / Tropical Storm"/>
        <s v="Vehicle"/>
        <s v="Kidnapping / Murder"/>
        <s v="Shootings"/>
        <s v="Marine Release"/>
        <s v="Disturbance / Demonstrations"/>
        <s v="Geomagnetic Storm"/>
        <s v="Rioting"/>
        <s v="Pandemic"/>
        <s v="Volcano"/>
        <s v="Communications"/>
        <s v="Heat Event"/>
        <s v="Water"/>
        <s v="Energy"/>
      </sharedItems>
    </cacheField>
    <cacheField name="PLACE" numFmtId="0">
      <sharedItems/>
    </cacheField>
    <cacheField name="EVENT START DATE" numFmtId="14">
      <sharedItems containsSemiMixedTypes="0" containsNonDate="0" containsDate="1" containsString="0" minDate="1900-04-02T00:00:00" maxDate="2016-12-26T00:00:00" count="824">
        <d v="1901-01-01T00:00:00"/>
        <d v="1902-01-01T00:00:00"/>
        <d v="1903-01-01T00:00:00"/>
        <d v="1904-01-01T00:00:00"/>
        <d v="1906-01-01T00:00:00"/>
        <d v="1910-01-01T00:00:00"/>
        <d v="1914-01-01T00:00:00"/>
        <d v="1915-01-01T00:00:00"/>
        <d v="1917-01-01T00:00:00"/>
        <d v="1918-01-01T00:00:00"/>
        <d v="1919-01-01T00:00:00"/>
        <d v="1920-01-01T00:00:00"/>
        <d v="1921-01-01T00:00:00"/>
        <d v="1922-01-01T00:00:00"/>
        <d v="1923-01-01T00:00:00"/>
        <d v="1924-01-01T00:00:00"/>
        <d v="1928-01-01T00:00:00"/>
        <d v="1929-01-01T00:00:00"/>
        <d v="1930-01-01T00:00:00"/>
        <d v="1931-01-01T00:00:00"/>
        <d v="1935-01-01T00:00:00"/>
        <d v="1939-01-01T00:00:00"/>
        <d v="1940-01-01T00:00:00"/>
        <d v="1942-01-01T00:00:00"/>
        <d v="1944-01-01T00:00:00"/>
        <d v="1950-01-01T00:00:00"/>
        <d v="1951-01-01T00:00:00"/>
        <d v="1953-01-01T00:00:00"/>
        <d v="1955-01-01T00:00:00"/>
        <d v="1957-01-01T00:00:00"/>
        <d v="1958-01-01T00:00:00"/>
        <d v="1959-01-01T00:00:00"/>
        <d v="1960-01-01T00:00:00"/>
        <d v="1961-01-01T00:00:00"/>
        <d v="1962-01-01T00:00:00"/>
        <d v="1963-01-01T00:00:00"/>
        <d v="1964-01-01T00:00:00"/>
        <d v="1965-01-01T00:00:00"/>
        <d v="1966-01-01T00:00:00"/>
        <d v="1967-01-01T00:00:00"/>
        <d v="1968-01-01T00:00:00"/>
        <d v="1969-01-01T00:00:00"/>
        <d v="1971-01-01T00:00:00"/>
        <d v="1972-01-01T00:00:00"/>
        <d v="1973-01-01T00:00:00"/>
        <d v="1974-01-01T00:00:00"/>
        <d v="1975-01-01T00:00:00"/>
        <d v="1977-01-01T00:00:00"/>
        <d v="1978-01-01T00:00:00"/>
        <d v="1979-01-01T00:00:00"/>
        <d v="1980-01-01T00:00:00"/>
        <d v="1981-01-01T00:00:00"/>
        <d v="1982-01-01T00:00:00"/>
        <d v="1983-01-01T00:00:00"/>
        <d v="1984-01-01T00:00:00"/>
        <d v="1985-01-01T00:00:00"/>
        <d v="1986-01-01T00:00:00"/>
        <d v="1988-01-01T00:00:00"/>
        <d v="1989-01-01T00:00:00"/>
        <d v="1990-01-01T00:00:00"/>
        <d v="1991-01-01T00:00:00"/>
        <d v="1992-01-01T00:00:00"/>
        <d v="1993-01-01T00:00:00"/>
        <d v="1995-01-01T00:00:00"/>
        <d v="1996-01-01T00:00:00"/>
        <d v="1997-01-01T00:00:00"/>
        <d v="1998-01-01T00:00:00"/>
        <d v="1999-01-01T00:00:00"/>
        <d v="2010-01-01T00:00:00"/>
        <d v="1937-01-01T00:00:00"/>
        <d v="1952-01-01T00:00:00"/>
        <d v="1994-01-01T00:00:00"/>
        <d v="2000-01-01T00:00:00"/>
        <d v="2005-01-01T00:00:00"/>
        <d v="1965-01-02T00:00:00"/>
        <d v="1976-01-02T00:00:00"/>
        <d v="2010-01-02T00:00:00"/>
        <d v="1910-01-02T00:00:00"/>
        <d v="1986-01-02T00:00:00"/>
        <d v="1992-01-02T00:00:00"/>
        <d v="1995-01-02T00:00:00"/>
        <d v="2000-01-02T00:00:00"/>
        <d v="2003-01-02T00:00:00"/>
        <d v="1918-01-02T00:00:00"/>
        <d v="1994-01-02T00:00:00"/>
        <d v="2014-01-02T00:00:00"/>
        <d v="1978-01-02T00:00:00"/>
        <d v="1999-01-02T00:00:00"/>
        <d v="1977-01-02T00:00:00"/>
        <d v="2008-01-02T00:00:00"/>
        <d v="1956-01-03T00:00:00"/>
        <d v="1999-01-03T00:00:00"/>
        <d v="1947-01-03T00:00:00"/>
        <d v="1954-01-03T00:00:00"/>
        <d v="1989-01-03T00:00:00"/>
        <d v="1992-01-03T00:00:00"/>
        <d v="1909-01-04T00:00:00"/>
        <d v="1984-01-04T00:00:00"/>
        <d v="1998-01-04T00:00:00"/>
        <d v="1982-01-05T00:00:00"/>
        <d v="1994-01-05T00:00:00"/>
        <d v="2009-01-06T00:00:00"/>
        <d v="1927-01-09T00:00:00"/>
        <d v="1965-01-09T00:00:00"/>
        <d v="1997-01-09T00:00:00"/>
        <d v="2008-01-09T00:00:00"/>
        <d v="1987-10-01T00:00:00"/>
        <d v="1991-10-01T00:00:00"/>
        <d v="1999-10-01T00:00:00"/>
        <d v="1938-10-10T00:00:00"/>
        <d v="1961-10-10T00:00:00"/>
        <d v="1967-10-11T00:00:00"/>
        <d v="1984-10-11T00:00:00"/>
        <d v="1918-10-12T00:00:00"/>
        <d v="1962-10-12T00:00:00"/>
        <d v="2016-10-12T00:00:00"/>
        <d v="1997-10-13T00:00:00"/>
        <d v="2016-10-13T00:00:00"/>
        <d v="1954-10-14T00:00:00"/>
        <d v="1982-10-14T00:00:00"/>
        <d v="1957-10-15T00:00:00"/>
        <d v="1991-10-16T00:00:00"/>
        <d v="2003-10-16T00:00:00"/>
        <d v="1993-10-17T00:00:00"/>
        <d v="1994-10-17T00:00:00"/>
        <d v="1943-10-19T00:00:00"/>
        <d v="2013-10-19T00:00:00"/>
        <d v="1989-10-02T00:00:00"/>
        <d v="2012-10-02T00:00:00"/>
        <d v="2014-10-20T00:00:00"/>
        <d v="1968-10-21T00:00:00"/>
        <d v="1994-10-21T00:00:00"/>
        <d v="2014-10-22T00:00:00"/>
        <d v="1918-10-23T00:00:00"/>
        <d v="1958-10-23T00:00:00"/>
        <d v="1933-10-25T00:00:00"/>
        <d v="1983-10-25T00:00:00"/>
        <d v="1991-10-25T00:00:00"/>
        <d v="2009-10-25T00:00:00"/>
        <d v="1986-10-26T00:00:00"/>
        <d v="2005-10-26T00:00:00"/>
        <d v="2016-10-26T00:00:00"/>
        <d v="1917-10-28T00:00:00"/>
        <d v="1921-10-28T00:00:00"/>
        <d v="1981-10-28T00:00:00"/>
        <d v="2006-10-28T00:00:00"/>
        <d v="1924-10-29T00:00:00"/>
        <d v="1978-10-29T00:00:00"/>
        <d v="2000-10-29T00:00:00"/>
        <d v="2006-10-29T00:00:00"/>
        <d v="1974-10-30T00:00:00"/>
        <d v="1981-10-30T00:00:00"/>
        <d v="1970-10-05T00:00:00"/>
        <d v="1995-10-05T00:00:00"/>
        <d v="1984-10-06T00:00:00"/>
        <d v="1992-10-06T00:00:00"/>
        <d v="2016-10-06T00:00:00"/>
        <d v="1962-10-07T00:00:00"/>
        <d v="1991-10-08T00:00:00"/>
        <d v="2016-10-09T00:00:00"/>
        <d v="1950-11-01T00:00:00"/>
        <d v="1956-11-01T00:00:00"/>
        <d v="1978-11-01T00:00:00"/>
        <d v="1993-11-01T00:00:00"/>
        <d v="1975-11-10T00:00:00"/>
        <d v="1979-11-10T00:00:00"/>
        <d v="1955-11-12T00:00:00"/>
        <d v="1992-11-12T00:00:00"/>
        <d v="2007-11-12T00:00:00"/>
        <d v="2016-11-14T00:00:00"/>
        <d v="1995-11-16T00:00:00"/>
        <d v="2002-11-16T00:00:00"/>
        <d v="1987-11-17T00:00:00"/>
        <d v="1929-11-18T00:00:00"/>
        <d v="2000-11-02T00:00:00"/>
        <d v="1933-11-20T00:00:00"/>
        <d v="1991-11-20T00:00:00"/>
        <d v="2009-11-20T00:00:00"/>
        <d v="1950-11-21T00:00:00"/>
        <d v="1957-11-22T00:00:00"/>
        <d v="1998-11-23T00:00:00"/>
        <d v="1988-11-25T00:00:00"/>
        <d v="1993-11-26T00:00:00"/>
        <d v="1995-11-27T00:00:00"/>
        <d v="2000-11-27T00:00:00"/>
        <d v="2016-11-27T00:00:00"/>
        <d v="1909-11-28T00:00:00"/>
        <d v="2003-11-28T00:00:00"/>
        <d v="1963-11-29T00:00:00"/>
        <d v="1996-11-29T00:00:00"/>
        <d v="1966-11-03T00:00:00"/>
        <d v="2007-11-03T00:00:00"/>
        <d v="1991-11-30T00:00:00"/>
        <d v="2007-11-04T00:00:00"/>
        <d v="2010-11-04T00:00:00"/>
        <d v="1913-11-07T00:00:00"/>
        <d v="1958-11-07T00:00:00"/>
        <d v="1986-11-07T00:00:00"/>
        <d v="2010-11-07T00:00:00"/>
        <d v="1989-11-08T00:00:00"/>
        <d v="1990-11-08T00:00:00"/>
        <d v="1996-11-08T00:00:00"/>
        <d v="1933-12-01T00:00:00"/>
        <d v="1964-12-01T00:00:00"/>
        <d v="2006-12-01T00:00:00"/>
        <d v="1995-12-10T00:00:00"/>
        <d v="2007-12-10T00:00:00"/>
        <d v="1944-12-11T00:00:00"/>
        <d v="1962-12-11T00:00:00"/>
        <d v="1963-12-11T00:00:00"/>
        <d v="2006-12-11T00:00:00"/>
        <d v="1942-12-12T00:00:00"/>
        <d v="1985-12-12T00:00:00"/>
        <d v="1989-12-12T00:00:00"/>
        <d v="2010-12-12T00:00:00"/>
        <d v="2005-12-13T00:00:00"/>
        <d v="2008-12-13T00:00:00"/>
        <d v="2010-12-13T00:00:00"/>
        <d v="1964-12-15T00:00:00"/>
        <d v="1990-12-16T00:00:00"/>
        <d v="1988-12-17T00:00:00"/>
        <d v="2007-12-17T00:00:00"/>
        <d v="1979-12-18T00:00:00"/>
        <d v="1989-12-18T00:00:00"/>
        <d v="1992-12-18T00:00:00"/>
        <d v="1951-12-19T00:00:00"/>
        <d v="1969-12-02T00:00:00"/>
        <d v="1985-12-02T00:00:00"/>
        <d v="2006-12-20T00:00:00"/>
        <d v="2013-12-20T00:00:00"/>
        <d v="1992-12-21T00:00:00"/>
        <d v="2013-12-21T00:00:00"/>
        <d v="1983-12-22T00:00:00"/>
        <d v="1986-12-24T00:00:00"/>
        <d v="1998-12-24T00:00:00"/>
        <d v="1989-12-25T00:00:00"/>
        <d v="2016-12-25T00:00:00"/>
        <d v="1976-12-26T00:00:00"/>
        <d v="1980-12-26T00:00:00"/>
        <d v="2004-12-26T00:00:00"/>
        <d v="1942-12-27T00:00:00"/>
        <d v="1977-12-27T00:00:00"/>
        <d v="2004-12-27T00:00:00"/>
        <d v="1969-12-28T00:00:00"/>
        <d v="1996-12-29T00:00:00"/>
        <d v="1999-12-30T00:00:00"/>
        <d v="1980-12-04T00:00:00"/>
        <d v="2007-12-04T00:00:00"/>
        <d v="2010-12-05T00:00:00"/>
        <d v="1917-12-06T00:00:00"/>
        <d v="1938-12-06T00:00:00"/>
        <d v="1991-12-06T00:00:00"/>
        <d v="1983-12-07T00:00:00"/>
        <d v="1989-12-07T00:00:00"/>
        <d v="1999-12-07T00:00:00"/>
        <d v="1994-12-08T00:00:00"/>
        <d v="1956-12-09T00:00:00"/>
        <d v="1990-12-09T00:00:00"/>
        <d v="1915-02-01T00:00:00"/>
        <d v="1976-02-01T00:00:00"/>
        <d v="1978-02-01T00:00:00"/>
        <d v="1982-02-01T00:00:00"/>
        <d v="1992-02-01T00:00:00"/>
        <d v="2001-02-01T00:00:00"/>
        <d v="1990-02-01T00:00:00"/>
        <d v="1999-02-01T00:00:00"/>
        <d v="1971-02-01T00:00:00"/>
        <d v="1984-02-01T00:00:00"/>
        <d v="1979-02-01T00:00:00"/>
        <d v="2008-02-01T00:00:00"/>
        <d v="1905-02-01T00:00:00"/>
        <d v="1954-02-01T00:00:00"/>
        <d v="2003-02-01T00:00:00"/>
        <d v="2011-02-01T00:00:00"/>
        <d v="2015-02-01T00:00:00"/>
        <d v="1959-02-01T00:00:00"/>
        <d v="1996-02-01T00:00:00"/>
        <d v="1965-02-01T00:00:00"/>
        <d v="1981-02-01T00:00:00"/>
        <d v="2004-02-01T00:00:00"/>
        <d v="1972-02-01T00:00:00"/>
        <d v="1939-02-02T00:00:00"/>
        <d v="1968-02-02T00:00:00"/>
        <d v="1969-02-02T00:00:00"/>
        <d v="1970-02-02T00:00:00"/>
        <d v="1976-02-02T00:00:00"/>
        <d v="2003-02-02T00:00:00"/>
        <d v="1979-02-02T00:00:00"/>
        <d v="1999-02-02T00:00:00"/>
        <d v="1982-02-02T00:00:00"/>
        <d v="1981-02-02T00:00:00"/>
        <d v="1985-02-02T00:00:00"/>
        <d v="1990-02-02T00:00:00"/>
        <d v="2016-02-02T00:00:00"/>
        <d v="1961-02-02T00:00:00"/>
        <d v="2012-02-02T00:00:00"/>
        <d v="1903-02-02T00:00:00"/>
        <d v="1983-02-02T00:00:00"/>
        <d v="1992-02-02T00:00:00"/>
        <d v="1916-02-03T00:00:00"/>
        <d v="1960-02-04T00:00:00"/>
        <d v="2006-02-04T00:00:00"/>
        <d v="1947-02-05T00:00:00"/>
        <d v="1984-02-05T00:00:00"/>
        <d v="1921-02-08T00:00:00"/>
        <d v="1979-02-08T00:00:00"/>
        <d v="1986-02-08T00:00:00"/>
        <d v="1951-02-09T00:00:00"/>
        <d v="1969-02-09T00:00:00"/>
        <d v="1902-03-01T00:00:00"/>
        <d v="1927-03-01T00:00:00"/>
        <d v="1958-03-01T00:00:00"/>
        <d v="1965-03-01T00:00:00"/>
        <d v="1973-03-01T00:00:00"/>
        <d v="1974-03-01T00:00:00"/>
        <d v="1975-03-01T00:00:00"/>
        <d v="1976-03-01T00:00:00"/>
        <d v="1999-03-01T00:00:00"/>
        <d v="2009-03-01T00:00:00"/>
        <d v="1936-03-01T00:00:00"/>
        <d v="1989-03-01T00:00:00"/>
        <d v="1995-03-01T00:00:00"/>
        <d v="2011-03-01T00:00:00"/>
        <d v="1991-03-01T00:00:00"/>
        <d v="1992-03-01T00:00:00"/>
        <d v="2007-03-01T00:00:00"/>
        <d v="1977-03-01T00:00:00"/>
        <d v="2003-03-01T00:00:00"/>
        <d v="1941-03-01T00:00:00"/>
        <d v="1993-03-01T00:00:00"/>
        <d v="1948-03-01T00:00:00"/>
        <d v="1920-03-01T00:00:00"/>
        <d v="1997-03-01T00:00:00"/>
        <d v="1983-03-01T00:00:00"/>
        <d v="1990-03-01T00:00:00"/>
        <d v="1980-03-02T00:00:00"/>
        <d v="2008-03-02T00:00:00"/>
        <d v="1915-03-02T00:00:00"/>
        <d v="1987-03-02T00:00:00"/>
        <d v="2012-03-02T00:00:00"/>
        <d v="2016-03-02T00:00:00"/>
        <d v="1950-03-02T00:00:00"/>
        <d v="2004-03-02T00:00:00"/>
        <d v="2009-03-02T00:00:00"/>
        <d v="1992-03-02T00:00:00"/>
        <d v="1959-03-02T00:00:00"/>
        <d v="1991-03-02T00:00:00"/>
        <d v="1964-03-02T00:00:00"/>
        <d v="1998-03-02T00:00:00"/>
        <d v="2015-03-02T00:00:00"/>
        <d v="1979-03-02T00:00:00"/>
        <d v="1986-03-03T00:00:00"/>
        <d v="1997-03-03T00:00:00"/>
        <d v="2005-03-03T00:00:00"/>
        <d v="1962-03-03T00:00:00"/>
        <d v="1976-03-03T00:00:00"/>
        <d v="1985-03-03T00:00:00"/>
        <d v="2003-03-03T00:00:00"/>
        <d v="1966-03-04T00:00:00"/>
        <d v="1971-03-04T00:00:00"/>
        <d v="1910-03-05T00:00:00"/>
        <d v="1979-03-05T00:00:00"/>
        <d v="1999-03-05T00:00:00"/>
        <d v="1983-03-06T00:00:00"/>
        <d v="1988-03-07T00:00:00"/>
        <d v="2015-03-07T00:00:00"/>
        <d v="1957-03-08T00:00:00"/>
        <d v="1998-03-09T00:00:00"/>
        <d v="2016-03-09T00:00:00"/>
        <d v="1914-04-01T00:00:00"/>
        <d v="1928-04-01T00:00:00"/>
        <d v="1952-04-01T00:00:00"/>
        <d v="1971-04-01T00:00:00"/>
        <d v="1972-04-01T00:00:00"/>
        <d v="1974-04-01T00:00:00"/>
        <d v="1975-04-01T00:00:00"/>
        <d v="1976-04-01T00:00:00"/>
        <d v="1978-04-01T00:00:00"/>
        <d v="1979-04-01T00:00:00"/>
        <d v="1986-04-01T00:00:00"/>
        <d v="1988-04-01T00:00:00"/>
        <d v="1991-04-01T00:00:00"/>
        <d v="1995-04-01T00:00:00"/>
        <d v="1999-04-01T00:00:00"/>
        <d v="2001-04-01T00:00:00"/>
        <d v="2003-04-01T00:00:00"/>
        <d v="2009-04-01T00:00:00"/>
        <d v="1936-04-01T00:00:00"/>
        <d v="1993-04-01T00:00:00"/>
        <d v="1984-04-01T00:00:00"/>
        <d v="2000-04-01T00:00:00"/>
        <d v="2006-04-01T00:00:00"/>
        <d v="1966-04-01T00:00:00"/>
        <d v="2002-04-01T00:00:00"/>
        <d v="2008-04-01T00:00:00"/>
        <d v="2010-04-01T00:00:00"/>
        <d v="2014-04-01T00:00:00"/>
        <d v="1910-04-01T00:00:00"/>
        <d v="2007-04-01T00:00:00"/>
        <d v="1934-04-01T00:00:00"/>
        <d v="1994-04-01T00:00:00"/>
        <d v="1967-04-01T00:00:00"/>
        <d v="1982-04-01T00:00:00"/>
        <d v="2011-04-01T00:00:00"/>
        <d v="2015-04-01T00:00:00"/>
        <d v="1960-04-01T00:00:00"/>
        <d v="1996-04-01T00:00:00"/>
        <d v="2016-04-01T00:00:00"/>
        <d v="1904-04-01T00:00:00"/>
        <d v="1997-04-01T00:00:00"/>
        <d v="1987-04-02T00:00:00"/>
        <d v="1950-04-02T00:00:00"/>
        <d v="1996-04-02T00:00:00"/>
        <d v="2000-04-02T00:00:00"/>
        <d v="1948-04-02T00:00:00"/>
        <d v="1970-04-02T00:00:00"/>
        <d v="1997-04-02T00:00:00"/>
        <d v="1990-04-02T00:00:00"/>
        <d v="1999-04-02T00:00:00"/>
        <d v="2005-04-02T00:00:00"/>
        <d v="2006-04-02T00:00:00"/>
        <d v="2007-04-02T00:00:00"/>
        <d v="1904-04-02T00:00:00"/>
        <d v="1916-04-02T00:00:00"/>
        <d v="1979-04-02T00:00:00"/>
        <d v="1984-04-02T00:00:00"/>
        <d v="1992-04-02T00:00:00"/>
        <d v="2008-04-02T00:00:00"/>
        <d v="2009-04-02T00:00:00"/>
        <d v="2015-04-02T00:00:00"/>
        <d v="1900-04-02T00:00:00"/>
        <d v="1908-04-02T00:00:00"/>
        <d v="1937-04-02T00:00:00"/>
        <d v="1973-04-02T00:00:00"/>
        <d v="1993-04-02T00:00:00"/>
        <d v="2016-04-02T00:00:00"/>
        <d v="1903-04-02T00:00:00"/>
        <d v="1923-04-02T00:00:00"/>
        <d v="1974-04-02T00:00:00"/>
        <d v="1981-04-02T00:00:00"/>
        <d v="2013-04-02T00:00:00"/>
        <d v="1974-04-03T00:00:00"/>
        <d v="2007-04-03T00:00:00"/>
        <d v="1947-04-03T00:00:00"/>
        <d v="1970-04-03T00:00:00"/>
        <d v="1984-04-03T00:00:00"/>
        <d v="2016-04-03T00:00:00"/>
        <d v="1950-04-04T00:00:00"/>
        <d v="1987-04-04T00:00:00"/>
        <d v="1929-04-05T00:00:00"/>
        <d v="1947-04-05T00:00:00"/>
        <d v="2009-04-05T00:00:00"/>
        <d v="2016-04-05T00:00:00"/>
        <d v="2010-04-06T00:00:00"/>
        <d v="1954-04-07T00:00:00"/>
        <d v="1991-04-07T00:00:00"/>
        <d v="2015-04-08T00:00:00"/>
        <d v="2005-04-09T00:00:00"/>
        <d v="1948-05-01T00:00:00"/>
        <d v="1971-05-01T00:00:00"/>
        <d v="1972-05-01T00:00:00"/>
        <d v="1985-05-01T00:00:00"/>
        <d v="1989-05-01T00:00:00"/>
        <d v="1991-05-01T00:00:00"/>
        <d v="1997-05-01T00:00:00"/>
        <d v="2002-05-01T00:00:00"/>
        <d v="2009-05-01T00:00:00"/>
        <d v="1983-05-01T00:00:00"/>
        <d v="1988-05-01T00:00:00"/>
        <d v="2007-05-01T00:00:00"/>
        <d v="2011-05-01T00:00:00"/>
        <d v="1969-05-01T00:00:00"/>
        <d v="2005-05-01T00:00:00"/>
        <d v="1979-05-01T00:00:00"/>
        <d v="2010-05-01T00:00:00"/>
        <d v="1987-05-01T00:00:00"/>
        <d v="1941-05-01T00:00:00"/>
        <d v="1986-05-01T00:00:00"/>
        <d v="1974-05-01T00:00:00"/>
        <d v="1990-05-01T00:00:00"/>
        <d v="2008-05-01T00:00:00"/>
        <d v="1996-05-01T00:00:00"/>
        <d v="1992-05-01T00:00:00"/>
        <d v="1994-05-01T00:00:00"/>
        <d v="2000-05-01T00:00:00"/>
        <d v="2003-05-01T00:00:00"/>
        <d v="2004-05-01T00:00:00"/>
        <d v="1969-05-02T00:00:00"/>
        <d v="1974-05-02T00:00:00"/>
        <d v="1980-05-02T00:00:00"/>
        <d v="2002-05-02T00:00:00"/>
        <d v="2006-05-02T00:00:00"/>
        <d v="2012-05-02T00:00:00"/>
        <d v="1953-05-02T00:00:00"/>
        <d v="2008-05-02T00:00:00"/>
        <d v="1902-05-02T00:00:00"/>
        <d v="1994-05-02T00:00:00"/>
        <d v="2010-05-02T00:00:00"/>
        <d v="1988-05-02T00:00:00"/>
        <d v="1961-05-02T00:00:00"/>
        <d v="1978-05-02T00:00:00"/>
        <d v="1990-05-02T00:00:00"/>
        <d v="1992-05-02T00:00:00"/>
        <d v="2005-05-02T00:00:00"/>
        <d v="2007-05-02T00:00:00"/>
        <d v="2013-05-02T00:00:00"/>
        <d v="1914-05-02T00:00:00"/>
        <d v="2015-05-02T00:00:00"/>
        <d v="1986-05-02T00:00:00"/>
        <d v="1987-05-02T00:00:00"/>
        <d v="1995-05-02T00:00:00"/>
        <d v="1997-05-02T00:00:00"/>
        <d v="2011-05-02T00:00:00"/>
        <d v="1963-05-03T00:00:00"/>
        <d v="1979-05-03T00:00:00"/>
        <d v="1983-05-03T00:00:00"/>
        <d v="1985-05-03T00:00:00"/>
        <d v="1961-05-03T00:00:00"/>
        <d v="1986-05-03T00:00:00"/>
        <d v="2002-05-03T00:00:00"/>
        <d v="2008-05-03T00:00:00"/>
        <d v="1948-05-03T00:00:00"/>
        <d v="1982-05-03T00:00:00"/>
        <d v="1933-05-04T00:00:00"/>
        <d v="1971-05-04T00:00:00"/>
        <d v="1976-05-04T00:00:00"/>
        <d v="1999-05-04T00:00:00"/>
        <d v="1950-05-05T00:00:00"/>
        <d v="1998-05-05T00:00:00"/>
        <d v="2008-05-05T00:00:00"/>
        <d v="1925-05-07T00:00:00"/>
        <d v="1984-05-08T00:00:00"/>
        <d v="1988-05-08T00:00:00"/>
        <d v="1991-05-08T00:00:00"/>
        <d v="1960-05-09T00:00:00"/>
        <d v="1992-05-09T00:00:00"/>
        <d v="2008-05-09T00:00:00"/>
        <d v="2015-05-09T00:00:00"/>
        <d v="1935-06-01T00:00:00"/>
        <d v="1975-06-01T00:00:00"/>
        <d v="1980-06-01T00:00:00"/>
        <d v="1982-06-01T00:00:00"/>
        <d v="1984-06-01T00:00:00"/>
        <d v="1995-06-01T00:00:00"/>
        <d v="2001-06-01T00:00:00"/>
        <d v="2014-06-01T00:00:00"/>
        <d v="1997-06-01T00:00:00"/>
        <d v="2008-06-01T00:00:00"/>
        <d v="1972-06-01T00:00:00"/>
        <d v="2002-06-01T00:00:00"/>
        <d v="1990-06-01T00:00:00"/>
        <d v="1999-06-01T00:00:00"/>
        <d v="2011-06-01T00:00:00"/>
        <d v="2015-06-01T00:00:00"/>
        <d v="2016-06-01T00:00:00"/>
        <d v="2006-06-01T00:00:00"/>
        <d v="2007-06-01T00:00:00"/>
        <d v="1922-06-01T00:00:00"/>
        <d v="1946-06-01T00:00:00"/>
        <d v="1958-06-01T00:00:00"/>
        <d v="1973-06-01T00:00:00"/>
        <d v="1992-06-01T00:00:00"/>
        <d v="1996-06-01T00:00:00"/>
        <d v="2010-06-01T00:00:00"/>
        <d v="1994-06-01T00:00:00"/>
        <d v="1998-06-01T00:00:00"/>
        <d v="1914-06-01T00:00:00"/>
        <d v="2013-06-01T00:00:00"/>
        <d v="1983-06-02T00:00:00"/>
        <d v="1986-06-02T00:00:00"/>
        <d v="2005-06-02T00:00:00"/>
        <d v="2011-06-02T00:00:00"/>
        <d v="1959-06-02T00:00:00"/>
        <d v="1988-06-02T00:00:00"/>
        <d v="1999-06-02T00:00:00"/>
        <d v="2002-06-02T00:00:00"/>
        <d v="1922-06-02T00:00:00"/>
        <d v="2007-06-02T00:00:00"/>
        <d v="2015-06-02T00:00:00"/>
        <d v="1985-06-02T00:00:00"/>
        <d v="2010-06-02T00:00:00"/>
        <d v="2012-06-02T00:00:00"/>
        <d v="2016-06-02T00:00:00"/>
        <d v="1975-06-02T00:00:00"/>
        <d v="2014-06-02T00:00:00"/>
        <d v="1930-06-02T00:00:00"/>
        <d v="1970-06-02T00:00:00"/>
        <d v="2009-06-02T00:00:00"/>
        <d v="1991-06-02T00:00:00"/>
        <d v="2008-06-02T00:00:00"/>
        <d v="1963-06-03T00:00:00"/>
        <d v="2007-06-03T00:00:00"/>
        <d v="1912-06-03T00:00:00"/>
        <d v="2008-06-03T00:00:00"/>
        <d v="1988-06-04T00:00:00"/>
        <d v="1968-06-05T00:00:00"/>
        <d v="1979-06-05T00:00:00"/>
        <d v="1995-06-05T00:00:00"/>
        <d v="2007-06-05T00:00:00"/>
        <d v="1995-06-06T00:00:00"/>
        <d v="2005-06-06T00:00:00"/>
        <d v="2010-06-06T00:00:00"/>
        <d v="2012-06-06T00:00:00"/>
        <d v="1999-06-08T00:00:00"/>
        <d v="2008-06-08T00:00:00"/>
        <d v="2002-06-09T00:00:00"/>
        <d v="1955-07-01T00:00:00"/>
        <d v="1983-07-01T00:00:00"/>
        <d v="1985-07-01T00:00:00"/>
        <d v="1989-07-01T00:00:00"/>
        <d v="2001-07-01T00:00:00"/>
        <d v="2002-07-01T00:00:00"/>
        <d v="2003-07-01T00:00:00"/>
        <d v="2008-07-01T00:00:00"/>
        <d v="2014-07-01T00:00:00"/>
        <d v="2015-07-01T00:00:00"/>
        <d v="1978-07-01T00:00:00"/>
        <d v="1995-07-01T00:00:00"/>
        <d v="1997-07-01T00:00:00"/>
        <d v="1998-07-01T00:00:00"/>
        <d v="1911-07-01T00:00:00"/>
        <d v="1990-07-01T00:00:00"/>
        <d v="1991-07-01T00:00:00"/>
        <d v="2012-07-01T00:00:00"/>
        <d v="1976-07-01T00:00:00"/>
        <d v="2010-07-01T00:00:00"/>
        <d v="2011-07-01T00:00:00"/>
        <d v="1936-07-01T00:00:00"/>
        <d v="1982-07-01T00:00:00"/>
        <d v="1986-07-01T00:00:00"/>
        <d v="1953-07-01T00:00:00"/>
        <d v="1980-07-01T00:00:00"/>
        <d v="1987-07-01T00:00:00"/>
        <d v="1993-07-01T00:00:00"/>
        <d v="2000-07-01T00:00:00"/>
        <d v="1974-07-01T00:00:00"/>
        <d v="1984-07-01T00:00:00"/>
        <d v="2016-07-01T00:00:00"/>
        <d v="1996-07-01T00:00:00"/>
        <d v="1999-07-01T00:00:00"/>
        <d v="1945-07-01T00:00:00"/>
        <d v="2009-07-01T00:00:00"/>
        <d v="2007-07-01T00:00:00"/>
        <d v="1960-07-02T00:00:00"/>
        <d v="2002-07-02T00:00:00"/>
        <d v="2004-07-02T00:00:00"/>
        <d v="1990-07-02T00:00:00"/>
        <d v="2008-07-02T00:00:00"/>
        <d v="2016-07-02T00:00:00"/>
        <d v="2003-07-02T00:00:00"/>
        <d v="2007-07-02T00:00:00"/>
        <d v="1920-07-02T00:00:00"/>
        <d v="1975-07-02T00:00:00"/>
        <d v="1989-07-02T00:00:00"/>
        <d v="1991-07-02T00:00:00"/>
        <d v="1998-07-02T00:00:00"/>
        <d v="2010-07-02T00:00:00"/>
        <d v="2015-07-02T00:00:00"/>
        <d v="1971-07-02T00:00:00"/>
        <d v="2005-07-02T00:00:00"/>
        <d v="2012-07-02T00:00:00"/>
        <d v="1994-07-02T00:00:00"/>
        <d v="1996-07-02T00:00:00"/>
        <d v="2006-07-02T00:00:00"/>
        <d v="1917-07-02T00:00:00"/>
        <d v="1993-07-02T00:00:00"/>
        <d v="1963-07-02T00:00:00"/>
        <d v="2009-07-02T00:00:00"/>
        <d v="1981-07-02T00:00:00"/>
        <d v="1916-07-02T00:00:00"/>
        <d v="1946-07-02T00:00:00"/>
        <d v="1974-07-03T00:00:00"/>
        <d v="1981-07-03T00:00:00"/>
        <d v="1991-07-03T00:00:00"/>
        <d v="2000-07-03T00:00:00"/>
        <d v="2002-07-03T00:00:00"/>
        <d v="2006-07-03T00:00:00"/>
        <d v="2016-07-03T00:00:00"/>
        <d v="1995-07-03T00:00:00"/>
        <d v="2008-07-03T00:00:00"/>
        <d v="1987-07-03T00:00:00"/>
        <d v="1992-07-03T00:00:00"/>
        <d v="2001-07-03T00:00:00"/>
        <d v="2012-07-03T00:00:00"/>
        <d v="1993-07-04T00:00:00"/>
        <d v="1995-07-04T00:00:00"/>
        <d v="1998-07-04T00:00:00"/>
        <d v="1999-07-04T00:00:00"/>
        <d v="2006-07-04T00:00:00"/>
        <d v="1936-07-05T00:00:00"/>
        <d v="1970-07-05T00:00:00"/>
        <d v="1988-07-05T00:00:00"/>
        <d v="1996-07-05T00:00:00"/>
        <d v="2007-07-05T00:00:00"/>
        <d v="2014-07-05T00:00:00"/>
        <d v="1980-07-06T00:00:00"/>
        <d v="1987-07-06T00:00:00"/>
        <d v="1999-07-06T00:00:00"/>
        <d v="2006-07-06T00:00:00"/>
        <d v="2011-07-06T00:00:00"/>
        <d v="2013-07-06T00:00:00"/>
        <d v="2000-07-07T00:00:00"/>
        <d v="1912-07-08T00:00:00"/>
        <d v="1915-07-08T00:00:00"/>
        <d v="1965-07-08T00:00:00"/>
        <d v="1983-07-08T00:00:00"/>
        <d v="2004-07-08T00:00:00"/>
        <d v="2013-07-08T00:00:00"/>
        <d v="2016-07-08T00:00:00"/>
        <d v="1990-07-09T00:00:00"/>
        <d v="1991-07-09T00:00:00"/>
        <d v="1908-08-01T00:00:00"/>
        <d v="1950-08-01T00:00:00"/>
        <d v="1973-08-01T00:00:00"/>
        <d v="1981-08-01T00:00:00"/>
        <d v="1986-08-01T00:00:00"/>
        <d v="1990-08-01T00:00:00"/>
        <d v="1994-08-01T00:00:00"/>
        <d v="1998-08-01T00:00:00"/>
        <d v="2000-08-01T00:00:00"/>
        <d v="2007-08-01T00:00:00"/>
        <d v="2008-08-01T00:00:00"/>
        <d v="2009-08-01T00:00:00"/>
        <d v="1976-08-01T00:00:00"/>
        <d v="2004-08-01T00:00:00"/>
        <d v="1957-08-01T00:00:00"/>
        <d v="1995-08-01T00:00:00"/>
        <d v="2002-08-01T00:00:00"/>
        <d v="1905-08-01T00:00:00"/>
        <d v="2003-08-01T00:00:00"/>
        <d v="1936-08-01T00:00:00"/>
        <d v="1971-08-01T00:00:00"/>
        <d v="2006-08-01T00:00:00"/>
        <d v="1988-08-01T00:00:00"/>
        <d v="1968-08-01T00:00:00"/>
        <d v="1991-08-01T00:00:00"/>
        <d v="2005-08-01T00:00:00"/>
        <d v="1941-08-02T00:00:00"/>
        <d v="2015-08-02T00:00:00"/>
        <d v="1970-08-02T00:00:00"/>
        <d v="2009-08-02T00:00:00"/>
        <d v="2011-08-02T00:00:00"/>
        <d v="2010-08-02T00:00:00"/>
        <d v="2016-08-02T00:00:00"/>
        <d v="1949-08-02T00:00:00"/>
        <d v="1988-08-02T00:00:00"/>
        <d v="1989-08-02T00:00:00"/>
        <d v="1927-08-02T00:00:00"/>
        <d v="1953-08-02T00:00:00"/>
        <d v="1935-08-02T00:00:00"/>
        <d v="1971-08-02T00:00:00"/>
        <d v="1973-08-02T00:00:00"/>
        <d v="1976-08-02T00:00:00"/>
        <d v="1991-08-02T00:00:00"/>
        <d v="1994-08-02T00:00:00"/>
        <d v="1992-08-02T00:00:00"/>
        <d v="2005-08-02T00:00:00"/>
        <d v="1907-08-02T00:00:00"/>
        <d v="1990-08-02T00:00:00"/>
        <d v="2008-08-02T00:00:00"/>
        <d v="1983-08-03T00:00:00"/>
        <d v="1956-08-03T00:00:00"/>
        <d v="1961-08-03T00:00:00"/>
        <d v="2005-08-03T00:00:00"/>
        <d v="1969-08-04T00:00:00"/>
        <d v="1978-08-04T00:00:00"/>
        <d v="1994-08-04T00:00:00"/>
        <d v="2003-08-04T00:00:00"/>
        <d v="2007-08-04T00:00:00"/>
        <d v="2009-08-04T00:00:00"/>
        <d v="2014-08-04T00:00:00"/>
        <d v="2015-08-04T00:00:00"/>
        <d v="2016-08-04T00:00:00"/>
        <d v="1991-08-05T00:00:00"/>
        <d v="1979-08-07T00:00:00"/>
        <d v="1996-08-08T00:00:00"/>
        <d v="2007-08-08T00:00:00"/>
        <d v="1999-08-09T00:00:00"/>
        <d v="1936-09-01T00:00:00"/>
        <d v="1938-09-01T00:00:00"/>
        <d v="1947-09-01T00:00:00"/>
        <d v="1972-09-01T00:00:00"/>
        <d v="1992-09-01T00:00:00"/>
        <d v="1943-09-01T00:00:00"/>
        <d v="1989-09-01T00:00:00"/>
        <d v="2012-09-01T00:00:00"/>
        <d v="1916-09-01T00:00:00"/>
        <d v="1954-09-01T00:00:00"/>
        <d v="1995-09-01T00:00:00"/>
        <d v="2001-09-01T00:00:00"/>
        <d v="1964-09-01T00:00:00"/>
        <d v="1979-09-01T00:00:00"/>
        <d v="1948-09-01T00:00:00"/>
        <d v="1946-09-01T00:00:00"/>
        <d v="2008-09-01T00:00:00"/>
        <d v="1949-09-01T00:00:00"/>
        <d v="1984-09-02T00:00:00"/>
        <d v="1998-09-02T00:00:00"/>
        <d v="2010-09-02T00:00:00"/>
        <d v="1942-09-02T00:00:00"/>
        <d v="1993-09-02T00:00:00"/>
        <d v="1999-09-02T00:00:00"/>
        <d v="2005-09-02T00:00:00"/>
        <d v="1941-09-02T00:00:00"/>
        <d v="1991-09-02T00:00:00"/>
        <d v="1995-09-02T00:00:00"/>
        <d v="2008-09-02T00:00:00"/>
        <d v="1989-09-02T00:00:00"/>
        <d v="2003-09-02T00:00:00"/>
        <d v="2016-09-02T00:00:00"/>
        <d v="1984-09-03T00:00:00"/>
        <d v="1999-09-03T00:00:00"/>
        <d v="1922-09-03T00:00:00"/>
        <d v="2010-09-04T00:00:00"/>
        <d v="1978-09-05T00:00:00"/>
        <d v="1979-09-06T00:00:00"/>
        <d v="2008-09-06T00:00:00"/>
        <d v="1960-09-07T00:00:00"/>
        <d v="1991-09-07T00:00:00"/>
        <d v="1999-09-07T00:00:00"/>
        <d v="2008-09-07T00:00:00"/>
        <d v="1931-09-08T00:00:00"/>
        <d v="1949-09-09T00:00:00"/>
        <d v="2012-09-09T00:00:00"/>
      </sharedItems>
      <fieldGroup par="23"/>
    </cacheField>
    <cacheField name="COMMENTS" numFmtId="0">
      <sharedItems longText="1"/>
    </cacheField>
    <cacheField name="FATALITIES" numFmtId="0">
      <sharedItems containsString="0" containsBlank="1" containsNumber="1" containsInteger="1" minValue="0" maxValue="50000"/>
    </cacheField>
    <cacheField name="INJURED / INFECTED" numFmtId="0">
      <sharedItems containsString="0" containsBlank="1" containsNumber="1" containsInteger="1" minValue="0" maxValue="2000000"/>
    </cacheField>
    <cacheField name="EVACUATED" numFmtId="0">
      <sharedItems containsString="0" containsBlank="1" containsNumber="1" containsInteger="1" minValue="0" maxValue="225000"/>
    </cacheField>
    <cacheField name="ESTIMATED TOTAL COST" numFmtId="0">
      <sharedItems containsString="0" containsBlank="1" containsNumber="1" minValue="0" maxValue="4635720433"/>
    </cacheField>
    <cacheField name="NORMALIZED TOTAL COST" numFmtId="0">
      <sharedItems containsString="0" containsBlank="1" containsNumber="1" minValue="0" maxValue="304647564.10000002"/>
    </cacheField>
    <cacheField name="EVENT END DATE" numFmtId="0">
      <sharedItems containsBlank="1"/>
    </cacheField>
    <cacheField name="FEDERAL DFAA PAYMENTS" numFmtId="0">
      <sharedItems containsString="0" containsBlank="1" containsNumber="1" containsInteger="1" minValue="0" maxValue="1015742000"/>
    </cacheField>
    <cacheField name="PROVINCIAL DFAA PAYMENTS" numFmtId="0">
      <sharedItems containsString="0" containsBlank="1" containsNumber="1" minValue="0" maxValue="42560837"/>
    </cacheField>
    <cacheField name="PROVINCIAL DEPARTMENT PAYMENTS" numFmtId="0">
      <sharedItems containsString="0" containsBlank="1" containsNumber="1" containsInteger="1" minValue="0" maxValue="300000000"/>
    </cacheField>
    <cacheField name="MUNICIPAL COSTS" numFmtId="0">
      <sharedItems containsString="0" containsBlank="1" containsNumber="1" minValue="0" maxValue="2018484288"/>
    </cacheField>
    <cacheField name="OGD COSTS" numFmtId="0">
      <sharedItems containsString="0" containsBlank="1" containsNumber="1" containsInteger="1" minValue="358000" maxValue="750000000"/>
    </cacheField>
    <cacheField name="INSURANCE PAYMENTS" numFmtId="0">
      <sharedItems containsString="0" containsBlank="1" containsNumber="1" containsInteger="1" minValue="144003" maxValue="3600000000"/>
    </cacheField>
    <cacheField name="NGO PAYMENTS" numFmtId="0">
      <sharedItems containsString="0" containsBlank="1" containsNumber="1" minValue="400" maxValue="13071278"/>
    </cacheField>
    <cacheField name="UTILITY - PEOPLE AFFECTED" numFmtId="0">
      <sharedItems containsString="0" containsBlank="1" containsNumber="1" containsInteger="1" minValue="0" maxValue="128169014"/>
    </cacheField>
    <cacheField name="MAGNITUDE" numFmtId="0">
      <sharedItems containsString="0" containsBlank="1" containsNumber="1" minValue="0" maxValue="9"/>
    </cacheField>
    <cacheField name="Quarters (EVENT START DATE)" numFmtId="0" databaseField="0">
      <fieldGroup base="5">
        <rangePr groupBy="quarters" startDate="1900-04-02T00:00:00" endDate="2016-12-26T00:00:00"/>
        <groupItems count="6">
          <s v="&lt;1900-04-02"/>
          <s v="Qtr1"/>
          <s v="Qtr2"/>
          <s v="Qtr3"/>
          <s v="Qtr4"/>
          <s v="&gt;2016-12-26"/>
        </groupItems>
      </fieldGroup>
    </cacheField>
    <cacheField name="Years (EVENT START DATE)" numFmtId="0" databaseField="0">
      <fieldGroup base="5">
        <rangePr groupBy="years" startDate="1900-04-02T00:00:00" endDate="2016-12-26T00:00:00"/>
        <groupItems count="119">
          <s v="&lt;1900-04-02"/>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gt;2016-12-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9">
  <r>
    <x v="0"/>
    <x v="0"/>
    <x v="0"/>
    <x v="0"/>
    <s v="Grand Forks BC"/>
    <x v="0"/>
    <s v="Grand Forks BC, 1901. An explosion in the Union Mine killed 64 people."/>
    <n v="64"/>
    <n v="0"/>
    <n v="0"/>
    <m/>
    <m/>
    <s v="1/1/1901 12:00:00 AM"/>
    <m/>
    <m/>
    <m/>
    <m/>
    <m/>
    <m/>
    <m/>
    <n v="0"/>
    <n v="0"/>
  </r>
  <r>
    <x v="0"/>
    <x v="0"/>
    <x v="1"/>
    <x v="1"/>
    <s v="Wellington BC"/>
    <x v="0"/>
    <s v="Wellington BC, 1901. Sixteen people were entombed in the #2 slope of the Wellington Colliery, in the Kooteney region."/>
    <n v="16"/>
    <n v="0"/>
    <n v="0"/>
    <m/>
    <m/>
    <s v="1/1/1901 12:00:00 AM"/>
    <m/>
    <m/>
    <m/>
    <m/>
    <m/>
    <m/>
    <m/>
    <n v="0"/>
    <n v="0"/>
  </r>
  <r>
    <x v="0"/>
    <x v="0"/>
    <x v="0"/>
    <x v="0"/>
    <s v="Cranberry BC"/>
    <x v="1"/>
    <s v="Cranberry BC, 1902. An explosion in the Extension Colliery killed 32 people."/>
    <n v="32"/>
    <n v="0"/>
    <n v="0"/>
    <m/>
    <m/>
    <s v="1/1/1902 12:00:00 AM"/>
    <m/>
    <m/>
    <m/>
    <m/>
    <m/>
    <m/>
    <m/>
    <n v="0"/>
    <n v="0"/>
  </r>
  <r>
    <x v="0"/>
    <x v="0"/>
    <x v="0"/>
    <x v="0"/>
    <s v="Grand Forks BC"/>
    <x v="2"/>
    <s v="Grand Forks BC, 1903. An explosion in the Union Mine killed 16 people."/>
    <n v="16"/>
    <n v="0"/>
    <n v="0"/>
    <m/>
    <m/>
    <s v="1/1/1903 12:00:00 AM"/>
    <m/>
    <m/>
    <m/>
    <m/>
    <m/>
    <m/>
    <m/>
    <n v="0"/>
    <n v="0"/>
  </r>
  <r>
    <x v="0"/>
    <x v="0"/>
    <x v="0"/>
    <x v="0"/>
    <s v="Carbonado BC"/>
    <x v="3"/>
    <s v="Carbonado BC, 1904.  An explosion in the Carbonado Colliery killed 14 people."/>
    <n v="14"/>
    <n v="0"/>
    <n v="0"/>
    <m/>
    <m/>
    <s v="1/1/1904 12:00:00 AM"/>
    <m/>
    <m/>
    <m/>
    <m/>
    <m/>
    <m/>
    <m/>
    <n v="0"/>
    <n v="0"/>
  </r>
  <r>
    <x v="0"/>
    <x v="0"/>
    <x v="2"/>
    <x v="2"/>
    <s v="Vancouver Island (BC)"/>
    <x v="4"/>
    <s v="British Columbia, 1906. 126 dead: wreck of &quot;Valencia&quot; off Vancouver Island."/>
    <n v="126"/>
    <n v="0"/>
    <n v="0"/>
    <m/>
    <m/>
    <s v="1/1/1906 12:00:00 AM"/>
    <m/>
    <m/>
    <m/>
    <m/>
    <m/>
    <m/>
    <m/>
    <n v="0"/>
    <n v="0"/>
  </r>
  <r>
    <x v="1"/>
    <x v="1"/>
    <x v="3"/>
    <x v="3"/>
    <s v="Prairie Provinces"/>
    <x v="5"/>
    <s v="Prairie Provinces, 1910. Cereal crop drought occurred in parts of the Prairies."/>
    <n v="0"/>
    <n v="0"/>
    <n v="0"/>
    <n v="0"/>
    <n v="0"/>
    <s v="1/1/1910 12:00:00 AM"/>
    <m/>
    <m/>
    <m/>
    <m/>
    <m/>
    <m/>
    <m/>
    <n v="0"/>
    <n v="0"/>
  </r>
  <r>
    <x v="1"/>
    <x v="1"/>
    <x v="3"/>
    <x v="4"/>
    <s v="Newfoundland coast"/>
    <x v="6"/>
    <s v="Newfoundland, 1914. 173 died when the ship &quot;Southern Cross&quot; vanished in storm off coast of Newfoundland."/>
    <n v="173"/>
    <n v="0"/>
    <n v="0"/>
    <m/>
    <m/>
    <s v="1/1/1914 12:00:00 AM"/>
    <m/>
    <m/>
    <m/>
    <m/>
    <m/>
    <m/>
    <m/>
    <n v="0"/>
    <n v="0"/>
  </r>
  <r>
    <x v="1"/>
    <x v="1"/>
    <x v="3"/>
    <x v="3"/>
    <s v="Prairie Provinces"/>
    <x v="6"/>
    <s v="Prairie Provinces, 1914. Cereal crop drought occurred in parts of the Prairies."/>
    <n v="0"/>
    <n v="0"/>
    <n v="0"/>
    <n v="0"/>
    <n v="0"/>
    <s v="1/1/1914 12:00:00 AM"/>
    <m/>
    <m/>
    <m/>
    <m/>
    <m/>
    <m/>
    <m/>
    <n v="0"/>
    <n v="0"/>
  </r>
  <r>
    <x v="1"/>
    <x v="1"/>
    <x v="3"/>
    <x v="5"/>
    <s v="North Saskatchewan River AB and SK"/>
    <x v="7"/>
    <s v="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
    <n v="0"/>
    <n v="0"/>
    <n v="2000"/>
    <m/>
    <m/>
    <s v="1/1/1915 12:00:00 AM"/>
    <m/>
    <m/>
    <m/>
    <m/>
    <m/>
    <m/>
    <m/>
    <n v="0"/>
    <n v="0"/>
  </r>
  <r>
    <x v="0"/>
    <x v="0"/>
    <x v="0"/>
    <x v="0"/>
    <s v="Nanaimo BC"/>
    <x v="7"/>
    <s v="Nanaimo BC, 1915.  Western Fuel Company explosion killed 22 people."/>
    <n v="22"/>
    <n v="0"/>
    <n v="0"/>
    <m/>
    <m/>
    <s v="1/1/1915 12:00:00 AM"/>
    <m/>
    <m/>
    <m/>
    <m/>
    <m/>
    <m/>
    <m/>
    <n v="0"/>
    <n v="0"/>
  </r>
  <r>
    <x v="0"/>
    <x v="0"/>
    <x v="0"/>
    <x v="0"/>
    <s v="Fernie BC"/>
    <x v="8"/>
    <s v="Fernie BC, 1917.  An explosion at the #3 mine at Coal Creek killed 34 people."/>
    <n v="34"/>
    <n v="0"/>
    <n v="0"/>
    <m/>
    <m/>
    <s v="1/1/1917 12:00:00 AM"/>
    <m/>
    <m/>
    <m/>
    <m/>
    <m/>
    <m/>
    <m/>
    <n v="0"/>
    <n v="0"/>
  </r>
  <r>
    <x v="1"/>
    <x v="1"/>
    <x v="3"/>
    <x v="3"/>
    <s v="Prairie Provinces"/>
    <x v="8"/>
    <s v="Prairie Provinces, 1917. Cereal crop drought occurred in parts of the Prairies."/>
    <n v="0"/>
    <n v="0"/>
    <n v="0"/>
    <n v="0"/>
    <n v="0"/>
    <s v="1/1/1917 12:00:00 AM"/>
    <m/>
    <m/>
    <m/>
    <m/>
    <m/>
    <m/>
    <m/>
    <n v="0"/>
    <n v="0"/>
  </r>
  <r>
    <x v="1"/>
    <x v="1"/>
    <x v="4"/>
    <x v="6"/>
    <s v="Across Canada"/>
    <x v="9"/>
    <s v="Across Canada, 1918-1925. More than 50,000 dead, two million affected; as part of a world-wide outbreak, Spanish Influenza hit Canadians hard, affecting more than one quarter of the population. The Canadian Red Cross assisted 230 communities in 1918."/>
    <n v="50000"/>
    <n v="2000000"/>
    <n v="0"/>
    <m/>
    <m/>
    <s v="1/1/1925 12:00:00 AM"/>
    <m/>
    <m/>
    <m/>
    <m/>
    <m/>
    <m/>
    <m/>
    <n v="0"/>
    <n v="0"/>
  </r>
  <r>
    <x v="1"/>
    <x v="1"/>
    <x v="3"/>
    <x v="3"/>
    <s v="Prairie Provinces"/>
    <x v="9"/>
    <s v="Prairie Provinces, 1918. Cereal crop drought occurred in parts of the Prairies."/>
    <n v="0"/>
    <n v="0"/>
    <n v="0"/>
    <n v="0"/>
    <n v="0"/>
    <s v="12/31/1918 12:00:00 AM"/>
    <m/>
    <m/>
    <m/>
    <m/>
    <m/>
    <m/>
    <m/>
    <n v="0"/>
    <n v="0"/>
  </r>
  <r>
    <x v="1"/>
    <x v="1"/>
    <x v="3"/>
    <x v="3"/>
    <s v="Prairie Provinces"/>
    <x v="10"/>
    <s v="Prairie Provinces, 1919. Cereal crop drought occurred in parts of the Prairies."/>
    <n v="0"/>
    <n v="0"/>
    <n v="0"/>
    <n v="0"/>
    <n v="0"/>
    <s v="12/31/1919 12:00:00 AM"/>
    <m/>
    <m/>
    <m/>
    <m/>
    <m/>
    <m/>
    <m/>
    <n v="0"/>
    <n v="0"/>
  </r>
  <r>
    <x v="1"/>
    <x v="1"/>
    <x v="3"/>
    <x v="3"/>
    <s v="Prairie Provinces"/>
    <x v="11"/>
    <s v="Prairie Provinces, 1920. Cereal crop drought occurred in parts of the Prairies. Alberta communities were hardest hit."/>
    <n v="0"/>
    <n v="0"/>
    <n v="0"/>
    <n v="0"/>
    <n v="0"/>
    <s v="12/31/1920 12:00:00 AM"/>
    <m/>
    <m/>
    <m/>
    <m/>
    <m/>
    <m/>
    <m/>
    <n v="0"/>
    <n v="0"/>
  </r>
  <r>
    <x v="1"/>
    <x v="1"/>
    <x v="3"/>
    <x v="3"/>
    <s v="Southern Saskatchewan"/>
    <x v="12"/>
    <s v="Southern Saskatchewan, 1921. A drought put many farmers out of work, and caused poverty and distress."/>
    <n v="0"/>
    <n v="0"/>
    <n v="0"/>
    <m/>
    <m/>
    <s v="1/1/1921 12:00:00 AM"/>
    <m/>
    <m/>
    <m/>
    <m/>
    <m/>
    <m/>
    <m/>
    <n v="0"/>
    <n v="0"/>
  </r>
  <r>
    <x v="0"/>
    <x v="0"/>
    <x v="5"/>
    <x v="7"/>
    <s v="Merville and Lang BC"/>
    <x v="12"/>
    <s v="Merville and Lang BC, 1921. Fires broke out in the two towns. Unknown number of deaths and homeless."/>
    <m/>
    <m/>
    <m/>
    <m/>
    <m/>
    <s v="1/1/1921 12:00:00 AM"/>
    <m/>
    <m/>
    <m/>
    <m/>
    <m/>
    <m/>
    <m/>
    <n v="0"/>
    <n v="0"/>
  </r>
  <r>
    <x v="0"/>
    <x v="0"/>
    <x v="0"/>
    <x v="0"/>
    <s v="Comox BC"/>
    <x v="13"/>
    <s v="Comox BC, 1922. An explosion at the Comox Colliery killed 18 people."/>
    <n v="18"/>
    <n v="0"/>
    <n v="0"/>
    <m/>
    <m/>
    <s v="1/1/1922 12:00:00 AM"/>
    <m/>
    <m/>
    <m/>
    <m/>
    <m/>
    <m/>
    <m/>
    <n v="0"/>
    <n v="0"/>
  </r>
  <r>
    <x v="0"/>
    <x v="0"/>
    <x v="0"/>
    <x v="0"/>
    <s v="Comox BC"/>
    <x v="14"/>
    <s v="Comox BC, 1923.  An explosion in the Comox Colliery killed 33 people."/>
    <n v="33"/>
    <n v="0"/>
    <n v="0"/>
    <m/>
    <m/>
    <s v="1/1/1923 12:00:00 AM"/>
    <m/>
    <m/>
    <m/>
    <m/>
    <m/>
    <m/>
    <m/>
    <n v="0"/>
    <n v="0"/>
  </r>
  <r>
    <x v="1"/>
    <x v="1"/>
    <x v="3"/>
    <x v="5"/>
    <s v="Winnipeg MB"/>
    <x v="14"/>
    <s v="Winnipeg MB, 1923. Severe flooding in the Winnipeg area of the Assiniboine River."/>
    <n v="0"/>
    <n v="0"/>
    <n v="0"/>
    <m/>
    <m/>
    <s v="1/1/1923 12:00:00 AM"/>
    <m/>
    <m/>
    <m/>
    <m/>
    <m/>
    <m/>
    <m/>
    <n v="0"/>
    <n v="0"/>
  </r>
  <r>
    <x v="1"/>
    <x v="1"/>
    <x v="3"/>
    <x v="3"/>
    <s v="Prairie Provinces"/>
    <x v="15"/>
    <s v="Prairie Provinces, 1924. Cereal crop drought occurred in parts of the Prairies."/>
    <n v="0"/>
    <n v="0"/>
    <n v="0"/>
    <n v="0"/>
    <n v="0"/>
    <s v="1/1/1924 12:00:00 AM"/>
    <m/>
    <m/>
    <m/>
    <m/>
    <m/>
    <m/>
    <m/>
    <n v="0"/>
    <n v="0"/>
  </r>
  <r>
    <x v="1"/>
    <x v="1"/>
    <x v="3"/>
    <x v="5"/>
    <s v="Rideau, ChaudiÃ¨re and Quyon Rivers QC"/>
    <x v="16"/>
    <s v="Rideau, ChaudiÃ¨re and Quyon Rivers QC, 1928. Three people were killed by the flooding when these rivers overflowed their banks."/>
    <n v="3"/>
    <n v="0"/>
    <n v="0"/>
    <m/>
    <m/>
    <s v="1/1/1928 12:00:00 AM"/>
    <m/>
    <m/>
    <m/>
    <m/>
    <m/>
    <m/>
    <m/>
    <n v="0"/>
    <n v="0"/>
  </r>
  <r>
    <x v="1"/>
    <x v="1"/>
    <x v="3"/>
    <x v="3"/>
    <s v="Prairie Provinces"/>
    <x v="17"/>
    <s v="Prairie Provinces, 1929. Cereal crop drought occurred in parts of the Prairies."/>
    <n v="0"/>
    <n v="0"/>
    <n v="0"/>
    <n v="0"/>
    <n v="0"/>
    <s v="1/1/1929 12:00:00 AM"/>
    <m/>
    <m/>
    <m/>
    <m/>
    <m/>
    <m/>
    <m/>
    <n v="0"/>
    <n v="0"/>
  </r>
  <r>
    <x v="0"/>
    <x v="0"/>
    <x v="0"/>
    <x v="0"/>
    <s v="Coalmont BC"/>
    <x v="18"/>
    <s v="Coalmont BC, 1930. An explosion in the Coalmont Colliery killed 45 people."/>
    <n v="45"/>
    <n v="0"/>
    <n v="0"/>
    <m/>
    <m/>
    <s v="1/1/1930 12:00:00 AM"/>
    <m/>
    <m/>
    <m/>
    <m/>
    <m/>
    <m/>
    <m/>
    <n v="0"/>
    <n v="0"/>
  </r>
  <r>
    <x v="0"/>
    <x v="0"/>
    <x v="5"/>
    <x v="7"/>
    <s v="Liverpool NS"/>
    <x v="18"/>
    <s v="Liverpool NS, 1930. The Canadian Red Cross evacuated 48 families (assume family of 4)."/>
    <n v="0"/>
    <n v="0"/>
    <n v="192"/>
    <m/>
    <m/>
    <s v="1/1/1930 12:00:00 AM"/>
    <m/>
    <m/>
    <m/>
    <m/>
    <m/>
    <m/>
    <m/>
    <n v="0"/>
    <n v="0"/>
  </r>
  <r>
    <x v="1"/>
    <x v="1"/>
    <x v="3"/>
    <x v="3"/>
    <s v="Prairie Provinces"/>
    <x v="19"/>
    <s v="Prairie Provinces, 1931-1938. The &quot;dirty thirties&quot;; dust storms, plant rust, heat waves, grasshopper plagues and water shortages plagued western Canada for almost a decade causing immense social and economic hardship. It is estimated that 250,000 people left the area. For related deaths, see Heatwave of 1936 (1936.005)."/>
    <n v="0"/>
    <n v="0"/>
    <n v="0"/>
    <n v="0"/>
    <n v="0"/>
    <s v="1/1/1938 12:00:00 AM"/>
    <m/>
    <m/>
    <m/>
    <m/>
    <m/>
    <m/>
    <m/>
    <n v="0"/>
    <n v="0"/>
  </r>
  <r>
    <x v="1"/>
    <x v="1"/>
    <x v="3"/>
    <x v="8"/>
    <s v="Manitoba"/>
    <x v="20"/>
    <s v="Manitoba, 1935. Record snowfall in Manitoba reached 51.8 cm in March, 1935."/>
    <n v="0"/>
    <n v="0"/>
    <n v="0"/>
    <m/>
    <m/>
    <s v="1/1/1935 12:00:00 AM"/>
    <m/>
    <m/>
    <m/>
    <m/>
    <m/>
    <m/>
    <m/>
    <n v="0"/>
    <n v="0"/>
  </r>
  <r>
    <x v="1"/>
    <x v="1"/>
    <x v="3"/>
    <x v="3"/>
    <s v="Saskatchewan"/>
    <x v="21"/>
    <s v="Saskatchewan, 1939."/>
    <n v="0"/>
    <n v="0"/>
    <n v="0"/>
    <m/>
    <m/>
    <s v="1/1/1939 12:00:00 AM"/>
    <m/>
    <m/>
    <m/>
    <m/>
    <m/>
    <m/>
    <m/>
    <n v="0"/>
    <n v="0"/>
  </r>
  <r>
    <x v="1"/>
    <x v="1"/>
    <x v="3"/>
    <x v="4"/>
    <s v="Great Lakes: Lake Ontario"/>
    <x v="22"/>
    <s v="Ontario, 1940. Three Great Lakes ships wrecked in storm, killing 69."/>
    <n v="69"/>
    <n v="0"/>
    <n v="0"/>
    <m/>
    <m/>
    <s v="1/1/1940 12:00:00 AM"/>
    <m/>
    <m/>
    <m/>
    <m/>
    <m/>
    <m/>
    <m/>
    <n v="0"/>
    <n v="0"/>
  </r>
  <r>
    <x v="1"/>
    <x v="1"/>
    <x v="3"/>
    <x v="8"/>
    <s v="Newfoundland, off coast"/>
    <x v="23"/>
    <s v="Newfoundland, 1942. 203 dead; three U.S. navy ships, the destroyers &quot;Wilkes&quot; and &quot;Truxton&quot; and the supply ship &quot;Pollux&quot;, went off course during a blizzard and crashed into the rocks near St. Lawrence at the entrance to Placentia Bay: the ships had been unable to check their position as they had been ordered to keep radio silence: the &quot;Wilkes&quot; floated off the rocks but the other two ships were pounded to pieces: the rescue efforts of the villagers of St. Lawrence saved the lives of many sailors: as a gesture of gratitude, the U.S. government constructed a hospital in the town which was closed down by the Newfoundland government in 1989."/>
    <n v="203"/>
    <n v="0"/>
    <n v="0"/>
    <m/>
    <m/>
    <s v="1/1/1942 12:00:00 AM"/>
    <m/>
    <m/>
    <m/>
    <m/>
    <m/>
    <m/>
    <m/>
    <n v="0"/>
    <n v="0"/>
  </r>
  <r>
    <x v="0"/>
    <x v="2"/>
    <x v="6"/>
    <x v="0"/>
    <s v="British Columbia"/>
    <x v="24"/>
    <s v="British Columbia, 1944. One person was killed during an arson attack carried out by the radical Doukhobor sect, the Sons of Freedom."/>
    <n v="1"/>
    <n v="0"/>
    <n v="0"/>
    <m/>
    <m/>
    <s v="1/1/1944 12:00:00 AM"/>
    <m/>
    <m/>
    <m/>
    <m/>
    <m/>
    <m/>
    <m/>
    <n v="0"/>
    <n v="0"/>
  </r>
  <r>
    <x v="0"/>
    <x v="0"/>
    <x v="5"/>
    <x v="0"/>
    <s v="Rimouski and Cabano, QC"/>
    <x v="25"/>
    <s v="Rimouski and Cabano QC, 1950."/>
    <n v="0"/>
    <n v="0"/>
    <n v="0"/>
    <m/>
    <m/>
    <s v="1/1/1950 12:00:00 AM"/>
    <m/>
    <m/>
    <m/>
    <m/>
    <m/>
    <m/>
    <m/>
    <n v="0"/>
    <n v="0"/>
  </r>
  <r>
    <x v="1"/>
    <x v="1"/>
    <x v="3"/>
    <x v="5"/>
    <s v="Bow River BC"/>
    <x v="26"/>
    <s v="Bow River BC, 1951."/>
    <n v="0"/>
    <n v="0"/>
    <n v="0"/>
    <m/>
    <m/>
    <s v="1/1/1951 12:00:00 AM"/>
    <m/>
    <m/>
    <m/>
    <m/>
    <m/>
    <m/>
    <m/>
    <n v="0"/>
    <n v="0"/>
  </r>
  <r>
    <x v="1"/>
    <x v="1"/>
    <x v="3"/>
    <x v="5"/>
    <s v="Sumas and Chilliwack BC"/>
    <x v="26"/>
    <s v="Sumas and Chilliwack BC, February 1951. Floods caused the evacuation of 94 families (assume a family of 4)."/>
    <n v="0"/>
    <n v="0"/>
    <n v="376"/>
    <m/>
    <m/>
    <s v="1/1/1951 12:00:00 AM"/>
    <m/>
    <m/>
    <m/>
    <m/>
    <m/>
    <m/>
    <m/>
    <n v="0"/>
    <n v="0"/>
  </r>
  <r>
    <x v="1"/>
    <x v="1"/>
    <x v="3"/>
    <x v="9"/>
    <s v="Lake Superior ON"/>
    <x v="27"/>
    <s v="Lake Superior ON, 1953. Freighter sinks in high winds in Lake Superior: 17 dead."/>
    <n v="17"/>
    <n v="0"/>
    <n v="0"/>
    <m/>
    <m/>
    <s v="1/1/1953 12:00:00 AM"/>
    <m/>
    <m/>
    <m/>
    <m/>
    <m/>
    <m/>
    <m/>
    <n v="0"/>
    <n v="0"/>
  </r>
  <r>
    <x v="1"/>
    <x v="1"/>
    <x v="4"/>
    <x v="6"/>
    <s v="Across Canada"/>
    <x v="27"/>
    <s v="Across Canada, 1953. 481 dead; polio affected more than 8000 Canadians."/>
    <n v="481"/>
    <n v="8000"/>
    <n v="0"/>
    <m/>
    <m/>
    <s v="12/31/1953 12:00:00 AM"/>
    <m/>
    <m/>
    <m/>
    <m/>
    <m/>
    <m/>
    <m/>
    <n v="0"/>
    <n v="0"/>
  </r>
  <r>
    <x v="1"/>
    <x v="1"/>
    <x v="3"/>
    <x v="5"/>
    <s v="Manitoba and Saskatchewan"/>
    <x v="28"/>
    <s v="Manitoba and Saskatchewan, 1955. Most damage to rural areas. Roads and bridges were washed out or damaged and sowing of fields was inhibited due to water cover."/>
    <n v="0"/>
    <n v="0"/>
    <n v="0"/>
    <m/>
    <m/>
    <s v="1/1/1955 12:00:00 AM"/>
    <m/>
    <m/>
    <m/>
    <m/>
    <m/>
    <m/>
    <m/>
    <n v="0"/>
    <n v="0"/>
  </r>
  <r>
    <x v="0"/>
    <x v="0"/>
    <x v="7"/>
    <x v="10"/>
    <s v="St. Lawrence NL"/>
    <x v="29"/>
    <s v="St. Lawrence NL, 1957-1958. Radiation sickness resulting from fluorspar mine in 1957-1958; radiation leaked from a nearby large uranium deposit; 75 dead."/>
    <n v="75"/>
    <n v="0"/>
    <n v="0"/>
    <m/>
    <m/>
    <s v="12/31/1958 12:00:00 AM"/>
    <m/>
    <m/>
    <m/>
    <m/>
    <m/>
    <m/>
    <m/>
    <n v="0"/>
    <n v="0"/>
  </r>
  <r>
    <x v="1"/>
    <x v="1"/>
    <x v="3"/>
    <x v="5"/>
    <s v="Thetford Mines QC"/>
    <x v="29"/>
    <s v="Thetford Mines QC, August 1957. A convective storm brought torrential rainfall to the area near Thetford Mines; severe damage was caused in Thetford Mines and the Becancour Basin."/>
    <n v="0"/>
    <n v="0"/>
    <n v="0"/>
    <m/>
    <m/>
    <s v="1/1/1957 12:00:00 AM"/>
    <m/>
    <m/>
    <m/>
    <m/>
    <m/>
    <m/>
    <m/>
    <n v="0"/>
    <n v="0"/>
  </r>
  <r>
    <x v="1"/>
    <x v="1"/>
    <x v="3"/>
    <x v="3"/>
    <s v="Prairie Provinces"/>
    <x v="30"/>
    <s v="Prairie Provinces, 1958. Cereal crop drought occurred in parts of the Prairies; severe and widespread surface water droughts were reported."/>
    <n v="0"/>
    <n v="0"/>
    <n v="0"/>
    <n v="0"/>
    <n v="0"/>
    <s v="1/1/1958 12:00:00 AM"/>
    <m/>
    <m/>
    <m/>
    <m/>
    <m/>
    <m/>
    <m/>
    <n v="0"/>
    <n v="0"/>
  </r>
  <r>
    <x v="1"/>
    <x v="1"/>
    <x v="3"/>
    <x v="11"/>
    <s v="Amaranth MB"/>
    <x v="30"/>
    <s v="Amaranth MB, May 1958."/>
    <n v="0"/>
    <n v="0"/>
    <n v="0"/>
    <m/>
    <m/>
    <s v="1/1/1958 12:00:00 AM"/>
    <m/>
    <m/>
    <m/>
    <m/>
    <m/>
    <m/>
    <m/>
    <n v="0"/>
    <n v="0"/>
  </r>
  <r>
    <x v="0"/>
    <x v="0"/>
    <x v="5"/>
    <x v="7"/>
    <s v="Lanark ON"/>
    <x v="31"/>
    <s v="Lanark ON, 1959. A fire that broke out in the town of Lanark left 122 people homeless. The Canadian Red Cross was called in to assist them."/>
    <n v="0"/>
    <n v="0"/>
    <n v="122"/>
    <m/>
    <m/>
    <s v="1/1/1959 12:00:00 AM"/>
    <m/>
    <m/>
    <m/>
    <m/>
    <m/>
    <m/>
    <m/>
    <n v="0"/>
    <n v="0"/>
  </r>
  <r>
    <x v="1"/>
    <x v="1"/>
    <x v="3"/>
    <x v="3"/>
    <s v="Prairie Provinces"/>
    <x v="31"/>
    <s v="Prairie Provinces, 1959. Severe and widespread surface water droughts reported on the Prairies."/>
    <n v="0"/>
    <n v="0"/>
    <n v="0"/>
    <n v="0"/>
    <n v="0"/>
    <s v="1/1/1959 12:00:00 AM"/>
    <m/>
    <m/>
    <m/>
    <m/>
    <m/>
    <m/>
    <m/>
    <n v="0"/>
    <n v="0"/>
  </r>
  <r>
    <x v="0"/>
    <x v="0"/>
    <x v="0"/>
    <x v="0"/>
    <s v="Windsor ON"/>
    <x v="32"/>
    <s v="Windsor ON, 1960. Gas explosion in store; 11 dead."/>
    <n v="11"/>
    <n v="0"/>
    <n v="0"/>
    <m/>
    <m/>
    <s v="1/1/1960 12:00:00 AM"/>
    <m/>
    <m/>
    <m/>
    <m/>
    <m/>
    <m/>
    <m/>
    <n v="0"/>
    <n v="0"/>
  </r>
  <r>
    <x v="1"/>
    <x v="1"/>
    <x v="8"/>
    <x v="12"/>
    <s v="British Columbia"/>
    <x v="32"/>
    <s v="British Columbia, 1960. Outer coast; an earthquake of magnitude 9.5 in Chile caused a 1.2 metre wave at the Tofino tide gauge; run-up was higher in many areas; damage to log booms occurred along the west coast of Vancouver Island and the Queen Charlotte Islands."/>
    <n v="0"/>
    <n v="0"/>
    <n v="0"/>
    <m/>
    <m/>
    <s v="1/1/1960 12:00:00 AM"/>
    <m/>
    <m/>
    <m/>
    <m/>
    <m/>
    <m/>
    <m/>
    <n v="0"/>
    <n v="9"/>
  </r>
  <r>
    <x v="1"/>
    <x v="1"/>
    <x v="3"/>
    <x v="3"/>
    <s v="Prairie Provinces"/>
    <x v="32"/>
    <s v="Prairie Provinces, 1960. Cereal crop drought occurred in parts of the Prairies."/>
    <n v="0"/>
    <n v="0"/>
    <n v="0"/>
    <n v="0"/>
    <n v="0"/>
    <s v="1/1/1960 12:00:00 AM"/>
    <m/>
    <m/>
    <m/>
    <m/>
    <m/>
    <m/>
    <m/>
    <n v="0"/>
    <n v="0"/>
  </r>
  <r>
    <x v="1"/>
    <x v="1"/>
    <x v="3"/>
    <x v="3"/>
    <s v="Prairie Provinces"/>
    <x v="33"/>
    <s v="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
    <n v="0"/>
    <n v="0"/>
    <n v="0"/>
    <n v="0"/>
    <n v="0"/>
    <s v="1/1/1961 12:00:00 AM"/>
    <m/>
    <m/>
    <m/>
    <m/>
    <m/>
    <m/>
    <m/>
    <n v="0"/>
    <n v="0"/>
  </r>
  <r>
    <x v="1"/>
    <x v="1"/>
    <x v="3"/>
    <x v="3"/>
    <s v="Prairie Provinces"/>
    <x v="34"/>
    <s v="Prairie Provinces, 1962. Severe and widespread surface water droughts reported on the Prairies."/>
    <n v="0"/>
    <n v="0"/>
    <n v="0"/>
    <n v="0"/>
    <n v="0"/>
    <s v="1/1/1962 12:00:00 AM"/>
    <m/>
    <m/>
    <m/>
    <m/>
    <m/>
    <m/>
    <m/>
    <n v="0"/>
    <n v="0"/>
  </r>
  <r>
    <x v="1"/>
    <x v="1"/>
    <x v="3"/>
    <x v="5"/>
    <s v="Prince Edward Island"/>
    <x v="34"/>
    <s v="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
    <n v="0"/>
    <n v="0"/>
    <n v="0"/>
    <m/>
    <m/>
    <s v="1/1/1962 12:00:00 AM"/>
    <m/>
    <m/>
    <m/>
    <m/>
    <m/>
    <m/>
    <m/>
    <n v="0"/>
    <n v="0"/>
  </r>
  <r>
    <x v="1"/>
    <x v="1"/>
    <x v="3"/>
    <x v="3"/>
    <s v="Ontario"/>
    <x v="35"/>
    <s v="Ontario, 1963. Severe heat and drought stress resulted in low crop yields in Ontario, drastically cutting soybean and corn production."/>
    <n v="0"/>
    <n v="0"/>
    <n v="0"/>
    <m/>
    <m/>
    <s v="1/1/1963 12:00:00 AM"/>
    <m/>
    <m/>
    <m/>
    <m/>
    <m/>
    <m/>
    <m/>
    <n v="0"/>
    <n v="0"/>
  </r>
  <r>
    <x v="1"/>
    <x v="1"/>
    <x v="3"/>
    <x v="3"/>
    <s v="Prairie Provinces"/>
    <x v="35"/>
    <s v="Prairie Provinces, 1963. Severe and widespread surface water droughts reported on the Prairies."/>
    <n v="0"/>
    <n v="0"/>
    <n v="0"/>
    <n v="0"/>
    <n v="0"/>
    <s v="1/1/1963 12:00:00 AM"/>
    <m/>
    <m/>
    <m/>
    <m/>
    <m/>
    <m/>
    <m/>
    <n v="0"/>
    <n v="0"/>
  </r>
  <r>
    <x v="1"/>
    <x v="1"/>
    <x v="3"/>
    <x v="3"/>
    <s v="Ontario and Quebec"/>
    <x v="36"/>
    <s v="Ontario and Quebec, 1964."/>
    <n v="0"/>
    <n v="0"/>
    <n v="0"/>
    <m/>
    <m/>
    <s v="1/1/1964 12:00:00 AM"/>
    <m/>
    <m/>
    <m/>
    <m/>
    <m/>
    <m/>
    <m/>
    <n v="0"/>
    <n v="0"/>
  </r>
  <r>
    <x v="1"/>
    <x v="1"/>
    <x v="3"/>
    <x v="3"/>
    <s v="Prairie Provinces"/>
    <x v="36"/>
    <s v="Prairie Provinces, 1964. Cereal crop drought occurred in parts of the Prairies; severe and widespread surface water droughts reported on the Prairies."/>
    <n v="0"/>
    <n v="0"/>
    <n v="0"/>
    <n v="0"/>
    <n v="0"/>
    <s v="1/1/1964 12:00:00 AM"/>
    <m/>
    <m/>
    <m/>
    <m/>
    <m/>
    <m/>
    <m/>
    <n v="0"/>
    <n v="0"/>
  </r>
  <r>
    <x v="1"/>
    <x v="1"/>
    <x v="3"/>
    <x v="3"/>
    <s v="Ontario, Quebec and New Brunswick"/>
    <x v="37"/>
    <s v="Ontario, Quebec and New Brunswick, 1965."/>
    <n v="0"/>
    <n v="0"/>
    <n v="0"/>
    <m/>
    <m/>
    <s v="1/1/1965 12:00:00 AM"/>
    <m/>
    <m/>
    <m/>
    <m/>
    <m/>
    <m/>
    <m/>
    <n v="0"/>
    <n v="0"/>
  </r>
  <r>
    <x v="1"/>
    <x v="1"/>
    <x v="3"/>
    <x v="5"/>
    <s v="St. Lawrence River QC"/>
    <x v="37"/>
    <s v="St. Lawrence River QC, 1965. A flood was caused by an ice jam 20 km downstream from MontrÃ©al; damage was reported by several communities and 20 people died."/>
    <n v="20"/>
    <n v="0"/>
    <n v="0"/>
    <m/>
    <m/>
    <s v="1/1/1965 12:00:00 AM"/>
    <m/>
    <m/>
    <m/>
    <m/>
    <m/>
    <m/>
    <m/>
    <n v="0"/>
    <n v="0"/>
  </r>
  <r>
    <x v="0"/>
    <x v="0"/>
    <x v="2"/>
    <x v="2"/>
    <s v="Lake Huron ON"/>
    <x v="38"/>
    <s v="Lake Huron ON, 1966. Sinking of the ore carrier \&quot;D.J. Morrell\&quot;: 28 dead."/>
    <n v="28"/>
    <n v="0"/>
    <n v="0"/>
    <m/>
    <m/>
    <s v="1/1/1966 12:00:00 AM"/>
    <m/>
    <m/>
    <m/>
    <m/>
    <m/>
    <m/>
    <m/>
    <n v="0"/>
    <n v="0"/>
  </r>
  <r>
    <x v="0"/>
    <x v="0"/>
    <x v="5"/>
    <x v="0"/>
    <s v="Lasalle QC"/>
    <x v="38"/>
    <s v="Lasalle QC, 1966. A chemical plant fire killed 11."/>
    <n v="11"/>
    <n v="0"/>
    <n v="0"/>
    <m/>
    <m/>
    <s v="1/1/1966 12:00:00 AM"/>
    <m/>
    <m/>
    <m/>
    <m/>
    <m/>
    <m/>
    <m/>
    <n v="0"/>
    <n v="0"/>
  </r>
  <r>
    <x v="1"/>
    <x v="1"/>
    <x v="3"/>
    <x v="3"/>
    <s v="St. Lawrence counties of Quebec"/>
    <x v="38"/>
    <s v="St. Lawrence counties of Quebec, 1966."/>
    <n v="0"/>
    <n v="0"/>
    <n v="0"/>
    <m/>
    <m/>
    <s v="1/1/1966 12:00:00 AM"/>
    <m/>
    <m/>
    <m/>
    <m/>
    <m/>
    <m/>
    <m/>
    <n v="0"/>
    <n v="0"/>
  </r>
  <r>
    <x v="1"/>
    <x v="1"/>
    <x v="3"/>
    <x v="3"/>
    <s v="Prince Edward Island"/>
    <x v="38"/>
    <s v="Prince Edward Island, 1966."/>
    <n v="0"/>
    <n v="0"/>
    <n v="0"/>
    <m/>
    <m/>
    <s v="1/1/1966 12:00:00 AM"/>
    <m/>
    <m/>
    <m/>
    <m/>
    <m/>
    <m/>
    <m/>
    <n v="0"/>
    <n v="0"/>
  </r>
  <r>
    <x v="0"/>
    <x v="0"/>
    <x v="1"/>
    <x v="13"/>
    <s v="Ottawa ON"/>
    <x v="38"/>
    <s v="Ottawa ON, August 1966. One hour before quitting time, the Heron road bridge that was under construction collapsed.  It was the worst construction accident up to that time in Ottawa's history resulting in 9 deaths and 57 people injured.  Police, construction workers, and ordinary citizens helped in the rescue of the survivors.  After this incident, the Ontario Safety Code was amended."/>
    <n v="9"/>
    <n v="57"/>
    <n v="0"/>
    <m/>
    <m/>
    <s v="1/1/1966 12:00:00 AM"/>
    <m/>
    <m/>
    <m/>
    <m/>
    <m/>
    <m/>
    <m/>
    <n v="0"/>
    <n v="0"/>
  </r>
  <r>
    <x v="1"/>
    <x v="1"/>
    <x v="3"/>
    <x v="3"/>
    <s v="Prairie Provinces"/>
    <x v="39"/>
    <s v="Prairie Provinces, 1967. Cereal crop drought occurred in parts of the Prairies; extensive drought from the Peace River, Alberta, to southern Manitoba."/>
    <n v="0"/>
    <n v="0"/>
    <n v="0"/>
    <n v="0"/>
    <n v="0"/>
    <s v="1/1/1967 12:00:00 AM"/>
    <m/>
    <m/>
    <m/>
    <m/>
    <m/>
    <m/>
    <m/>
    <n v="0"/>
    <n v="0"/>
  </r>
  <r>
    <x v="1"/>
    <x v="1"/>
    <x v="3"/>
    <x v="4"/>
    <s v="New Brunswick"/>
    <x v="39"/>
    <s v="New Brunswick, 1967."/>
    <n v="0"/>
    <n v="0"/>
    <n v="0"/>
    <m/>
    <m/>
    <s v="1/1/1967 12:00:00 AM"/>
    <m/>
    <m/>
    <m/>
    <m/>
    <m/>
    <m/>
    <m/>
    <n v="0"/>
    <n v="0"/>
  </r>
  <r>
    <x v="0"/>
    <x v="0"/>
    <x v="2"/>
    <x v="14"/>
    <s v="Gander NL"/>
    <x v="39"/>
    <s v="Gander NF, 1967. Ilyushin Turboprop crash killed 33."/>
    <n v="33"/>
    <n v="0"/>
    <n v="0"/>
    <m/>
    <m/>
    <s v="1/1/1967 12:00:00 AM"/>
    <m/>
    <m/>
    <m/>
    <m/>
    <m/>
    <m/>
    <m/>
    <n v="0"/>
    <n v="0"/>
  </r>
  <r>
    <x v="0"/>
    <x v="0"/>
    <x v="0"/>
    <x v="0"/>
    <s v="Crowsnest Pass BC"/>
    <x v="39"/>
    <s v="Crowsnest Pass BC, 1967. An explosion in Balmer North, Crowsnest Pass, in the Kootenay region killed 15 people."/>
    <n v="15"/>
    <n v="0"/>
    <n v="0"/>
    <m/>
    <m/>
    <s v="1/1/1967 12:00:00 AM"/>
    <m/>
    <m/>
    <m/>
    <m/>
    <m/>
    <m/>
    <m/>
    <n v="0"/>
    <n v="0"/>
  </r>
  <r>
    <x v="1"/>
    <x v="1"/>
    <x v="3"/>
    <x v="3"/>
    <s v="Prairie Provinces"/>
    <x v="40"/>
    <s v="Prairie Provinces, 1968. Cereal crop drought occurred in parts of the Prairies; severe and widespread surface water droughts reported on the Prairies."/>
    <n v="0"/>
    <n v="0"/>
    <n v="0"/>
    <n v="0"/>
    <n v="0"/>
    <s v="1/1/1968 12:00:00 AM"/>
    <m/>
    <m/>
    <m/>
    <m/>
    <m/>
    <m/>
    <m/>
    <n v="0"/>
    <n v="0"/>
  </r>
  <r>
    <x v="0"/>
    <x v="0"/>
    <x v="5"/>
    <x v="7"/>
    <s v="Dunnville ON"/>
    <x v="41"/>
    <s v="Dunnville ON, 1969. Victoria Hotel Fire; 13 dead."/>
    <n v="13"/>
    <n v="0"/>
    <n v="0"/>
    <m/>
    <m/>
    <s v="1/1/1969 12:00:00 AM"/>
    <m/>
    <m/>
    <m/>
    <m/>
    <m/>
    <m/>
    <m/>
    <n v="0"/>
    <n v="0"/>
  </r>
  <r>
    <x v="1"/>
    <x v="1"/>
    <x v="3"/>
    <x v="3"/>
    <s v="Prairie Provinces"/>
    <x v="41"/>
    <s v="Prairie Provinces, 1969. Cereal crop drought occurred in parts of the Prairies."/>
    <n v="0"/>
    <n v="0"/>
    <n v="0"/>
    <n v="0"/>
    <n v="0"/>
    <s v="1/1/1969 12:00:00 AM"/>
    <m/>
    <m/>
    <m/>
    <m/>
    <m/>
    <m/>
    <m/>
    <n v="0"/>
    <n v="0"/>
  </r>
  <r>
    <x v="1"/>
    <x v="1"/>
    <x v="3"/>
    <x v="5"/>
    <s v="Qu'Appelle River Basin SK"/>
    <x v="41"/>
    <s v="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
    <n v="0"/>
    <n v="0"/>
    <n v="0"/>
    <m/>
    <m/>
    <s v="1/1/1969 12:00:00 AM"/>
    <m/>
    <m/>
    <m/>
    <m/>
    <m/>
    <m/>
    <m/>
    <n v="0"/>
    <n v="0"/>
  </r>
  <r>
    <x v="1"/>
    <x v="1"/>
    <x v="3"/>
    <x v="15"/>
    <s v="Terrace BC"/>
    <x v="42"/>
    <s v="Terrace BC, 1971. 7 dead, one survivor; eight people were waiting out a storm in a small cafÃ© when an avalanche struck the building."/>
    <n v="7"/>
    <n v="0"/>
    <n v="1"/>
    <m/>
    <m/>
    <s v="1/1/1971 12:00:00 AM"/>
    <m/>
    <m/>
    <m/>
    <m/>
    <m/>
    <m/>
    <m/>
    <n v="0"/>
    <n v="0"/>
  </r>
  <r>
    <x v="0"/>
    <x v="2"/>
    <x v="6"/>
    <x v="0"/>
    <s v="Kootenay region and Vancouver area BC"/>
    <x v="43"/>
    <s v="Kootenay region and Vancouver area BC, January 1, 1972 to September 24, 1986. Dozens of arson and bomb attacks were carried out in a resurgence of activity by the radical Doukhobor sect, the Sons of Freedom; favourite targets were railways, utility poles and lines belonging to the West Kootenay Power and Light Company and the homes and buildings of Orthodox Doukhobors."/>
    <n v="0"/>
    <n v="0"/>
    <n v="0"/>
    <m/>
    <m/>
    <s v="9/24/1986 12:00:00 AM"/>
    <n v="0"/>
    <n v="0"/>
    <m/>
    <m/>
    <m/>
    <m/>
    <m/>
    <n v="0"/>
    <n v="0"/>
  </r>
  <r>
    <x v="1"/>
    <x v="1"/>
    <x v="3"/>
    <x v="3"/>
    <s v="Ontario"/>
    <x v="44"/>
    <s v="Ontario, 1973. Heat and drought stress resulted in low crop yields; record warm summer and local drought hurt potato and apple production."/>
    <n v="0"/>
    <n v="0"/>
    <n v="0"/>
    <m/>
    <m/>
    <s v="1/1/1973 12:00:00 AM"/>
    <n v="0"/>
    <n v="0"/>
    <m/>
    <m/>
    <m/>
    <m/>
    <m/>
    <n v="0"/>
    <n v="0"/>
  </r>
  <r>
    <x v="1"/>
    <x v="1"/>
    <x v="3"/>
    <x v="3"/>
    <s v="Prairie Provinces"/>
    <x v="44"/>
    <s v="Prairie Provinces, 1973. Severe and widespread surface water droughts reported on the Prairies, as well as winterkill in forage crops in British Columbia interior."/>
    <n v="0"/>
    <n v="0"/>
    <n v="0"/>
    <n v="0"/>
    <n v="0"/>
    <s v="1/1/1973 12:00:00 AM"/>
    <n v="0"/>
    <n v="0"/>
    <m/>
    <m/>
    <m/>
    <m/>
    <m/>
    <n v="0"/>
    <n v="0"/>
  </r>
  <r>
    <x v="1"/>
    <x v="1"/>
    <x v="3"/>
    <x v="3"/>
    <s v="Prairie Provinces"/>
    <x v="45"/>
    <s v="Prairie Provinces, 1974. Cereal crop drought occurred in parts of the Prairies."/>
    <n v="0"/>
    <n v="0"/>
    <n v="0"/>
    <n v="0"/>
    <n v="0"/>
    <s v="1/1/1974 12:00:00 AM"/>
    <n v="0"/>
    <n v="0"/>
    <m/>
    <m/>
    <m/>
    <m/>
    <m/>
    <n v="0"/>
    <n v="0"/>
  </r>
  <r>
    <x v="1"/>
    <x v="1"/>
    <x v="3"/>
    <x v="5"/>
    <s v="Saskatchewan"/>
    <x v="45"/>
    <s v="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
    <n v="0"/>
    <n v="0"/>
    <n v="1400"/>
    <n v="6611800"/>
    <n v="1514152.7"/>
    <s v="1/1/1974 12:00:00 AM"/>
    <n v="4151261"/>
    <n v="2460539"/>
    <m/>
    <m/>
    <m/>
    <m/>
    <m/>
    <n v="0"/>
    <n v="0"/>
  </r>
  <r>
    <x v="1"/>
    <x v="1"/>
    <x v="3"/>
    <x v="5"/>
    <s v="Maniwaki QC"/>
    <x v="45"/>
    <s v="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Ã¨re Rivers; over 1000 homes and 600 summer cottages were flooded; approximately 7000 people were evacuated; in Maniwaki, damages were high as 3000 residents had to be evacuated; the communities of Wakefield, Chelsea, and Pointe-Gatineau, downstream from Maniwaki, were also affected."/>
    <n v="0"/>
    <n v="0"/>
    <n v="10000"/>
    <n v="21765136"/>
    <n v="4984382.3"/>
    <s v="6/30/1974 12:00:00 AM"/>
    <n v="8670477"/>
    <n v="13094659"/>
    <m/>
    <m/>
    <m/>
    <m/>
    <m/>
    <n v="0"/>
    <n v="0"/>
  </r>
  <r>
    <x v="1"/>
    <x v="1"/>
    <x v="3"/>
    <x v="4"/>
    <s v="Saint John, Sussex Corner and Chaleur Bay NB"/>
    <x v="46"/>
    <s v="Saint John, Sussex Corner and Chaleur Bay NB, 1975. The storm brought heavy rain and high winds."/>
    <n v="0"/>
    <n v="0"/>
    <n v="0"/>
    <m/>
    <m/>
    <s v="1/1/1975 12:00:00 AM"/>
    <n v="0"/>
    <n v="0"/>
    <m/>
    <m/>
    <m/>
    <m/>
    <m/>
    <n v="0"/>
    <n v="0"/>
  </r>
  <r>
    <x v="0"/>
    <x v="0"/>
    <x v="5"/>
    <x v="7"/>
    <s v="Saint John NB"/>
    <x v="47"/>
    <s v="Saint John NB, January 1, 1977. Cell block fire; 20 dead."/>
    <n v="20"/>
    <n v="0"/>
    <n v="0"/>
    <m/>
    <m/>
    <s v="1/1/1977 12:00:00 AM"/>
    <n v="0"/>
    <n v="0"/>
    <m/>
    <m/>
    <m/>
    <m/>
    <m/>
    <n v="0"/>
    <n v="0"/>
  </r>
  <r>
    <x v="1"/>
    <x v="1"/>
    <x v="3"/>
    <x v="5"/>
    <s v="Fort McMurray, Rainbow Lake AB"/>
    <x v="47"/>
    <s v="Fort McMurray, Rainbow Lake AB, 1977."/>
    <n v="0"/>
    <n v="0"/>
    <n v="0"/>
    <m/>
    <m/>
    <s v="1/1/1977 12:00:00 AM"/>
    <n v="0"/>
    <n v="0"/>
    <m/>
    <m/>
    <m/>
    <m/>
    <m/>
    <n v="0"/>
    <n v="0"/>
  </r>
  <r>
    <x v="1"/>
    <x v="1"/>
    <x v="3"/>
    <x v="3"/>
    <s v="Prairie Provinces"/>
    <x v="47"/>
    <s v="Prairie Provinces, 1977. Cereal crop drought occurred in parts of the Prairies; among the most severe and widespread surface water droughts ever to occur on the Prairies; severe drought in southern Alberta and western Saskatchewan."/>
    <n v="0"/>
    <n v="0"/>
    <n v="0"/>
    <n v="0"/>
    <n v="0"/>
    <s v="1/1/1977 12:00:00 AM"/>
    <n v="0"/>
    <n v="0"/>
    <m/>
    <m/>
    <m/>
    <m/>
    <m/>
    <n v="0"/>
    <n v="0"/>
  </r>
  <r>
    <x v="1"/>
    <x v="1"/>
    <x v="3"/>
    <x v="3"/>
    <s v="Central Ontario"/>
    <x v="48"/>
    <s v="Central Ontario, 1978. Extensive central Ontario drought; heat and drought stress resulted in low crop yields in Ontario."/>
    <n v="0"/>
    <n v="0"/>
    <n v="0"/>
    <m/>
    <m/>
    <s v="1/1/1978 12:00:00 AM"/>
    <n v="0"/>
    <n v="0"/>
    <m/>
    <m/>
    <m/>
    <m/>
    <m/>
    <n v="0"/>
    <n v="0"/>
  </r>
  <r>
    <x v="1"/>
    <x v="1"/>
    <x v="3"/>
    <x v="5"/>
    <s v="Calgary AB"/>
    <x v="49"/>
    <s v="Calgary AB, 1979. Flooding caused by hailstorm."/>
    <n v="0"/>
    <n v="0"/>
    <n v="0"/>
    <m/>
    <m/>
    <s v="1/1/1979 12:00:00 AM"/>
    <n v="0"/>
    <n v="0"/>
    <m/>
    <m/>
    <m/>
    <m/>
    <m/>
    <n v="0"/>
    <n v="0"/>
  </r>
  <r>
    <x v="1"/>
    <x v="1"/>
    <x v="3"/>
    <x v="5"/>
    <s v="Lethbridge AB"/>
    <x v="49"/>
    <s v="Lethbridge AB, 1979. Flooding caused by a rainstorm."/>
    <n v="0"/>
    <n v="0"/>
    <n v="0"/>
    <m/>
    <m/>
    <s v="1/1/1979 12:00:00 AM"/>
    <n v="0"/>
    <n v="0"/>
    <m/>
    <m/>
    <m/>
    <m/>
    <m/>
    <n v="0"/>
    <n v="0"/>
  </r>
  <r>
    <x v="0"/>
    <x v="0"/>
    <x v="0"/>
    <x v="0"/>
    <s v="Millwoods AB"/>
    <x v="49"/>
    <s v="Millwoods area AB, 1979."/>
    <n v="0"/>
    <n v="0"/>
    <n v="0"/>
    <m/>
    <m/>
    <s v="1/1/1979 12:00:00 AM"/>
    <n v="0"/>
    <n v="0"/>
    <m/>
    <m/>
    <m/>
    <m/>
    <m/>
    <n v="0"/>
    <n v="0"/>
  </r>
  <r>
    <x v="1"/>
    <x v="1"/>
    <x v="3"/>
    <x v="5"/>
    <s v="Peace River AB"/>
    <x v="49"/>
    <s v="Peace River AB, 1979."/>
    <n v="0"/>
    <n v="0"/>
    <n v="0"/>
    <m/>
    <m/>
    <s v="1/1/1979 12:00:00 AM"/>
    <n v="0"/>
    <n v="0"/>
    <m/>
    <m/>
    <m/>
    <m/>
    <m/>
    <n v="0"/>
    <n v="0"/>
  </r>
  <r>
    <x v="0"/>
    <x v="2"/>
    <x v="6"/>
    <x v="7"/>
    <s v="Chapais region of Chibougamau QC"/>
    <x v="50"/>
    <s v="Chapais Region of Chibougamau QC, January 1, 1980. A fire caused by arson damaged Club Opemiska (a social club, property of the Falconbridge company). 45 people were killed, 55 injured. A committee was organised to stop the arsonists."/>
    <n v="45"/>
    <n v="55"/>
    <n v="0"/>
    <m/>
    <m/>
    <s v="1/1/1980 12:00:00 AM"/>
    <n v="0"/>
    <n v="0"/>
    <m/>
    <m/>
    <m/>
    <m/>
    <m/>
    <n v="0"/>
    <n v="0"/>
  </r>
  <r>
    <x v="0"/>
    <x v="0"/>
    <x v="5"/>
    <x v="7"/>
    <s v="Hamilton ON"/>
    <x v="50"/>
    <s v="Hamilton ON, 1980. St. Joseph's Hospital, more than 600 patients evacuated by hundreds of staff, no deaths."/>
    <n v="0"/>
    <n v="0"/>
    <n v="600"/>
    <m/>
    <m/>
    <s v="1/1/1980 12:00:00 AM"/>
    <n v="0"/>
    <n v="0"/>
    <m/>
    <m/>
    <m/>
    <m/>
    <m/>
    <n v="0"/>
    <n v="0"/>
  </r>
  <r>
    <x v="1"/>
    <x v="1"/>
    <x v="3"/>
    <x v="8"/>
    <s v="Drumheller AB"/>
    <x v="50"/>
    <s v="Drumheller AB, 1980."/>
    <n v="0"/>
    <n v="0"/>
    <n v="0"/>
    <m/>
    <m/>
    <s v="1/1/1980 12:00:00 AM"/>
    <n v="0"/>
    <n v="0"/>
    <m/>
    <m/>
    <m/>
    <m/>
    <m/>
    <n v="0"/>
    <n v="0"/>
  </r>
  <r>
    <x v="1"/>
    <x v="1"/>
    <x v="3"/>
    <x v="5"/>
    <s v="Edmonton AB"/>
    <x v="51"/>
    <s v="Edmonton AB, 1981. A thunderstorm dropped 56 mm of rain in less than 3 hours causing severe and widespread flooding; the flooding resulted in washouts, mudslides and 4 deaths."/>
    <n v="4"/>
    <n v="0"/>
    <n v="0"/>
    <m/>
    <m/>
    <s v="1/1/1981 12:00:00 AM"/>
    <n v="0"/>
    <n v="0"/>
    <m/>
    <m/>
    <m/>
    <m/>
    <m/>
    <n v="0"/>
    <n v="0"/>
  </r>
  <r>
    <x v="1"/>
    <x v="1"/>
    <x v="3"/>
    <x v="5"/>
    <s v="Sussex NB"/>
    <x v="51"/>
    <s v="Sussex NB, 1981. Floods caused the evacuation of 20 families (assume a family of 4) and damage to property."/>
    <n v="0"/>
    <n v="0"/>
    <n v="80"/>
    <n v="22248"/>
    <n v="2696.7"/>
    <s v="1/1/1981 12:00:00 AM"/>
    <n v="0"/>
    <n v="0"/>
    <n v="22248"/>
    <m/>
    <m/>
    <m/>
    <m/>
    <n v="0"/>
    <n v="0"/>
  </r>
  <r>
    <x v="1"/>
    <x v="1"/>
    <x v="3"/>
    <x v="3"/>
    <s v="Quebec"/>
    <x v="51"/>
    <s v="QuÃ©bec, 1981. Drought caused severe damage to the QuÃ©bec apple crop where an estimated 745,000 trees died; the provincial crop was reduced by 35% for the next ten years.  The greatest agricultural disaster ever in QuÃ©bec."/>
    <n v="0"/>
    <n v="0"/>
    <n v="0"/>
    <m/>
    <m/>
    <s v="1/1/1981 12:00:00 AM"/>
    <n v="0"/>
    <n v="0"/>
    <m/>
    <m/>
    <m/>
    <m/>
    <m/>
    <n v="0"/>
    <n v="0"/>
  </r>
  <r>
    <x v="1"/>
    <x v="1"/>
    <x v="3"/>
    <x v="3"/>
    <s v="Prairie Provinces"/>
    <x v="51"/>
    <s v="Prairie Provinces, 1981. Severe and widespread surface water droughts reported on the Prairies."/>
    <n v="0"/>
    <n v="0"/>
    <n v="0"/>
    <n v="1854"/>
    <n v="224.7"/>
    <s v="1/1/1981 12:00:00 AM"/>
    <n v="0"/>
    <n v="0"/>
    <m/>
    <m/>
    <m/>
    <m/>
    <n v="1854"/>
    <n v="0"/>
    <n v="0"/>
  </r>
  <r>
    <x v="0"/>
    <x v="0"/>
    <x v="7"/>
    <x v="16"/>
    <s v="Medonte ON"/>
    <x v="52"/>
    <s v="Medonte ON, 1982. A train derailment leaking toxic chemicals required the evacuation of hundreds of people."/>
    <n v="0"/>
    <n v="0"/>
    <n v="200"/>
    <m/>
    <m/>
    <s v="1/1/1982 12:00:00 AM"/>
    <n v="0"/>
    <n v="0"/>
    <m/>
    <m/>
    <m/>
    <m/>
    <m/>
    <n v="0"/>
    <n v="0"/>
  </r>
  <r>
    <x v="1"/>
    <x v="1"/>
    <x v="3"/>
    <x v="5"/>
    <s v="Hay River NT"/>
    <x v="52"/>
    <s v="Hay River NT, 1982."/>
    <n v="0"/>
    <n v="0"/>
    <n v="0"/>
    <n v="572824"/>
    <n v="62603.7"/>
    <s v="1/1/1982 12:00:00 AM"/>
    <n v="413342"/>
    <n v="159482"/>
    <m/>
    <m/>
    <m/>
    <m/>
    <m/>
    <n v="0"/>
    <n v="0"/>
  </r>
  <r>
    <x v="1"/>
    <x v="1"/>
    <x v="3"/>
    <x v="5"/>
    <s v="Central Alberta"/>
    <x v="53"/>
    <s v="Central Alberta, 1983."/>
    <n v="0"/>
    <n v="0"/>
    <n v="0"/>
    <m/>
    <m/>
    <s v="1/1/1983 12:00:00 AM"/>
    <n v="0"/>
    <n v="0"/>
    <m/>
    <m/>
    <m/>
    <m/>
    <m/>
    <n v="0"/>
    <n v="0"/>
  </r>
  <r>
    <x v="1"/>
    <x v="1"/>
    <x v="3"/>
    <x v="17"/>
    <s v="Eastern Canada"/>
    <x v="53"/>
    <s v="Eastern Canada, 1983. Most damages were to the apple industry."/>
    <n v="0"/>
    <n v="0"/>
    <n v="0"/>
    <m/>
    <m/>
    <s v="1/1/1983 12:00:00 AM"/>
    <n v="0"/>
    <n v="0"/>
    <m/>
    <m/>
    <m/>
    <m/>
    <m/>
    <n v="0"/>
    <n v="0"/>
  </r>
  <r>
    <x v="1"/>
    <x v="1"/>
    <x v="3"/>
    <x v="3"/>
    <s v="Prairie Provinces"/>
    <x v="53"/>
    <s v="Prairie Provinces, 1983. Cereal crop drought occurred in parts of the Prairies; production declined in western Canada by 7.5% due to the onset of drought during the growing season."/>
    <n v="0"/>
    <n v="0"/>
    <n v="0"/>
    <n v="0"/>
    <n v="0"/>
    <s v="1/1/1983 12:00:00 AM"/>
    <n v="0"/>
    <m/>
    <m/>
    <n v="0"/>
    <m/>
    <m/>
    <m/>
    <n v="0"/>
    <n v="0"/>
  </r>
  <r>
    <x v="1"/>
    <x v="1"/>
    <x v="3"/>
    <x v="17"/>
    <s v="Quebec"/>
    <x v="54"/>
    <s v="Quebec, 1984. Winterkill and excessive moisture caused forage losses."/>
    <n v="0"/>
    <n v="0"/>
    <n v="0"/>
    <m/>
    <m/>
    <s v="1/1/1984 12:00:00 AM"/>
    <n v="0"/>
    <n v="0"/>
    <m/>
    <m/>
    <m/>
    <m/>
    <m/>
    <n v="0"/>
    <n v="0"/>
  </r>
  <r>
    <x v="0"/>
    <x v="0"/>
    <x v="7"/>
    <x v="18"/>
    <s v="Fort Frances ON"/>
    <x v="54"/>
    <s v="Fort Frances ON, 1984. Hundreds of people were evacuated from Fort Frances, Ontario."/>
    <n v="0"/>
    <n v="0"/>
    <n v="200"/>
    <m/>
    <m/>
    <s v="1/1/1984 12:00:00 AM"/>
    <n v="0"/>
    <n v="0"/>
    <m/>
    <m/>
    <m/>
    <m/>
    <m/>
    <n v="0"/>
    <n v="0"/>
  </r>
  <r>
    <x v="1"/>
    <x v="1"/>
    <x v="3"/>
    <x v="5"/>
    <s v="Northeast Saskatchewan"/>
    <x v="54"/>
    <s v="Northeast SK, 1984. Excessive moisture caused crop losses."/>
    <n v="0"/>
    <n v="0"/>
    <n v="0"/>
    <m/>
    <m/>
    <s v="1/1/1984 12:00:00 AM"/>
    <n v="0"/>
    <n v="0"/>
    <m/>
    <m/>
    <m/>
    <m/>
    <m/>
    <n v="0"/>
    <n v="0"/>
  </r>
  <r>
    <x v="1"/>
    <x v="1"/>
    <x v="3"/>
    <x v="11"/>
    <s v="Grande Prairie and Drayton Valley AB"/>
    <x v="54"/>
    <s v="Grande Prairie and Drayton Valley AB, 1984."/>
    <n v="0"/>
    <n v="0"/>
    <n v="0"/>
    <m/>
    <m/>
    <s v="1/1/1984 12:00:00 AM"/>
    <n v="0"/>
    <n v="0"/>
    <m/>
    <m/>
    <m/>
    <m/>
    <m/>
    <n v="0"/>
    <n v="0"/>
  </r>
  <r>
    <x v="0"/>
    <x v="0"/>
    <x v="7"/>
    <x v="19"/>
    <s v="Smiths Falls ON"/>
    <x v="55"/>
    <s v="Smiths Falls ON, 1985. A truck accident at Smiths Falls, Ontario, resulted in the spill of dangerous goods, requiring the evacuation of hundreds of people."/>
    <n v="0"/>
    <n v="0"/>
    <n v="200"/>
    <m/>
    <m/>
    <s v="1/1/1985 12:00:00 AM"/>
    <n v="0"/>
    <n v="0"/>
    <m/>
    <m/>
    <m/>
    <m/>
    <m/>
    <n v="0"/>
    <n v="0"/>
  </r>
  <r>
    <x v="1"/>
    <x v="1"/>
    <x v="8"/>
    <x v="20"/>
    <s v="Brantford ON"/>
    <x v="56"/>
    <s v="Brantford ON, 1986."/>
    <n v="0"/>
    <n v="0"/>
    <n v="0"/>
    <m/>
    <m/>
    <s v="1/1/1986 12:00:00 AM"/>
    <n v="0"/>
    <n v="0"/>
    <m/>
    <m/>
    <m/>
    <m/>
    <m/>
    <n v="0"/>
    <n v="0"/>
  </r>
  <r>
    <x v="1"/>
    <x v="1"/>
    <x v="3"/>
    <x v="3"/>
    <s v="Prairie Provinces"/>
    <x v="56"/>
    <s v="Prairie Provinces, 1986. Severe and widespread surface water droughts reported on the Prairies."/>
    <n v="0"/>
    <n v="0"/>
    <n v="0"/>
    <n v="0"/>
    <n v="0"/>
    <s v="1/1/1986 12:00:00 AM"/>
    <n v="0"/>
    <n v="0"/>
    <m/>
    <m/>
    <m/>
    <m/>
    <m/>
    <n v="0"/>
    <n v="0"/>
  </r>
  <r>
    <x v="1"/>
    <x v="1"/>
    <x v="3"/>
    <x v="5"/>
    <s v="Goulais River ON"/>
    <x v="57"/>
    <s v="Goulais River ON, 1988."/>
    <n v="0"/>
    <n v="0"/>
    <n v="0"/>
    <m/>
    <m/>
    <s v="1/1/1988 12:00:00 AM"/>
    <n v="0"/>
    <n v="0"/>
    <m/>
    <m/>
    <m/>
    <m/>
    <m/>
    <n v="0"/>
    <n v="0"/>
  </r>
  <r>
    <x v="1"/>
    <x v="1"/>
    <x v="3"/>
    <x v="5"/>
    <s v="Northern British Columbia"/>
    <x v="57"/>
    <s v="Northern British Columbia, 1988."/>
    <n v="0"/>
    <n v="0"/>
    <n v="0"/>
    <m/>
    <m/>
    <s v="1/1/1988 12:00:00 AM"/>
    <n v="0"/>
    <n v="0"/>
    <m/>
    <m/>
    <m/>
    <m/>
    <m/>
    <n v="0"/>
    <n v="0"/>
  </r>
  <r>
    <x v="1"/>
    <x v="1"/>
    <x v="3"/>
    <x v="21"/>
    <s v="Whitedog Lake ON"/>
    <x v="57"/>
    <s v="Whitedog Lake ON, 1988. 500 evacuated."/>
    <n v="0"/>
    <n v="0"/>
    <n v="500"/>
    <m/>
    <m/>
    <s v="1/1/1988 12:00:00 AM"/>
    <n v="0"/>
    <n v="0"/>
    <m/>
    <m/>
    <m/>
    <m/>
    <m/>
    <n v="0"/>
    <n v="0"/>
  </r>
  <r>
    <x v="1"/>
    <x v="1"/>
    <x v="3"/>
    <x v="3"/>
    <s v="Prairie Provinces"/>
    <x v="58"/>
    <s v="Prairie Provinces, 1989. Cereal crop drought occurred in parts of the Prairies; severe and widespread surface water droughts reported on the Prairies."/>
    <n v="0"/>
    <n v="0"/>
    <n v="0"/>
    <n v="0"/>
    <n v="0"/>
    <s v="1/1/1989 12:00:00 AM"/>
    <n v="0"/>
    <n v="0"/>
    <m/>
    <m/>
    <m/>
    <m/>
    <m/>
    <n v="0"/>
    <n v="0"/>
  </r>
  <r>
    <x v="0"/>
    <x v="0"/>
    <x v="7"/>
    <x v="18"/>
    <s v="Dundas ON"/>
    <x v="58"/>
    <s v="Dundas ON, 1989. 200 evacuated."/>
    <n v="0"/>
    <n v="0"/>
    <n v="200"/>
    <m/>
    <m/>
    <s v="1/1/1989 12:00:00 AM"/>
    <n v="0"/>
    <n v="0"/>
    <m/>
    <m/>
    <m/>
    <m/>
    <m/>
    <n v="0"/>
    <n v="0"/>
  </r>
  <r>
    <x v="0"/>
    <x v="0"/>
    <x v="7"/>
    <x v="16"/>
    <s v="Sarnia ON"/>
    <x v="58"/>
    <s v="Sarnia ON, 1989. Train derailment releasing dangerous goods; 250 evacuated."/>
    <n v="0"/>
    <n v="0"/>
    <n v="250"/>
    <m/>
    <m/>
    <s v="1/1/1989 12:00:00 AM"/>
    <n v="0"/>
    <n v="0"/>
    <m/>
    <m/>
    <m/>
    <m/>
    <m/>
    <n v="0"/>
    <n v="0"/>
  </r>
  <r>
    <x v="1"/>
    <x v="1"/>
    <x v="3"/>
    <x v="5"/>
    <s v="Albany and Attawapiskat River ON"/>
    <x v="58"/>
    <s v="Albany and Attawapiskat Rivers ON, 1989. 1000 evacuated."/>
    <n v="0"/>
    <n v="0"/>
    <n v="1000"/>
    <m/>
    <m/>
    <s v="1/1/1989 12:00:00 AM"/>
    <n v="0"/>
    <n v="0"/>
    <m/>
    <m/>
    <m/>
    <m/>
    <m/>
    <n v="0"/>
    <n v="0"/>
  </r>
  <r>
    <x v="0"/>
    <x v="0"/>
    <x v="7"/>
    <x v="18"/>
    <s v="Niagara Falls ON"/>
    <x v="58"/>
    <s v="Niagara Falls ON, 1989. 100 evacuated."/>
    <n v="0"/>
    <n v="0"/>
    <n v="100"/>
    <m/>
    <m/>
    <s v="1/1/1989 12:00:00 AM"/>
    <n v="0"/>
    <n v="0"/>
    <m/>
    <m/>
    <m/>
    <m/>
    <m/>
    <n v="0"/>
    <n v="0"/>
  </r>
  <r>
    <x v="1"/>
    <x v="1"/>
    <x v="3"/>
    <x v="3"/>
    <s v="Prairie Provinces"/>
    <x v="59"/>
    <s v="Prairie Provinces, 1990. Cereal crop drought occurred in parts of the Prairies."/>
    <n v="0"/>
    <n v="0"/>
    <n v="0"/>
    <n v="581891545"/>
    <n v="44532516.200000003"/>
    <s v="1/1/1990 12:00:00 AM"/>
    <m/>
    <m/>
    <n v="204155713"/>
    <m/>
    <n v="377735832"/>
    <m/>
    <m/>
    <n v="0"/>
    <n v="0"/>
  </r>
  <r>
    <x v="1"/>
    <x v="1"/>
    <x v="3"/>
    <x v="3"/>
    <s v="Prairie Provinces"/>
    <x v="60"/>
    <s v="Prairie Provinces, 1991. Severe and widespread surface water droughts reported on the Prairies."/>
    <n v="0"/>
    <n v="0"/>
    <n v="0"/>
    <n v="146557019"/>
    <n v="10620073.800000001"/>
    <s v="1/1/1991 12:00:00 AM"/>
    <m/>
    <m/>
    <n v="115360"/>
    <m/>
    <n v="146441659"/>
    <m/>
    <m/>
    <n v="0"/>
    <n v="0"/>
  </r>
  <r>
    <x v="1"/>
    <x v="1"/>
    <x v="3"/>
    <x v="3"/>
    <s v="Prairie Provinces"/>
    <x v="61"/>
    <s v="Prairie Provinces, 1992. Livestock yields were low in northern Alberta and Saskatchewan due to dry conditions; severe and widespread surface water droughts reported on the Prairies; coldest July since 1884."/>
    <n v="0"/>
    <n v="0"/>
    <n v="0"/>
    <n v="580597523"/>
    <n v="41471251.600000001"/>
    <s v="1/1/1992 12:00:00 AM"/>
    <m/>
    <m/>
    <n v="135289"/>
    <m/>
    <n v="580462234"/>
    <m/>
    <m/>
    <n v="0"/>
    <n v="0"/>
  </r>
  <r>
    <x v="1"/>
    <x v="1"/>
    <x v="3"/>
    <x v="5"/>
    <s v="Lethbridge AB"/>
    <x v="61"/>
    <s v="Lethbridge AB, 1992."/>
    <n v="0"/>
    <n v="0"/>
    <n v="0"/>
    <n v="219277"/>
    <n v="15662.6"/>
    <s v="1/1/1992 12:00:00 AM"/>
    <m/>
    <m/>
    <n v="219277"/>
    <m/>
    <m/>
    <m/>
    <m/>
    <n v="0"/>
    <n v="0"/>
  </r>
  <r>
    <x v="1"/>
    <x v="1"/>
    <x v="3"/>
    <x v="17"/>
    <s v="Prairies Provinces and Ontario"/>
    <x v="61"/>
    <s v="Prairie Provinces and Ontario, Summer 1992.  Unseasonable snow and frost during the months of June, July, and August caused massive damage to agricultural crops."/>
    <n v="0"/>
    <n v="0"/>
    <n v="0"/>
    <n v="2000000"/>
    <n v="142857.1"/>
    <s v="1/1/1992 12:00:00 AM"/>
    <m/>
    <m/>
    <n v="2000000"/>
    <m/>
    <m/>
    <m/>
    <m/>
    <n v="0"/>
    <n v="0"/>
  </r>
  <r>
    <x v="1"/>
    <x v="1"/>
    <x v="4"/>
    <x v="6"/>
    <s v="Prince Edward Island and New Brunswick"/>
    <x v="62"/>
    <s v="PVYN Potato Virus, Prince Edward Island and New Brunswick, 1993. Potato crops were affected."/>
    <n v="0"/>
    <n v="0"/>
    <n v="0"/>
    <m/>
    <m/>
    <s v="1/1/1993 12:00:00 AM"/>
    <m/>
    <m/>
    <m/>
    <m/>
    <m/>
    <m/>
    <m/>
    <n v="0"/>
    <n v="0"/>
  </r>
  <r>
    <x v="1"/>
    <x v="1"/>
    <x v="3"/>
    <x v="3"/>
    <s v="Prairie Provinces"/>
    <x v="62"/>
    <s v="Prairie Provinces, 1993. Severe and widespread surface water droughts reported on the Prairies."/>
    <n v="0"/>
    <n v="0"/>
    <n v="0"/>
    <n v="0"/>
    <n v="0"/>
    <s v="1/1/1993 12:00:00 AM"/>
    <m/>
    <m/>
    <m/>
    <m/>
    <m/>
    <m/>
    <m/>
    <n v="0"/>
    <n v="0"/>
  </r>
  <r>
    <x v="1"/>
    <x v="1"/>
    <x v="3"/>
    <x v="5"/>
    <s v="Quebec"/>
    <x v="63"/>
    <s v="Quebec, 1995."/>
    <n v="0"/>
    <n v="0"/>
    <n v="0"/>
    <n v="57478"/>
    <n v="3936.8"/>
    <s v="1/1/1995 12:00:00 AM"/>
    <m/>
    <m/>
    <n v="57478"/>
    <m/>
    <m/>
    <m/>
    <m/>
    <n v="0"/>
    <n v="0"/>
  </r>
  <r>
    <x v="1"/>
    <x v="1"/>
    <x v="3"/>
    <x v="5"/>
    <s v="Poplar Bay AB"/>
    <x v="63"/>
    <s v="Poplar Bay AB, 1995."/>
    <n v="0"/>
    <n v="0"/>
    <n v="0"/>
    <n v="35830"/>
    <n v="2454.1"/>
    <s v="1/1/1995 12:00:00 AM"/>
    <m/>
    <m/>
    <n v="35830"/>
    <m/>
    <m/>
    <m/>
    <m/>
    <n v="0"/>
    <n v="0"/>
  </r>
  <r>
    <x v="1"/>
    <x v="1"/>
    <x v="3"/>
    <x v="5"/>
    <s v="Sunny Valley AB"/>
    <x v="64"/>
    <s v="Sunny Valley AB, 1996."/>
    <n v="0"/>
    <n v="0"/>
    <n v="0"/>
    <n v="100307"/>
    <n v="6769.9"/>
    <s v="1/1/1996 12:00:00 AM"/>
    <m/>
    <m/>
    <n v="100307"/>
    <m/>
    <m/>
    <m/>
    <m/>
    <n v="0"/>
    <n v="0"/>
  </r>
  <r>
    <x v="1"/>
    <x v="1"/>
    <x v="3"/>
    <x v="3"/>
    <s v="Grande Prairie AB"/>
    <x v="64"/>
    <s v="Grande Prairie AB, 1996."/>
    <n v="0"/>
    <n v="0"/>
    <n v="0"/>
    <n v="57644492"/>
    <n v="3890516.9"/>
    <s v="1/1/1996 12:00:00 AM"/>
    <m/>
    <m/>
    <n v="100110"/>
    <m/>
    <n v="57544382"/>
    <m/>
    <m/>
    <n v="0"/>
    <n v="0"/>
  </r>
  <r>
    <x v="1"/>
    <x v="1"/>
    <x v="3"/>
    <x v="9"/>
    <s v="South Dumfries ON"/>
    <x v="64"/>
    <s v="South Dumfries ON, 1996."/>
    <n v="0"/>
    <n v="0"/>
    <n v="0"/>
    <n v="99870"/>
    <n v="6740.4"/>
    <s v="1/1/1996 12:00:00 AM"/>
    <m/>
    <m/>
    <n v="22413"/>
    <n v="77457"/>
    <m/>
    <m/>
    <m/>
    <n v="0"/>
    <n v="0"/>
  </r>
  <r>
    <x v="0"/>
    <x v="0"/>
    <x v="5"/>
    <x v="0"/>
    <s v="Southwest Alberta"/>
    <x v="65"/>
    <s v="Southwest Alberta, 1997."/>
    <n v="0"/>
    <n v="0"/>
    <n v="0"/>
    <m/>
    <m/>
    <s v="1/1/1997 12:00:00 AM"/>
    <m/>
    <m/>
    <m/>
    <m/>
    <m/>
    <m/>
    <m/>
    <n v="0"/>
    <n v="0"/>
  </r>
  <r>
    <x v="1"/>
    <x v="1"/>
    <x v="4"/>
    <x v="6"/>
    <s v="Bay of Fundy NB"/>
    <x v="65"/>
    <s v="Bay of Fundy NB, 1997. ISA is caused by the Infectious Salmon Anemia Virus (ISAV), which is much like an influenza virus in salmon. It causes anemia and respiratory problems in Atlantic salmon, but does not harm humans because the virus stops producing at 25Â°C. Thousands of infected salmon have been removed from salmon farms in New Brunswick, especially in the Bay of Fundy Area."/>
    <n v="0"/>
    <n v="0"/>
    <n v="0"/>
    <n v="25881403"/>
    <n v="1717792.2"/>
    <s v="1/1/1997 12:00:00 AM"/>
    <n v="21771004"/>
    <n v="4110399"/>
    <m/>
    <m/>
    <m/>
    <m/>
    <m/>
    <n v="0"/>
    <n v="0"/>
  </r>
  <r>
    <x v="1"/>
    <x v="1"/>
    <x v="4"/>
    <x v="6"/>
    <s v="Wood Buffalo National Park AB"/>
    <x v="66"/>
    <s v="Wood Buffalo National Park AB, 1998.  An anthrax outbreak in the park kills an uncertain number of bison.  Outbreaks of anthrax occur periodically in the wild.  In 2000, more than 100 bison, 2 black bears and 2 moose were killed by anthrax in the park; in 2001, 92 bison and 1 moose were killed.  In Sept. 2001 park officials indicated the disease had been contained, and the restricted area around the park would be reduced from the current area of 27,000 km2. "/>
    <n v="0"/>
    <n v="0"/>
    <n v="0"/>
    <n v="974055"/>
    <n v="64012.4"/>
    <s v="1/1/1998 12:00:00 AM"/>
    <m/>
    <m/>
    <n v="974055"/>
    <m/>
    <m/>
    <m/>
    <m/>
    <n v="0"/>
    <n v="0"/>
  </r>
  <r>
    <x v="1"/>
    <x v="1"/>
    <x v="3"/>
    <x v="15"/>
    <s v="Kangiqsualujjuaq QC"/>
    <x v="67"/>
    <s v="Kangiqsualujjuaq QC, January 1, 1999. The Inuit community of Kangiqsualujjuaq, grieved after 9 died in Quebec's worst avalanche. Four adults and five children died in the tragedy after tonnes of snow came cascading down the sheer face of a 365-metre-high cliff at 1:30 am on January 1, knocking out a wall and swamping those inside the gymnasium where the New Year's Eve party was being held. Some of the 25 injured were in critical condition and 10 other buildings were evacuated.  "/>
    <n v="9"/>
    <n v="25"/>
    <m/>
    <n v="6400400"/>
    <n v="413373.5"/>
    <s v="1/1/1999 12:00:00 AM"/>
    <n v="6400000"/>
    <m/>
    <m/>
    <m/>
    <m/>
    <m/>
    <n v="400"/>
    <n v="0"/>
    <n v="0"/>
  </r>
  <r>
    <x v="1"/>
    <x v="1"/>
    <x v="3"/>
    <x v="5"/>
    <s v="Nova Scotia"/>
    <x v="20"/>
    <s v="Nova Scotia, January 10-15, 1935.  Nova Scotia was hit hard by flooding caused by unusually high temperatures, torrential rains and ice jams.  Some rivers reached levels 8 to 14 metres higher than normal.  Dykes and highways were damaged, 25 bridges were destroyed, homes and businesses were inundated, homes were evacuated, roads were flooded and farm animals drowned."/>
    <m/>
    <m/>
    <n v="2"/>
    <m/>
    <m/>
    <s v="1/15/1935 12:00:00 AM"/>
    <m/>
    <m/>
    <m/>
    <m/>
    <m/>
    <m/>
    <m/>
    <n v="0"/>
    <n v="0"/>
  </r>
  <r>
    <x v="0"/>
    <x v="0"/>
    <x v="7"/>
    <x v="19"/>
    <s v="Curling NL"/>
    <x v="53"/>
    <s v="Curling NL, January 10, 1983. A gasoline truck, carrying 2377.8 litres of gas was going up an icy hill on O'Connell Dr. in Curling (a suburb of Corner Brook) when it went backwards down the hill and landed in a snow-covered, rock-filled ditch. The rocks punched 5 holes in the tanker's 3 compartments and the truck began to spill gasoline. The driver was trapped behind the wheel of the crushed cab. Most of the townspeople were evacuated."/>
    <n v="0"/>
    <n v="1"/>
    <n v="24339"/>
    <m/>
    <m/>
    <s v="1/10/1983 12:00:00 AM"/>
    <n v="0"/>
    <n v="0"/>
    <m/>
    <m/>
    <m/>
    <m/>
    <m/>
    <n v="0"/>
    <n v="0"/>
  </r>
  <r>
    <x v="1"/>
    <x v="1"/>
    <x v="3"/>
    <x v="5"/>
    <s v="Central, southern, and western Newfoundland"/>
    <x v="53"/>
    <s v="Central, southern, and western Newfoundland, January 11-19, 1983. Due to mild temperatures and excessive rainfall from a major Snowstorm, homes and highways were damaged along the Exploits and Gander Rivers (central), the Conne River (southern), and in Stephenville (west coast); the flood occurred after 189 mm of rain fell within a 36-hour period, destroying several homes, businesses and other infrastructure worth approximately $4 million; several homes, two railway cars and a local club were washed away; approximately 500 people were evacuated; numerous washouts along many central highways forced travellers to seek refuge; no loss of life or personal injury was reported; flooding in the Exploits and Gander River basins resulted in partial damage to the dam and power house in Bishop's Falls on the Exploits River. &gt;60 homes were flooded"/>
    <n v="0"/>
    <n v="0"/>
    <n v="500"/>
    <n v="6367841"/>
    <n v="657608.4"/>
    <s v="1/19/1983 12:00:00 AM"/>
    <n v="3879494"/>
    <n v="2484696"/>
    <m/>
    <m/>
    <m/>
    <m/>
    <n v="3651"/>
    <n v="0"/>
    <n v="0"/>
  </r>
  <r>
    <x v="0"/>
    <x v="0"/>
    <x v="7"/>
    <x v="10"/>
    <s v="Cochrane ON"/>
    <x v="60"/>
    <s v="Cochrane ON, January 11, 1991. The failure and explosion of a section of pipeline resulted in approximately 25.5 meters of pipe to blow out and release approx. 1 billion mÂ³ of high pressure natural gas."/>
    <n v="0"/>
    <n v="0"/>
    <n v="0"/>
    <m/>
    <m/>
    <s v="1/11/1991 12:00:00 AM"/>
    <m/>
    <n v="0"/>
    <n v="0"/>
    <m/>
    <m/>
    <m/>
    <m/>
    <n v="0"/>
    <n v="0"/>
  </r>
  <r>
    <x v="1"/>
    <x v="1"/>
    <x v="8"/>
    <x v="22"/>
    <s v="Port-au-Prince, Haiti"/>
    <x v="68"/>
    <s v="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
    <n v="58"/>
    <n v="31"/>
    <n v="4620"/>
    <n v="750000000"/>
    <n v="38626609.399999999"/>
    <s v="1/12/2010 12:00:00 AM"/>
    <m/>
    <m/>
    <m/>
    <m/>
    <n v="750000000"/>
    <m/>
    <m/>
    <n v="0"/>
    <n v="7"/>
  </r>
  <r>
    <x v="1"/>
    <x v="1"/>
    <x v="3"/>
    <x v="5"/>
    <s v="Southern Ontario"/>
    <x v="69"/>
    <s v="Southern Ontario, January 13-14, 1937. Widespread flooding caused damages and flooded roads and railways; flooding forced several businesses to close."/>
    <n v="0"/>
    <n v="0"/>
    <n v="0"/>
    <m/>
    <m/>
    <s v="1/14/1937 12:00:00 AM"/>
    <m/>
    <m/>
    <m/>
    <m/>
    <m/>
    <m/>
    <m/>
    <n v="0"/>
    <n v="0"/>
  </r>
  <r>
    <x v="1"/>
    <x v="1"/>
    <x v="3"/>
    <x v="8"/>
    <s v="Southern Ontario"/>
    <x v="40"/>
    <s v="Southern Ontario, January 13, 1968. Experienced 3 days of freezing rain and wet snow in Jan. 1968; the storm caused widespread power failures, school closures, cancellation of food deliveries, disruption of mail and fire services, the collapse of several buildings and antennae, isolation of hospitals, and highway blockings."/>
    <n v="0"/>
    <n v="0"/>
    <n v="0"/>
    <m/>
    <m/>
    <s v="1/13/1968 12:00:00 AM"/>
    <m/>
    <m/>
    <m/>
    <m/>
    <m/>
    <m/>
    <m/>
    <n v="1027473"/>
    <n v="0"/>
  </r>
  <r>
    <x v="1"/>
    <x v="1"/>
    <x v="3"/>
    <x v="8"/>
    <s v="Toronto ON"/>
    <x v="67"/>
    <s v="Toronto ON, January 13-15, 1999. Less than 2 weeks after Toronto was dumped with 40 cm of snow (see 1999.002), another major storm dumped 78 cm of snow on the city, bringing the total to 118 cm. The storm shut down parts of the city's transit system and left thousands stranded.  An estimated 1.4 million commuters were unable to use public transit. Pearson airport cancelled 70 flights and delayed others, schools were also closed.  Mayor Mel Lastman declared a second snow emergency and called in the military to help with snow cleanup, and city protection. More than 430 soldiers set up residence in Toronto.  Brawling between commuters ensued January 13, when the subway shut down.  Snowblowers from all over Ontario, and even PEI were called in to help.  At least 2 deaths occurred in Southern Ontario. Other areas that were affected were Chatham-Kent region, which also called in for military assistance.  The storm affected virtually all 7.1 million residents of Southern Ontario and continued east on January 15 to wreak havoc on the Maritimes."/>
    <n v="2"/>
    <n v="0"/>
    <n v="0"/>
    <n v="122000000"/>
    <n v="7879440.2999999998"/>
    <s v="1/15/1999 12:00:00 AM"/>
    <m/>
    <m/>
    <m/>
    <n v="72000000"/>
    <m/>
    <n v="50000000"/>
    <m/>
    <n v="0"/>
    <n v="0"/>
  </r>
  <r>
    <x v="0"/>
    <x v="0"/>
    <x v="0"/>
    <x v="0"/>
    <s v="Pictou County NS"/>
    <x v="70"/>
    <s v="Pictou County NS, January 14, 1952. 19 dead: a gas explosion in the MacGregor Mine killed 19 workers who stayed behind to block off the dangerous area."/>
    <n v="19"/>
    <n v="0"/>
    <n v="0"/>
    <m/>
    <m/>
    <s v="1/14/1952 12:00:00 AM"/>
    <m/>
    <m/>
    <m/>
    <m/>
    <m/>
    <m/>
    <m/>
    <n v="0"/>
    <n v="0"/>
  </r>
  <r>
    <x v="1"/>
    <x v="1"/>
    <x v="8"/>
    <x v="20"/>
    <s v="Ocean Falls BC"/>
    <x v="37"/>
    <s v="Ocean Falls BC, January 14, 1965.  Seven people died when a slush avalanche/debris flow caused by melting snow struck the community."/>
    <n v="7"/>
    <n v="0"/>
    <n v="0"/>
    <m/>
    <m/>
    <s v="1/14/1965 12:00:00 AM"/>
    <m/>
    <m/>
    <m/>
    <m/>
    <m/>
    <m/>
    <m/>
    <n v="0"/>
    <n v="0"/>
  </r>
  <r>
    <x v="1"/>
    <x v="1"/>
    <x v="3"/>
    <x v="5"/>
    <s v="Newfoundland"/>
    <x v="48"/>
    <s v="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
    <n v="0"/>
    <n v="0"/>
    <n v="0"/>
    <n v="5235779"/>
    <n v="858324.4"/>
    <s v="1/16/1978 12:00:00 AM"/>
    <n v="3588601"/>
    <n v="1647178"/>
    <m/>
    <m/>
    <m/>
    <m/>
    <m/>
    <n v="0"/>
    <n v="0"/>
  </r>
  <r>
    <x v="1"/>
    <x v="1"/>
    <x v="3"/>
    <x v="5"/>
    <s v="Southern ON"/>
    <x v="71"/>
    <s v="Southern ON, January 16-17, 1994."/>
    <n v="0"/>
    <n v="0"/>
    <n v="0"/>
    <n v="14299000"/>
    <n v="1001096.8"/>
    <s v="1/17/1994 12:00:00 AM"/>
    <n v="0"/>
    <n v="0"/>
    <m/>
    <m/>
    <m/>
    <n v="14299000"/>
    <m/>
    <n v="0"/>
    <n v="0"/>
  </r>
  <r>
    <x v="1"/>
    <x v="1"/>
    <x v="3"/>
    <x v="4"/>
    <s v="45 miles southwest of the islands of Saint-Pierre-et-Miquelon"/>
    <x v="66"/>
    <s v="45 miles southwest of the islands of Saint-Pierre-et-Miquelon, January 16, 1998.  The bulk carrier &quot;Flare&quot; broke in 2 due to severe weather conditions during its trip from Rotterdam to Montreal.  21 members of the 25-member crew died in the accident."/>
    <n v="21"/>
    <n v="0"/>
    <n v="0"/>
    <n v="5109358"/>
    <n v="335773.8"/>
    <s v="1/16/1998 12:00:00 AM"/>
    <n v="0"/>
    <n v="0"/>
    <n v="5109358"/>
    <m/>
    <m/>
    <m/>
    <m/>
    <n v="0"/>
    <n v="0"/>
  </r>
  <r>
    <x v="1"/>
    <x v="1"/>
    <x v="3"/>
    <x v="8"/>
    <s v="Maritime Provinces"/>
    <x v="72"/>
    <s v="Maritime Provinces, January 17-22, 2000.  An intense storm hit the maritimes for 6 days. Up to 70 centimetres of snow fell in some areas and temperatures plummeted to Ã‚â€“40 degrees Centigrade with the wind chill.  Flooding caused extensive damage to private property and public infrastructure in Newfoundland, New Brunswick, and P.E.I. Wind gusts hit 120 kilometres per hour.  Cape Breton, Shediac, New Brunswick and P.E.I were hit especially hard by the storm, as well as areas along the Gulf of St. Laurence and the Northumberland Strait in New Brunswick."/>
    <n v="0"/>
    <n v="0"/>
    <n v="216"/>
    <n v="6621462"/>
    <n v="416444.2"/>
    <s v="1/22/2000 12:00:00 AM"/>
    <n v="3059340"/>
    <n v="2773532"/>
    <n v="301806"/>
    <n v="486784"/>
    <m/>
    <m/>
    <m/>
    <n v="0"/>
    <n v="0"/>
  </r>
  <r>
    <x v="1"/>
    <x v="1"/>
    <x v="8"/>
    <x v="20"/>
    <s v="North Vancouver BC"/>
    <x v="73"/>
    <s v="North Vancouver BC, January 17-31, 2005.  A landslide of mud, debris and snow caused by more than 320 mm of rain completely destroyed two homes in North Vancouver.  One person died and nearly 100 homes were evacuated.  A state of emergency was declared."/>
    <n v="1"/>
    <n v="1"/>
    <n v="300"/>
    <n v="4337646"/>
    <n v="243232.5"/>
    <s v="1/31/2005 12:00:00 AM"/>
    <n v="4337646"/>
    <m/>
    <m/>
    <m/>
    <m/>
    <m/>
    <m/>
    <n v="0"/>
    <n v="0"/>
  </r>
  <r>
    <x v="1"/>
    <x v="1"/>
    <x v="3"/>
    <x v="5"/>
    <s v="Southern Ontario"/>
    <x v="17"/>
    <s v="Southern Ontario, January 18-20, 1929. Widespread flooding caused damages and flooded roads and railways; flooding forced several businesses to close."/>
    <n v="0"/>
    <n v="0"/>
    <n v="0"/>
    <m/>
    <m/>
    <s v="1/20/1929 12:00:00 AM"/>
    <m/>
    <m/>
    <m/>
    <m/>
    <m/>
    <m/>
    <m/>
    <n v="0"/>
    <n v="0"/>
  </r>
  <r>
    <x v="1"/>
    <x v="1"/>
    <x v="3"/>
    <x v="8"/>
    <s v="Labrador City NL"/>
    <x v="52"/>
    <s v="Labrador City NL, January 19, 1982. Leading up to the January 18th event, temperatures were in the -12 to -35 degrees Celsius range.  On the 18th, temperatures decreased further to the -30 to -40 degrees Celsius range.  Winds from the west were 65 km/hr with wind gusts up to 111 km/hr occurring during the evening hours.  This resulted in wind chills of -53 to -58 degrees Celsius.  Heavy snowfall and high winds reduced visibility to near zero, and were the cause of a power outage at the Harrie Lake Trailer Court.  The outage left residents without heat or hydro, and the extreme cold caused water pipes to freeze and burst within a majority of the residences.  The Mayor declared a local state of emergency, loaders and dump trucks were brought in to create access routes, and 2,000 residents of the trailer park were evacuated to A.P. Lowe School."/>
    <n v="0"/>
    <n v="0"/>
    <n v="2000"/>
    <m/>
    <m/>
    <s v="1/19/1982 12:00:00 AM"/>
    <n v="0"/>
    <n v="0"/>
    <m/>
    <m/>
    <m/>
    <m/>
    <m/>
    <n v="0"/>
    <n v="0"/>
  </r>
  <r>
    <x v="0"/>
    <x v="2"/>
    <x v="9"/>
    <x v="23"/>
    <s v="Edmonton AB"/>
    <x v="74"/>
    <s v="Edmonton AB, January 2, 1965. Two U.S. jets (F-84s) being overhauled by Northwest Industries in Edmonton were destroyed and a third damaged when a left-wing group protesting the Vietnam War dynamited the planes; a security guard was killed during the incident."/>
    <n v="1"/>
    <n v="0"/>
    <n v="0"/>
    <m/>
    <m/>
    <s v="1/2/1965 12:00:00 AM"/>
    <m/>
    <m/>
    <m/>
    <m/>
    <m/>
    <m/>
    <m/>
    <n v="0"/>
    <n v="0"/>
  </r>
  <r>
    <x v="1"/>
    <x v="1"/>
    <x v="3"/>
    <x v="8"/>
    <s v="Region of Quebec City and Trois-RiviÃ¨res QC"/>
    <x v="75"/>
    <s v="Region of QuÃ©bec and Trois-RiviÃ¨res QC, January 2, 1976. A snowstorm caused major blackouts; 10 people were injured; 1 person died, and over 1,100 people provided assistance during the storm."/>
    <n v="1"/>
    <n v="10"/>
    <n v="0"/>
    <m/>
    <m/>
    <s v="1/2/1976 12:00:00 AM"/>
    <n v="0"/>
    <n v="0"/>
    <m/>
    <m/>
    <m/>
    <m/>
    <m/>
    <n v="0"/>
    <n v="0"/>
  </r>
  <r>
    <x v="1"/>
    <x v="1"/>
    <x v="3"/>
    <x v="24"/>
    <s v="Baie-Verte and Port Elgin NB"/>
    <x v="76"/>
    <s v="Baie-Verte NB, January 2-3, 2010. While there are no gauges in the Baie-Verte/Port Elgin area, Environment Canada reported that based on the gauge at Pointe du Chene the peak water level there lasted for approximately two hours. Environment Canada indicated that water levels in the Baie-Verte/Port Elgin area would have been greater than the five feet recorded at Pointe du Chene due to the peak winds occurring there later in the storm."/>
    <n v="0"/>
    <n v="0"/>
    <n v="0"/>
    <n v="627673"/>
    <n v="32326.5"/>
    <s v="1/3/2010 12:00:00 AM"/>
    <m/>
    <m/>
    <n v="337716"/>
    <n v="145954"/>
    <m/>
    <n v="144003"/>
    <m/>
    <n v="0"/>
    <n v="0"/>
  </r>
  <r>
    <x v="0"/>
    <x v="0"/>
    <x v="2"/>
    <x v="25"/>
    <s v="Spanish River ON"/>
    <x v="77"/>
    <s v="Spanish River ON, January 21, 1910. 63 dead, 20 injured: the back half of a CPR passenger train, en route to Minneapolis, left the track after it struck the end of a bridge."/>
    <n v="63"/>
    <n v="20"/>
    <n v="0"/>
    <m/>
    <m/>
    <s v="1/21/1910 12:00:00 AM"/>
    <m/>
    <m/>
    <m/>
    <m/>
    <m/>
    <m/>
    <m/>
    <n v="0"/>
    <n v="0"/>
  </r>
  <r>
    <x v="0"/>
    <x v="0"/>
    <x v="7"/>
    <x v="18"/>
    <s v="Stoney Creek ON"/>
    <x v="78"/>
    <s v="Stoney Creek ON, 1986. Required the evacuation of 1000 residents due to a fire in an insecticide plant."/>
    <n v="0"/>
    <n v="0"/>
    <n v="1000"/>
    <m/>
    <m/>
    <s v="1/21/1986 12:00:00 AM"/>
    <n v="0"/>
    <n v="0"/>
    <m/>
    <m/>
    <m/>
    <m/>
    <m/>
    <n v="0"/>
    <n v="0"/>
  </r>
  <r>
    <x v="0"/>
    <x v="0"/>
    <x v="7"/>
    <x v="10"/>
    <s v="Corunna ON"/>
    <x v="79"/>
    <s v="Corunna ON, January 21, 1992. Abnormal discharge from a refinery of approximately 1000 kg of benzene, toluene and xylene into a sewer which drains to Telford Creek and St. Clair River; Wallaceburg and Walpole drinking water intakes were both closed for two days as the contamination moved down the river; a related fish kill was reported and the incident resulted in a conviction under the Ontario Environmental Protection Act."/>
    <n v="0"/>
    <n v="0"/>
    <n v="0"/>
    <m/>
    <m/>
    <s v="1/21/1992 12:00:00 AM"/>
    <n v="0"/>
    <n v="0"/>
    <m/>
    <m/>
    <m/>
    <m/>
    <m/>
    <n v="0"/>
    <n v="0"/>
  </r>
  <r>
    <x v="0"/>
    <x v="0"/>
    <x v="7"/>
    <x v="16"/>
    <s v="Hervey Junction QC"/>
    <x v="80"/>
    <s v="Hervey Junction QC, January 21, 1995. 28 of 44 rail cars containing sulphuric acid became derailed and spilled the majority of their contents; a total of 234 mÂ³ of acid spilled into Masketi Lake and the Towachiche River; the pH of the lake descended to 2.7 but rose to 5.3 after the addition of 170 tonnes of limestone and soda; all vegetation and wildlife were destroyed; the lake was closed for recreation for eight years, the river for five."/>
    <n v="0"/>
    <n v="0"/>
    <n v="0"/>
    <m/>
    <m/>
    <s v="1/21/1995 12:00:00 AM"/>
    <n v="0"/>
    <n v="0"/>
    <m/>
    <m/>
    <m/>
    <m/>
    <m/>
    <n v="0"/>
    <n v="0"/>
  </r>
  <r>
    <x v="1"/>
    <x v="1"/>
    <x v="3"/>
    <x v="24"/>
    <s v="Maritime provinces"/>
    <x v="81"/>
    <s v="Maritime provinces, January 21, 2000. A 1.36 m surge occurred as an intense storm passed 55 km east of Charlottetown bringing 70 km/h sustained winds to the region. The peak surge coincided with high tide resulting in a water level of 4.23 m above chart datum, the highest water level recorded to date at this location. Significant flooding occurred inundating more than 460 properties including gas stations and a power generating plant and damaging wharves."/>
    <n v="0"/>
    <n v="0"/>
    <n v="0"/>
    <n v="216978"/>
    <n v="13646.4"/>
    <s v="1/21/2000 12:00:00 AM"/>
    <n v="216978"/>
    <m/>
    <m/>
    <m/>
    <m/>
    <m/>
    <m/>
    <n v="0"/>
    <n v="0"/>
  </r>
  <r>
    <x v="1"/>
    <x v="1"/>
    <x v="3"/>
    <x v="15"/>
    <s v="Western Canada"/>
    <x v="82"/>
    <s v="Golden, Fernie, Valemount, Nelson, Revelstoke, Durrand Glacier BC and Rogers Pass, Connaught Creek Valley, Okotoks, Mt. Terry Fox, Lake Louise, Rocky Mountains AB, January â€“ April 2003.  Deadly avalanche season since 1970 claimed 30 lives in Western Canada.  The higher death toll was in part due to unusual weather patterns brought by an El Nino winter."/>
    <n v="30"/>
    <m/>
    <n v="2"/>
    <m/>
    <m/>
    <s v="1/21/2003 12:00:00 AM"/>
    <m/>
    <m/>
    <m/>
    <m/>
    <m/>
    <m/>
    <m/>
    <n v="0"/>
    <n v="0"/>
  </r>
  <r>
    <x v="0"/>
    <x v="0"/>
    <x v="0"/>
    <x v="0"/>
    <s v="Pictou County NS"/>
    <x v="83"/>
    <s v="Pictou County NS, January 23, 1918. 88 dead, 11 survivors: an explosion at the Allan coal shaft in the Albion Mines between Stellarton and New Glasgow."/>
    <n v="88"/>
    <n v="11"/>
    <n v="0"/>
    <m/>
    <m/>
    <s v="1/23/1918 12:00:00 AM"/>
    <m/>
    <m/>
    <m/>
    <m/>
    <m/>
    <m/>
    <m/>
    <n v="0"/>
    <n v="0"/>
  </r>
  <r>
    <x v="1"/>
    <x v="1"/>
    <x v="3"/>
    <x v="17"/>
    <s v="Alberta to Maritimes"/>
    <x v="84"/>
    <s v="Alberta to the Maritimes, late January to early February 1994. Coldest Jan. in 100 years.  St. John's NF 14.5Ã‚Â°C; Ottawa ON -31.3Ã‚Â°C; Kapuskasing ON -40Ã‚Â°C, tires fell off rims of cars.  Coldest winter in Toronto since 1920, with double the normal snowfall as usual in January and 5 degrees cooler (at 10Ã‚Â°C).  Dramatic increase in frozen water pipes that burst and caused damage to homes, commercial plants and contents."/>
    <n v="0"/>
    <n v="0"/>
    <n v="0"/>
    <n v="45995"/>
    <n v="3220.2"/>
    <s v="2/6/1994 12:00:00 AM"/>
    <m/>
    <m/>
    <n v="45995"/>
    <m/>
    <m/>
    <m/>
    <m/>
    <n v="0"/>
    <n v="0"/>
  </r>
  <r>
    <x v="0"/>
    <x v="0"/>
    <x v="5"/>
    <x v="7"/>
    <s v="Lâ€™Isle-Verte QC"/>
    <x v="85"/>
    <s v="Lâ€™Isle-Verte QC, January 23 to February 1 , 2014. A fire broke out overnight in the kitchen of the RÃ©sidence du Havre nursing home that housed 52 seniors with limited mobility. A combination of a lack of installed sprinklers and the wooden construction of the building contributed to the intensity of the fire. Twenty-eight bodies were recovered during the initial search and another four were classified as missing and presumed dead. There were 15 injuries mostly caused by smoke inhalation and carbon monoxide poisoning. In addition, two firefighters were treated for minor injuries. The official Coronerâ€™s report issued February 2015 cited a lack of adequate evacuation and emergency plans, a lack of trained personnel on duty at the facility, and a delay in the firefighter response and backup as factors that contributed to the severity of the disaster. The fire was classified as an accident and no criminal investigation was commenced."/>
    <n v="32"/>
    <n v="15"/>
    <n v="0"/>
    <n v="0"/>
    <n v="0"/>
    <s v="2/1/2014 12:00:00 AM"/>
    <m/>
    <m/>
    <m/>
    <m/>
    <m/>
    <m/>
    <m/>
    <m/>
    <m/>
  </r>
  <r>
    <x v="0"/>
    <x v="0"/>
    <x v="10"/>
    <x v="26"/>
    <s v="Northwest Territories"/>
    <x v="86"/>
    <s v="Northwest Territories, January 24, 1978. A Soviet satellite, Cosmos 954, came down in the Northwest Territories, scattering 65 kg of radioactive material over a wide area."/>
    <n v="0"/>
    <n v="0"/>
    <n v="0"/>
    <m/>
    <m/>
    <s v="1/24/1978 12:00:00 AM"/>
    <n v="0"/>
    <n v="0"/>
    <m/>
    <m/>
    <m/>
    <m/>
    <m/>
    <n v="0"/>
    <n v="0"/>
  </r>
  <r>
    <x v="0"/>
    <x v="0"/>
    <x v="0"/>
    <x v="0"/>
    <s v="Taylor BC"/>
    <x v="87"/>
    <s v="Taylor BC, January 25, 1999. The town of Taylor BC, under a State of Emergency, was completely evacuated following a series of gas explosions at the Solex Gas Liquids plant on January 25.  Many of the injured were firefighters inside the plant when it exploded.  Residents were led to the nearby town of Fort St. John until the disaster had ended.  The explosion sent up a wall of flames 60 m high.  This was the third incident involving Solex in 12 months. The Salvation Army assisted the evacuees."/>
    <n v="0"/>
    <n v="15"/>
    <n v="1200"/>
    <m/>
    <m/>
    <s v="1/25/1999 12:00:00 AM"/>
    <n v="0"/>
    <n v="0"/>
    <m/>
    <m/>
    <m/>
    <m/>
    <m/>
    <n v="0"/>
    <n v="0"/>
  </r>
  <r>
    <x v="1"/>
    <x v="1"/>
    <x v="3"/>
    <x v="8"/>
    <s v="Southwestern Ontario"/>
    <x v="86"/>
    <s v="Southwestern Ontario, January 26, 1978. 32 cm of snow in 36 hours.  Heavy snow and high winds (&gt;115 km/hr), extensive damage done; 400 injuries."/>
    <n v="8"/>
    <n v="400"/>
    <n v="0"/>
    <m/>
    <m/>
    <s v="1/26/1978 12:00:00 AM"/>
    <n v="0"/>
    <n v="0"/>
    <m/>
    <m/>
    <m/>
    <m/>
    <m/>
    <n v="0"/>
    <n v="0"/>
  </r>
  <r>
    <x v="1"/>
    <x v="1"/>
    <x v="3"/>
    <x v="8"/>
    <s v="Niagara Peninsula ON"/>
    <x v="88"/>
    <s v="Niagara Peninsula ON, January 28, 1977. The storm lasted 3 days and left 2000 people stranded by the end of the first day. 3,000 vehicles were left abandoned and had to be dug out and towed away.  All cities experienced freezing of individual lines.  St. Catharines reported 300 service calls during that weekend.  Ontario Hydro had two major breaks in electrical power."/>
    <n v="0"/>
    <n v="0"/>
    <n v="0"/>
    <m/>
    <m/>
    <s v="1/31/1977 12:00:00 AM"/>
    <n v="0"/>
    <n v="0"/>
    <m/>
    <m/>
    <m/>
    <m/>
    <m/>
    <n v="0"/>
    <n v="0"/>
  </r>
  <r>
    <x v="1"/>
    <x v="1"/>
    <x v="3"/>
    <x v="4"/>
    <s v="Southern ON"/>
    <x v="84"/>
    <s v="Southern ON, January 28, 1994."/>
    <n v="0"/>
    <n v="0"/>
    <n v="0"/>
    <n v="6799000"/>
    <n v="476009.3"/>
    <s v="1/28/1994 12:00:00 AM"/>
    <n v="0"/>
    <n v="0"/>
    <m/>
    <m/>
    <m/>
    <n v="6799000"/>
    <m/>
    <n v="0"/>
    <n v="0"/>
  </r>
  <r>
    <x v="1"/>
    <x v="1"/>
    <x v="3"/>
    <x v="8"/>
    <s v="Prince Edward Island"/>
    <x v="89"/>
    <s v="Prince Edward Island, January 28, 2008. An ice storm that brought snow, freezing rain and heavy rain knocked out power to over 20,000 customers (approximately 60,000 individuals) in Prince Edward Island. Snow followed by heavy rain created layers of ice that downed trees and power lines. Mostly central and western parts of the provinces were affected, with Prince County being hit the hardest by the power outages. The power outages lasted over a week and the province received help from New Brunswick Hydro workers. Heavy rain also caused flooding in parts of Cape Breton."/>
    <n v="0"/>
    <n v="0"/>
    <n v="0"/>
    <n v="0"/>
    <n v="0"/>
    <s v="1/28/2008 12:00:00 AM"/>
    <m/>
    <m/>
    <m/>
    <m/>
    <m/>
    <m/>
    <m/>
    <n v="60000"/>
    <n v="0"/>
  </r>
  <r>
    <x v="1"/>
    <x v="1"/>
    <x v="3"/>
    <x v="9"/>
    <s v="Southern British Columbia"/>
    <x v="87"/>
    <s v="Southern British Columbia, January 29, 1999. A fierce windstorm lashed southern BC knocking out power to at least 70,000 customers, after winds toppled trees and power lines.  The central Fraser Valley was hardest hit with winds in excess of 100 km/h reported.  Ferry services in Victoria were cancelled due to the windstorm.  Although the bulk of the storm ended January 29, heavy winds forced the cancellation of the Nanaimo ferry on February 1."/>
    <n v="0"/>
    <n v="1"/>
    <n v="0"/>
    <m/>
    <m/>
    <s v="1/29/1999 12:00:00 AM"/>
    <m/>
    <m/>
    <m/>
    <m/>
    <m/>
    <m/>
    <m/>
    <n v="0"/>
    <n v="0"/>
  </r>
  <r>
    <x v="1"/>
    <x v="1"/>
    <x v="3"/>
    <x v="5"/>
    <s v="Nova Scotia"/>
    <x v="90"/>
    <s v="Nova Scotia, January 3-18, 1956. A prolonged warm spell from the month of December 1955-Feb 1956, caused province-wide flooding from snowmelt and ice jams; the major flooding occurred from Jan. 318, during a period referred to as the longest January thaw to date; 100 bridges were destroyed across the province."/>
    <n v="0"/>
    <n v="0"/>
    <n v="0"/>
    <m/>
    <m/>
    <s v="1/18/1956 12:00:00 AM"/>
    <m/>
    <m/>
    <m/>
    <m/>
    <m/>
    <m/>
    <m/>
    <n v="0"/>
    <n v="0"/>
  </r>
  <r>
    <x v="1"/>
    <x v="1"/>
    <x v="3"/>
    <x v="8"/>
    <s v="Southern Ontario"/>
    <x v="91"/>
    <s v="Southern Ontario, January 3, 1999. Eleven people died January 3 while shovelling heavy wet snow from one of the fiercest storms to hit southern and central Ontario in years. Cities were buried under 40 cm of snow. The storm - which also packed powerful wind gusts up to 70 km/h, ice pellets and freezing rain - moved in a line from Windsor northeast to Ottawa and Quebec.  Many airports, including Pearson International in Toronto were closed."/>
    <n v="11"/>
    <n v="7"/>
    <n v="0"/>
    <m/>
    <m/>
    <s v="1/3/1999 12:00:00 AM"/>
    <n v="0"/>
    <n v="0"/>
    <m/>
    <m/>
    <m/>
    <m/>
    <m/>
    <n v="0"/>
    <n v="0"/>
  </r>
  <r>
    <x v="1"/>
    <x v="1"/>
    <x v="3"/>
    <x v="8"/>
    <s v="Prairie Provinces"/>
    <x v="92"/>
    <s v="Prairie Provinces, January 30 - February 8, 1947. A blizzard raged for 10 days from Winnipeg to Calgary; the railway called it the worst storm in Canadian rail history; one train was buried in a snow drift 1 km long and 8 m deep."/>
    <n v="0"/>
    <n v="0"/>
    <n v="0"/>
    <n v="0"/>
    <n v="0"/>
    <s v="2/8/1947 12:00:00 AM"/>
    <m/>
    <m/>
    <m/>
    <m/>
    <m/>
    <m/>
    <m/>
    <n v="0"/>
    <n v="0"/>
  </r>
  <r>
    <x v="1"/>
    <x v="1"/>
    <x v="3"/>
    <x v="11"/>
    <s v="White Point Beach NS"/>
    <x v="93"/>
    <s v="White Point Beach NS, January 30, 1954. A tornado producing hail and lightning hit the coast of Nova Scotia near Liverpool."/>
    <n v="0"/>
    <n v="0"/>
    <n v="0"/>
    <m/>
    <m/>
    <s v="1/30/1954 12:00:00 AM"/>
    <m/>
    <m/>
    <m/>
    <m/>
    <m/>
    <m/>
    <m/>
    <n v="0"/>
    <n v="0"/>
  </r>
  <r>
    <x v="1"/>
    <x v="1"/>
    <x v="3"/>
    <x v="17"/>
    <s v="Yukon to Ontario"/>
    <x v="94"/>
    <s v="Yukon to Ontario, January 30, 1989. Freezing caused pipes to burst in British Columbia; 30.5 cm of snow in one day in Edmonton and the temperature plummeted from +3Â°C to -26Â°C in 7 hours; 13 weather related deaths; 8 died in Alberta, 2 motorists died due to icy roads in British Columbia, and 3 farmers froze to death in Saskatchewan; there were 28 frostbite victims in Calgary; 20,000 were affected in a power failure in British Columbia; pipes burst, schools closed down, ferries were cancelled, roads closed, and airports were shutdown; 100 frostbite cases were reported in Calgary; extensive agricultural damage was caused."/>
    <n v="13"/>
    <n v="100"/>
    <n v="0"/>
    <m/>
    <m/>
    <s v="1/30/1989 12:00:00 AM"/>
    <n v="0"/>
    <n v="0"/>
    <m/>
    <m/>
    <m/>
    <m/>
    <m/>
    <n v="0"/>
    <n v="0"/>
  </r>
  <r>
    <x v="0"/>
    <x v="0"/>
    <x v="7"/>
    <x v="10"/>
    <s v="Port au Choix NL"/>
    <x v="95"/>
    <s v="Port au Choix NL, January 31, 1992. 120,000 litres of diesel oil leaked from a storage tank and flowed downhill into the harbour; the major concern was the contamination of a lobster pond near the spill site which resulted in the lobsters being landed and stored in a holding area; a significant amount of oil was trapped by shorefast ice and a log boom was deployed to try and contain the contaminated ice; public concern was raised about fumes from the ice during spring thaw; charges under the Fisheries Act were brought against the manager of the fuel terminal."/>
    <n v="0"/>
    <n v="0"/>
    <n v="0"/>
    <m/>
    <m/>
    <s v="1/31/1992 12:00:00 AM"/>
    <n v="0"/>
    <n v="0"/>
    <m/>
    <m/>
    <m/>
    <m/>
    <m/>
    <n v="0"/>
    <n v="0"/>
  </r>
  <r>
    <x v="1"/>
    <x v="1"/>
    <x v="3"/>
    <x v="5"/>
    <s v="Chester NB"/>
    <x v="96"/>
    <s v="Chester NB, January 4, 1909. Mild weather caused ice to travel and possibly jam, creating floods which caused expensive damage to highway bridges and roads; a 9-year old child fell from a small bridge and drowned in a flood swollen stream near Chester."/>
    <n v="1"/>
    <n v="0"/>
    <n v="0"/>
    <m/>
    <m/>
    <s v="1/4/1909 12:00:00 AM"/>
    <m/>
    <m/>
    <m/>
    <m/>
    <m/>
    <m/>
    <m/>
    <n v="0"/>
    <n v="0"/>
  </r>
  <r>
    <x v="1"/>
    <x v="1"/>
    <x v="3"/>
    <x v="5"/>
    <s v="Lower Fraser River Valley BC"/>
    <x v="97"/>
    <s v="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
    <n v="0"/>
    <n v="0"/>
    <n v="0"/>
    <n v="4029790"/>
    <n v="398989.1"/>
    <s v="1/5/1984 12:00:00 AM"/>
    <n v="605407"/>
    <n v="3424383"/>
    <m/>
    <m/>
    <m/>
    <m/>
    <m/>
    <n v="0"/>
    <n v="0"/>
  </r>
  <r>
    <x v="1"/>
    <x v="1"/>
    <x v="3"/>
    <x v="8"/>
    <s v="Ontario, Quebec and New Brunswick"/>
    <x v="98"/>
    <s v="Ontario, Quebec and New Brunswick, January 4-10, 1998. Freezing rain (50 to &gt;100mm) fell in a corridor extending from Kingston-to Ottawa-to Montreal to the Monteregie area south and east of Montreal, and on into New Brunswick, caused massive power outages. At the height of the disaster: More than 200 Quebec communities declared a disaster; 1,291,500 residences (affecting 3,228,750 people) were without power; 57 Ontario communities declared a disaster; 250,000 customers (1,500,000 people) were without power in Eastern Ontario."/>
    <n v="35"/>
    <n v="945"/>
    <n v="17800"/>
    <n v="4635720433"/>
    <n v="304647564.10000002"/>
    <s v="1/10/1998 12:00:00 AM"/>
    <n v="665387416"/>
    <n v="42560837"/>
    <n v="17661738"/>
    <n v="2018484288"/>
    <n v="166306876"/>
    <n v="1712248000"/>
    <n v="13071278"/>
    <n v="4828750"/>
    <n v="0"/>
  </r>
  <r>
    <x v="1"/>
    <x v="1"/>
    <x v="3"/>
    <x v="17"/>
    <s v="Across Canada"/>
    <x v="99"/>
    <s v="Across Canada, January 5-28, 1982. Three week cold spell; trucks and trains failed and were abandoned until milder weather came; a damaged steel bridge forced a 200 km detour of the Alaskan highway; more than 25 highways in Ontario were closed in areas due to blowing snow and poor visibility.  In the northern Prairies, temperatures as low as -47Â°C were recorded on January 17."/>
    <n v="0"/>
    <n v="0"/>
    <n v="0"/>
    <m/>
    <m/>
    <s v="1/5/1982 12:00:00 AM"/>
    <n v="0"/>
    <n v="0"/>
    <m/>
    <m/>
    <m/>
    <m/>
    <m/>
    <n v="0"/>
    <n v="0"/>
  </r>
  <r>
    <x v="1"/>
    <x v="1"/>
    <x v="3"/>
    <x v="8"/>
    <s v="Montreal and area QC"/>
    <x v="100"/>
    <s v="Montreal QC, January 5, 1994. Snowfalls of up to 25 cm, winds gusting to 70 km/hr, temperatures of 18Â°C or lower and almost zero visibility caused major highway accidents that killed at least 6 people near MontrÃ©al and caused up to 100-car pileups; airports, bus terminals and many highways, bridges and tunnels were closed; prolonged power failures left about 6000 homes in MontrÃ©al without heat or light overnight."/>
    <n v="6"/>
    <n v="0"/>
    <n v="0"/>
    <m/>
    <m/>
    <s v="1/5/1994 12:00:00 AM"/>
    <n v="0"/>
    <n v="0"/>
    <m/>
    <m/>
    <m/>
    <m/>
    <m/>
    <n v="0"/>
    <n v="0"/>
  </r>
  <r>
    <x v="1"/>
    <x v="1"/>
    <x v="3"/>
    <x v="4"/>
    <s v="Greater Vancouver and Fraser Valley BC"/>
    <x v="101"/>
    <s v="Greater Vancouver and Fraser Valley BC, January 6-8, 2009. An upper level low brought warm weather and heavy rainfall to Vancouver and the Fraser Valley region after southern British Columbia received higher than average snowfall in December 2008. There was a period of heavy rain from January 6 to 8 that caused flooding, landslides and mudslides. The towns of Hope and Chilliwack recorded 214 and 164 mm of rain. Chilliwack declared a local state of emergency as the flooding caused extensive damages to homes and roadways."/>
    <n v="0"/>
    <n v="0"/>
    <n v="0"/>
    <n v="3591884"/>
    <n v="188385.5"/>
    <s v="1/8/2009 12:00:00 AM"/>
    <n v="3591884"/>
    <m/>
    <m/>
    <m/>
    <m/>
    <m/>
    <m/>
    <n v="0"/>
    <n v="0"/>
  </r>
  <r>
    <x v="1"/>
    <x v="1"/>
    <x v="3"/>
    <x v="4"/>
    <s v="Vancouver, Fraser Valley and the Greater Vancouver Regional Districts BC"/>
    <x v="101"/>
    <s v="Vancouver, Fraser Valley and the Greater Vancouver Regional Districts BC, January 6 to 8, 2009. A severe rainstorm from January 6 to January 8 affected Vancouver, Fraser Valley and the Greater Vancouver Regional Districts causing overland flooding, mudslides and landslides until January 31. Preliminary eligible costs are estimated at $16,500,000, which would result in a federal share of approximately $6,900,000."/>
    <n v="0"/>
    <n v="0"/>
    <n v="0"/>
    <n v="13191884"/>
    <n v="691882"/>
    <s v="1/8/2009 12:00:00 AM"/>
    <n v="3591884"/>
    <n v="9600000"/>
    <m/>
    <m/>
    <m/>
    <m/>
    <m/>
    <n v="0"/>
    <n v="0"/>
  </r>
  <r>
    <x v="0"/>
    <x v="0"/>
    <x v="5"/>
    <x v="7"/>
    <s v="Montreal QC"/>
    <x v="102"/>
    <s v="Montreal QC, January 9, 1927. A fire started in the Laurier Palace Theatre but was quickly extinguished; however, in the ensuing panic, 12 people were crushed to death and 64 died of asphyxiation; many were children between the ages of eight and twelve."/>
    <n v="76"/>
    <n v="0"/>
    <n v="0"/>
    <m/>
    <m/>
    <s v="1/9/1927 12:00:00 AM"/>
    <m/>
    <m/>
    <m/>
    <m/>
    <m/>
    <m/>
    <m/>
    <n v="0"/>
    <n v="0"/>
  </r>
  <r>
    <x v="1"/>
    <x v="1"/>
    <x v="8"/>
    <x v="20"/>
    <s v="Hope BC"/>
    <x v="103"/>
    <s v="Hope BC, January 9, 1965. An earthquake in the magnitude of 3.0 on the Richter scale was recorded near Hope, British Columbia; two slides were triggered from Johnson's Peak; the second slide, on Jan. 9, buried vehicles on BC Highway #3, killing four people."/>
    <n v="4"/>
    <n v="0"/>
    <n v="0"/>
    <m/>
    <m/>
    <s v="1/9/1965 12:00:00 AM"/>
    <m/>
    <m/>
    <m/>
    <m/>
    <m/>
    <m/>
    <m/>
    <n v="0"/>
    <n v="0"/>
  </r>
  <r>
    <x v="1"/>
    <x v="1"/>
    <x v="3"/>
    <x v="5"/>
    <s v="Durham ON"/>
    <x v="104"/>
    <s v="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
    <n v="0"/>
    <n v="0"/>
    <n v="200"/>
    <m/>
    <m/>
    <s v="1/9/1997 12:00:00 AM"/>
    <m/>
    <m/>
    <m/>
    <m/>
    <m/>
    <m/>
    <m/>
    <n v="0"/>
    <n v="0"/>
  </r>
  <r>
    <x v="1"/>
    <x v="1"/>
    <x v="3"/>
    <x v="8"/>
    <s v="Quebec"/>
    <x v="105"/>
    <s v="Quebec, January 9, 2008. A vigorous cold front brought very strong winds that caused power outages in several regions of Quebec. A total of 83,000 Hydro-Quebec customers (249,000 Individuals) across the province were left without electricity."/>
    <n v="0"/>
    <n v="0"/>
    <n v="0"/>
    <n v="0"/>
    <n v="0"/>
    <s v="1/9/2008 12:00:00 AM"/>
    <m/>
    <m/>
    <m/>
    <m/>
    <m/>
    <m/>
    <m/>
    <n v="249000"/>
    <n v="0"/>
  </r>
  <r>
    <x v="0"/>
    <x v="0"/>
    <x v="7"/>
    <x v="16"/>
    <s v="Emerson MB"/>
    <x v="106"/>
    <s v="Emerson MB, October 1987. A CN Rail propane tanker and two other cars derailed south of Emerson, forcing 300 area residents to evacuate."/>
    <n v="0"/>
    <n v="0"/>
    <n v="300"/>
    <m/>
    <m/>
    <s v="10/1/1987 12:00:00 AM"/>
    <n v="0"/>
    <n v="0"/>
    <m/>
    <m/>
    <m/>
    <m/>
    <m/>
    <n v="0"/>
    <n v="0"/>
  </r>
  <r>
    <x v="0"/>
    <x v="0"/>
    <x v="2"/>
    <x v="14"/>
    <s v="Near the North Pole NU"/>
    <x v="107"/>
    <s v="Near North Pole NU, October 1, 1991.  A Hercules military plane crashed on the northern tip of Ellesmere Island, near Alert: 18 people were killed and there was 1 survivor."/>
    <n v="18"/>
    <n v="0"/>
    <n v="0"/>
    <m/>
    <m/>
    <s v="10/1/1991 12:00:00 AM"/>
    <n v="0"/>
    <n v="0"/>
    <m/>
    <m/>
    <m/>
    <m/>
    <m/>
    <n v="0"/>
    <n v="0"/>
  </r>
  <r>
    <x v="1"/>
    <x v="1"/>
    <x v="4"/>
    <x v="27"/>
    <s v="Little Saskatchewan First Nation Reserve MB"/>
    <x v="108"/>
    <s v="Little Saskatchewan First Nation Reserve MB, October 1999.  A mysterious toxic mould that forced 170 people from their homes until at least March 2000 is stubbornly hanging on and frustrating fed-up residents.  100 people are still living in construction trailers without kitchens and bathrooms on the reserve, 250 kilometres north of Winnipeg. The mould, which band officials believe is caused by a nearby dam, is so severe several houses need to be destroyed."/>
    <n v="0"/>
    <n v="0"/>
    <n v="170"/>
    <m/>
    <m/>
    <s v="10/1/1999 12:00:00 AM"/>
    <m/>
    <m/>
    <m/>
    <m/>
    <m/>
    <m/>
    <m/>
    <n v="0"/>
    <n v="0"/>
  </r>
  <r>
    <x v="1"/>
    <x v="1"/>
    <x v="3"/>
    <x v="21"/>
    <s v="Rainy River and Dance Township ON"/>
    <x v="109"/>
    <s v="Dance Township ON, October 10-15, 1938; 17 dead, 155 homeless, 37,230 ha of forest were destroyed.  The fire was caused by the settlers by brush fires.  The fire got out of control due to the lack of water in the area at the time."/>
    <n v="17"/>
    <n v="0"/>
    <n v="155"/>
    <m/>
    <m/>
    <s v="10/15/1938 12:00:00 AM"/>
    <m/>
    <m/>
    <m/>
    <m/>
    <m/>
    <m/>
    <m/>
    <n v="0"/>
    <n v="0"/>
  </r>
  <r>
    <x v="1"/>
    <x v="1"/>
    <x v="3"/>
    <x v="5"/>
    <s v="Northwestern British Columbia"/>
    <x v="110"/>
    <s v="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
    <n v="0"/>
    <n v="0"/>
    <n v="100"/>
    <m/>
    <m/>
    <s v="10/14/1961 12:00:00 AM"/>
    <m/>
    <m/>
    <m/>
    <m/>
    <m/>
    <m/>
    <m/>
    <n v="236364"/>
    <n v="0"/>
  </r>
  <r>
    <x v="1"/>
    <x v="1"/>
    <x v="3"/>
    <x v="4"/>
    <s v="Nova Scotia"/>
    <x v="111"/>
    <s v="Nova Scotia, October 11-12, 1967. It produced heavy rainfall, resulting in serious flooding throughout Nova Scotia."/>
    <n v="0"/>
    <n v="0"/>
    <n v="0"/>
    <m/>
    <m/>
    <s v="10/12/1967 12:00:00 AM"/>
    <m/>
    <m/>
    <m/>
    <m/>
    <m/>
    <m/>
    <m/>
    <n v="0"/>
    <n v="0"/>
  </r>
  <r>
    <x v="1"/>
    <x v="1"/>
    <x v="3"/>
    <x v="28"/>
    <s v="West Coast of British Columbia"/>
    <x v="112"/>
    <s v="West Coast of British Columbia, October 11-12, 1984. A storm unexpectedly formed from the remnants of typhoon Odgen and caused the deaths of 5 fishermen."/>
    <n v="5"/>
    <n v="0"/>
    <n v="0"/>
    <m/>
    <m/>
    <s v="10/12/1984 12:00:00 AM"/>
    <n v="0"/>
    <n v="0"/>
    <m/>
    <m/>
    <m/>
    <m/>
    <m/>
    <n v="0"/>
    <n v="0"/>
  </r>
  <r>
    <x v="0"/>
    <x v="0"/>
    <x v="5"/>
    <x v="0"/>
    <s v="Trenton ON"/>
    <x v="113"/>
    <s v="Trenton ON, October 12, 1918. A munitions factory in the town of Trenton exploded as a result of an uncontrollable fire. The plant was responsible for the production of various chemicals and munitions for the war effort and employed 2500 people. The fire lasted 3 days."/>
    <n v="0"/>
    <n v="0"/>
    <n v="0"/>
    <m/>
    <m/>
    <s v="10/12/1918 12:00:00 AM"/>
    <m/>
    <m/>
    <m/>
    <m/>
    <m/>
    <m/>
    <m/>
    <n v="0"/>
    <n v="0"/>
  </r>
  <r>
    <x v="1"/>
    <x v="1"/>
    <x v="3"/>
    <x v="28"/>
    <s v="West coast British Columbia"/>
    <x v="114"/>
    <s v="West coast British Columbia, October 12, 1962. The remnants of Typhoon Freda, struck the Pacific coast; the storm caused 7 deaths; winds were recorded in Victoria, on Vancouver Island, reaching sustained speeds of 90 km/h with gusts to 145 km/h."/>
    <n v="7"/>
    <n v="0"/>
    <n v="0"/>
    <m/>
    <m/>
    <s v="10/12/1962 12:00:00 AM"/>
    <m/>
    <m/>
    <m/>
    <m/>
    <m/>
    <m/>
    <m/>
    <n v="0"/>
    <n v="0"/>
  </r>
  <r>
    <x v="1"/>
    <x v="1"/>
    <x v="3"/>
    <x v="9"/>
    <s v="South Coast and Lower Mainland British Columbia"/>
    <x v="115"/>
    <s v="South Coast and Lower Mainland British Columbia, October 12-16, 2016. The remnants of Super Typhoon Songda hit British Columbiaâ€™s southern coast with a trio of fall storms. The first storm occurred on October 12 and pounded the coast with heavy rain before moving across the Lower Mainland early the next day. The storm brought 80 to 100 mm of rain to Howe Sound and Metro Vancouver. In North Vancouver, the heavy rain poured hard enough to down a tree, which damaged one residents home and a vehicle. The second and third storms arrived on October 14 and 15, which brought more strong wind and heavy rain to the region. A wind warning was issued for Greater Victoria, where there were wind gusts of up to 90 km/h. Powerful winds downed trees and power lines knocking out power to 75,000 B.C. Hydro customers (approximately 225,000 individuals) across Vancouver Island and the Lower Mainland. A fallen tree struck and killed a 15 year old by near Clayton Heights. In total, during the course of the three storms, there were 250 downed trees in Vancouver and 202 mm of rain had accumulated in North Vancouver."/>
    <n v="1"/>
    <m/>
    <m/>
    <n v="0"/>
    <n v="0"/>
    <s v="10/16/2016 12:00:00 AM"/>
    <m/>
    <m/>
    <m/>
    <m/>
    <m/>
    <m/>
    <m/>
    <n v="225000"/>
    <m/>
  </r>
  <r>
    <x v="0"/>
    <x v="0"/>
    <x v="2"/>
    <x v="29"/>
    <s v="Les Ã‰boulements QC"/>
    <x v="116"/>
    <s v="Les Ã‰boulements QC, October 13, 1997. When the brakes failed on a seniors' sightseeing bus, it crashed into a ravine: 43 people were killed."/>
    <n v="43"/>
    <n v="0"/>
    <n v="0"/>
    <m/>
    <m/>
    <s v="10/13/1997 12:00:00 AM"/>
    <n v="0"/>
    <n v="0"/>
    <m/>
    <m/>
    <m/>
    <m/>
    <m/>
    <n v="0"/>
    <n v="0"/>
  </r>
  <r>
    <x v="0"/>
    <x v="0"/>
    <x v="7"/>
    <x v="10"/>
    <s v="Seaforth Channel BC"/>
    <x v="117"/>
    <s v="Seaforth Channel BC, October 13, 2016. The articulated barge and tug, Nathan E. Stewart, ran aground near Bella Bella in the Seaforth Channel. The tug, which contained 215,000 litres of diesel, began taking on water resulting in the empty barge breaking free from the tug. The tug was partially submerged and two of its fuel tanks were breached causing fuel to leak into the waters off the coast of the Great Bear Rainforest. The barge and tug, which were owned by the U.S. company Kirby Offshore Marine, were travelling south from Alaska. On October 14, two aerial flights confirmed that the sheen had spread throughout the Gale passage. Protection and containment efforts consisted of absorbent booms that were deployed around the damaged tug and booming along the Gale Passage, which included the application of petroleum sorbent. A dive team partially repaired sections of the breached fuel tanks to reduce the leakage while workers attempted to pump out the remaining fuel inside. Clean up and salvage recovery efforts were hindered by bad weather. It was not until November 15 when the tug was finally lifted out of the water and taken to shore on a salvage barge. It is estimated that 108,000 litres of fuel and 2,240 litres of lubricants were spilled. Most impacted by the leak was the Heiltsuk First Nation who closed local clam fisheries due to environmental concerns."/>
    <m/>
    <m/>
    <m/>
    <n v="0"/>
    <n v="0"/>
    <s v="10/13/2016 12:00:00 AM"/>
    <m/>
    <m/>
    <m/>
    <m/>
    <m/>
    <m/>
    <m/>
    <m/>
    <m/>
  </r>
  <r>
    <x v="1"/>
    <x v="1"/>
    <x v="3"/>
    <x v="28"/>
    <s v="Toronto ON"/>
    <x v="118"/>
    <s v="Toronto Ontario, October 14-15, 1954.  Hurricane Hazel; 81 dead; 7472 people (based on 1,868 families of 4) left homeless; winds reached 124 km/h; as much as 111 mm of rain fell in 12 hours in some areas; over 210 mm of rain fell over two days, causing severe flooding in the flood-plain regions (low lying areas) of the Don and Humber Rivers and the Etobicoke and Mimico Creeks; the area hit hardest by the storm (in terms of rainfall) was Brampton and the worst flooding occurred along the Humber River; it was the most severe flooding in the Toronto area in 200 years. 20 bridges were destroyed or damaged beyond repair; the Humber River in Weston rose 6 metres, sweeping away a full block of homes on Raymore Drive, and killing 32 residents; a trailer park in Woodbridge was flooded and destroyed, killing 20 people. Flooding was widespread, from Lake Simcoe to Toronto and from the Niagara region to Lake St. Clair."/>
    <n v="81"/>
    <n v="0"/>
    <n v="7472"/>
    <m/>
    <m/>
    <s v="10/15/1954 12:00:00 AM"/>
    <m/>
    <m/>
    <m/>
    <m/>
    <m/>
    <m/>
    <m/>
    <n v="0"/>
    <n v="0"/>
  </r>
  <r>
    <x v="0"/>
    <x v="2"/>
    <x v="9"/>
    <x v="23"/>
    <s v="Toronto ON"/>
    <x v="119"/>
    <s v="Toronto, ON, October 14, 1982.  Litton Industries, a manufacturer of American cruise missile components, was bombed.  The small anarchist group, Direct Action, also known as the Squamish Five, claimed responsibility for the attack, which injured ten.  The group also claimed responsibility for bombing a hydro sub-station in Vancouver, British Columbia, in their protest against pollution, pornography and the arms industry.  The five key members of the group were arrested in January 1983 and served prison terms ranging from four to eight years."/>
    <n v="0"/>
    <n v="10"/>
    <n v="0"/>
    <m/>
    <m/>
    <s v="10/14/1982 12:00:00 AM"/>
    <n v="0"/>
    <n v="0"/>
    <m/>
    <m/>
    <m/>
    <m/>
    <m/>
    <n v="0"/>
    <n v="0"/>
  </r>
  <r>
    <x v="1"/>
    <x v="1"/>
    <x v="8"/>
    <x v="20"/>
    <s v="Peace River BC"/>
    <x v="120"/>
    <s v="Peace River BC, 1957. A slump in Cretaceous shale destroyed the Alaska Highway suspension bridge over the Peace River near Fort St. John."/>
    <n v="0"/>
    <n v="0"/>
    <n v="0"/>
    <m/>
    <m/>
    <s v="10/15/1957 12:00:00 AM"/>
    <m/>
    <m/>
    <m/>
    <m/>
    <m/>
    <m/>
    <m/>
    <n v="0"/>
    <n v="0"/>
  </r>
  <r>
    <x v="1"/>
    <x v="1"/>
    <x v="3"/>
    <x v="9"/>
    <s v="Vernon BC"/>
    <x v="121"/>
    <s v="Vernon BC, October 16, 1991."/>
    <n v="0"/>
    <n v="0"/>
    <n v="0"/>
    <n v="4396737"/>
    <n v="318604.09999999998"/>
    <s v="10/16/1991 12:00:00 AM"/>
    <n v="0"/>
    <n v="0"/>
    <m/>
    <m/>
    <m/>
    <n v="4396737"/>
    <m/>
    <n v="0"/>
    <n v="0"/>
  </r>
  <r>
    <x v="1"/>
    <x v="1"/>
    <x v="3"/>
    <x v="5"/>
    <s v="Vancouver Island and Southwestern British Columbia"/>
    <x v="122"/>
    <s v="Vancouver Island and Southwestern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
    <n v="2"/>
    <n v="1"/>
    <n v="750"/>
    <n v="8958966"/>
    <n v="522896.8"/>
    <s v="10/23/2003 12:00:00 AM"/>
    <n v="8958966"/>
    <m/>
    <m/>
    <m/>
    <m/>
    <m/>
    <m/>
    <n v="0"/>
    <n v="0"/>
  </r>
  <r>
    <x v="0"/>
    <x v="0"/>
    <x v="7"/>
    <x v="10"/>
    <s v="Windsor ON"/>
    <x v="123"/>
    <s v="Windsor ON, October 17, 1993. A leaking fuel line connected to a storage tank released 4500 litres of fuel oil to the storm sewer system which leads to the outfall into the Little River and subsequently into the Detroit River; the outfall and then the entrance to the Detroit River were boomed; 30 to 40 ducks were affected; area Wildlife Rescue performed bird rescue and clean-up operations."/>
    <n v="0"/>
    <n v="0"/>
    <n v="0"/>
    <m/>
    <m/>
    <s v="10/17/1993 12:00:00 AM"/>
    <n v="0"/>
    <n v="0"/>
    <m/>
    <m/>
    <m/>
    <m/>
    <m/>
    <n v="0"/>
    <n v="0"/>
  </r>
  <r>
    <x v="0"/>
    <x v="0"/>
    <x v="7"/>
    <x v="16"/>
    <s v="Lethbridge AB"/>
    <x v="124"/>
    <s v="Lethbridge AB, October 17, 1994. Six railway cars containing a total of 250 tonnes of methanol became derailed from some damaged tracks just north of downtown Lethbridge; the seals were broken on two of the cars, allowing the methanol to escape; local fire fighters attempted to limit the spread of the chemical by erecting earth dams, covering the spill with extinguishing foam, and filling the rail cars with water; electricity and natural gas supply were cut; 200 people were evacuated for 24 hours."/>
    <n v="0"/>
    <n v="0"/>
    <n v="200"/>
    <m/>
    <m/>
    <s v="10/17/1994 12:00:00 AM"/>
    <n v="0"/>
    <n v="0"/>
    <m/>
    <m/>
    <m/>
    <m/>
    <m/>
    <n v="0"/>
    <n v="0"/>
  </r>
  <r>
    <x v="0"/>
    <x v="0"/>
    <x v="2"/>
    <x v="14"/>
    <s v="Saint-Donat QC"/>
    <x v="125"/>
    <s v="Saint-Donat QC, October 19, 1943. 24 dead: a Liberator bomber crashed: many of the passengers were going on leave: the wreckage was not located until June, 1946."/>
    <n v="24"/>
    <n v="0"/>
    <n v="0"/>
    <m/>
    <m/>
    <s v="10/19/1943 12:00:00 AM"/>
    <m/>
    <m/>
    <m/>
    <m/>
    <m/>
    <m/>
    <m/>
    <n v="0"/>
    <n v="0"/>
  </r>
  <r>
    <x v="0"/>
    <x v="0"/>
    <x v="2"/>
    <x v="25"/>
    <s v="Gainsford AB"/>
    <x v="126"/>
    <s v="Gainford AB, October 19-22, 2013. A local state of emergency was declared when a freight train derailed and caught fire near the village of Gainsford, west of Edmonton. A total of 13 cars were derailed threatening the safety of nearby residents. Out of the 13 derailed tankers cars, four cars were carrying crude oil and nine were carrying liquid petroleum gas (LPG). Each tanker car carrying LPG stored a payload of 130,000 litres. Fire fighters used vent-and-burn technics to put out the flames and prevented further explosions from happening. About 120 residents in Gainsford were evacuated as a precaution. On October 22, all fires were extinguished and residents were allowed to return to their homes. No injuries or fatalities were reported."/>
    <n v="0"/>
    <n v="0"/>
    <n v="120"/>
    <n v="0"/>
    <n v="0"/>
    <s v="10/22/2013 12:00:00 AM"/>
    <m/>
    <m/>
    <m/>
    <m/>
    <m/>
    <m/>
    <m/>
    <m/>
    <m/>
  </r>
  <r>
    <x v="0"/>
    <x v="0"/>
    <x v="7"/>
    <x v="19"/>
    <s v="Sudbury ON"/>
    <x v="127"/>
    <s v="Sudbury ON, October 2, 1989. A vehicle collision caused a transport truck carrying 42 tonnes of sulphuric acid to crash into a ditch; the tank was punctured by a rock, causing 30 tonnes of acid to be released; neutralization of the acid and a clean-up operation were required; two occupants of the vehicle were killed, the truck driver was injured."/>
    <n v="2"/>
    <n v="1"/>
    <n v="0"/>
    <m/>
    <m/>
    <s v="10/2/1989 12:00:00 AM"/>
    <n v="0"/>
    <n v="0"/>
    <m/>
    <m/>
    <m/>
    <m/>
    <m/>
    <n v="0"/>
    <n v="0"/>
  </r>
  <r>
    <x v="1"/>
    <x v="1"/>
    <x v="3"/>
    <x v="21"/>
    <s v="Vita MB"/>
    <x v="128"/>
    <s v="Vita MB, October 2-3, 2012.  The town of Vita, south of Winnipeg, declared a state of local emergency in the face of wildfires on October 2.  Fuelled by high winds and extremely dry conditions, the wildfire forced the immediate evacuation of approximately 300 people to nearby Steinbach where they were received at the Steinbach Mennonite Church. Evacuees were allowed to return home on October 3, as the fire passed the town and moved south. Three homes and one bridge in the area were destroyed. The fire also affected residents of the rural municipality of Tache and the community of Ross, 120 of whom were also evacuated until the fire passed."/>
    <m/>
    <m/>
    <n v="300"/>
    <n v="0"/>
    <n v="0"/>
    <s v="10/3/2012 12:00:00 AM"/>
    <m/>
    <m/>
    <m/>
    <m/>
    <m/>
    <m/>
    <m/>
    <m/>
    <m/>
  </r>
  <r>
    <x v="0"/>
    <x v="2"/>
    <x v="9"/>
    <x v="30"/>
    <s v="Saint-Jean-sur-Richelieu QC"/>
    <x v="129"/>
    <s v="Saint-Jean-sur-Richelieu QC, October 20-21, 2014. At approximately 11:30 EDT, assailant Martin Couture-Rouleau deliberately rammed his car into a pair of Canadian Armed Forces soldiers in a parking lot of a local shopping Centre, narrowly missing another soldier and a police officer. Warrant Officer Patrice Vincent was transported to hospital with life-threatening injuries and another un-named soldier sustained non-life threatening injuries. Warrant Officer Vincent succumbed to his injuries the next day in hospital. Martin Couture-Rouleau fled the scene chased by police officers. He eventually lost control of his car and was killed after charging a police officer with a knife. Prime Minister Stephen Harper and the RCMP classified this as a lone-wolf ISIL inspired terrorist attack, unconnected to the shooting on Parliament Hill only two days later."/>
    <n v="2"/>
    <n v="1"/>
    <n v="0"/>
    <n v="0"/>
    <n v="0"/>
    <s v="10/21/2014 12:00:00 AM"/>
    <m/>
    <m/>
    <m/>
    <m/>
    <m/>
    <m/>
    <m/>
    <m/>
    <m/>
  </r>
  <r>
    <x v="1"/>
    <x v="1"/>
    <x v="3"/>
    <x v="28"/>
    <s v="Maritime Provinces"/>
    <x v="130"/>
    <s v="Maritime Provinces, October 21, 1968. Remnants of Hurricane &quot;Gladys&quot; passed over Cape Breton Island, killing one person and producing rainfall of 45-90 mm; the storm caused flooding in New Brunswick and Nova Scotia."/>
    <n v="1"/>
    <n v="0"/>
    <n v="0"/>
    <n v="0"/>
    <n v="0"/>
    <s v="10/21/1968 12:00:00 AM"/>
    <m/>
    <m/>
    <m/>
    <m/>
    <m/>
    <m/>
    <m/>
    <n v="0"/>
    <n v="0"/>
  </r>
  <r>
    <x v="0"/>
    <x v="0"/>
    <x v="0"/>
    <x v="0"/>
    <s v="Montreal QC"/>
    <x v="131"/>
    <s v="Montreal QC, October 21, 1994. A building of a bankrupt petrochemical industry was being cleaned and prepared for use after three years of inactivity; an unused reservoir of 700 mÂ³ of a mix of fuel-oil and light hydrocarbons exploded and burned; two workers were nearby, one was killed immediately, the other suffered burns on 80% of the body and died soon after; it took 50 fire fighters 3 hours to extinguish the blaze; a 2 month clean-up and preparation preceded the restart of paraxylene production."/>
    <n v="2"/>
    <n v="0"/>
    <n v="0"/>
    <m/>
    <m/>
    <s v="10/21/1994 12:00:00 AM"/>
    <n v="0"/>
    <n v="0"/>
    <m/>
    <m/>
    <m/>
    <m/>
    <m/>
    <n v="0"/>
    <n v="0"/>
  </r>
  <r>
    <x v="0"/>
    <x v="2"/>
    <x v="9"/>
    <x v="31"/>
    <s v="Ottawa ON"/>
    <x v="132"/>
    <s v="Ottawa ON, Oct 22, 2014. At approximately 09:52 EDT, an armed gunman (Michael Zehaf-Bibeau) pulled up in his vehicle to the Ottawa National War Memorial where three Canadian Armed Forces members were posted on Ceremonial Guard sentry duty. Zehaf-Bibeau shot at Cpl. Nathan Cirillo striking him twice in the back and fatally wounding him. Zehaf-Bibeau then fired at the other sentries as he fled towards the Parliament buildings; but neither of the other sentries was struck or injured. Pulling up to Parliament Hill, Zehaf-Bibeau ran from his car and carjacked an idling Parliamentary vehicle on the hill. Members of the RCMP began pursuit as he pulled the vehicle up and ran into the front doors of Parliament. Upon entering, Zefaf-Bibeau engaged in a struggle with House of Commons Security Guard Samearn Son, who was shot in the foot in the ensuing struggle. Zehaf-Bibeau fled further into the Parliament buildings and was fatally shot by the Sergeant-at-Arms of the House of Commons, Kevin Vickers. In the ensuing search for additional shooters, many federal government buildings and offices were placed in lockdown. Public institutions such as the University of Ottawa and nearby schools were also placed in lockdown. There were false reports that a third shooting had taken place at the Rideau Centre Mall, fueled by high cellular phone and social media usage that also strained cell towers and communications infrastructure. Government employees were asked to restrict their Blackberry usage for emergencies only until the crisis was over to reduce burden on the system. The following day, Prime Minister Stephen Harper classified the attack as terrorism."/>
    <n v="2"/>
    <n v="0"/>
    <n v="0"/>
    <n v="0"/>
    <n v="0"/>
    <s v="10/22/2014 12:00:00 AM"/>
    <m/>
    <m/>
    <m/>
    <m/>
    <m/>
    <m/>
    <m/>
    <m/>
    <m/>
  </r>
  <r>
    <x v="0"/>
    <x v="0"/>
    <x v="2"/>
    <x v="2"/>
    <s v="British Columbia, off coast"/>
    <x v="133"/>
    <s v="West coast BC, October 23, 1918. 343 dead: the CP steamship &quot;Princess Sophia&quot;, carrying miners from Yukon and Alaska, became stranded on Vanderbilt Reef.  Rescuers were unable to remove the 268 passengers and 75 crewmen due to a strong northerly gale.  The next day, weather conditions worsened and the ship sank, killing all on board."/>
    <n v="343"/>
    <n v="0"/>
    <n v="0"/>
    <m/>
    <m/>
    <s v="10/23/1918 12:00:00 AM"/>
    <m/>
    <m/>
    <m/>
    <m/>
    <m/>
    <m/>
    <m/>
    <n v="0"/>
    <n v="0"/>
  </r>
  <r>
    <x v="0"/>
    <x v="0"/>
    <x v="1"/>
    <x v="1"/>
    <s v="Springhill NS"/>
    <x v="134"/>
    <s v="Springhill NS, October 23, 1958. 75 dead, 99 survivors: a tunnel collapsed in the #2 colliery causing an explosion: the 99 survivors were trapped underground but later rescued."/>
    <n v="75"/>
    <n v="99"/>
    <n v="0"/>
    <m/>
    <m/>
    <s v="10/23/1958 12:00:00 AM"/>
    <m/>
    <m/>
    <m/>
    <m/>
    <m/>
    <m/>
    <m/>
    <n v="0"/>
    <n v="0"/>
  </r>
  <r>
    <x v="1"/>
    <x v="1"/>
    <x v="3"/>
    <x v="5"/>
    <s v="Southern New Brunswick"/>
    <x v="135"/>
    <s v="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
    <n v="7"/>
    <n v="0"/>
    <n v="0"/>
    <m/>
    <m/>
    <s v="10/25/1933 12:00:00 AM"/>
    <m/>
    <m/>
    <m/>
    <m/>
    <m/>
    <m/>
    <m/>
    <n v="0"/>
    <n v="0"/>
  </r>
  <r>
    <x v="1"/>
    <x v="1"/>
    <x v="3"/>
    <x v="24"/>
    <s v="Cape Breton Island NS"/>
    <x v="136"/>
    <s v="Cape Breton Island NS, October 25, 1983. The eastern shores of Cape Breton Island were struck by a storm surge. Water levels rose to 0.761.5 m above the normal high water mark.  The storm flooded highways as well as destroying 30 fishing boats and thousands of lobster traps."/>
    <n v="0"/>
    <n v="0"/>
    <n v="0"/>
    <m/>
    <m/>
    <s v="10/25/1983 12:00:00 AM"/>
    <n v="0"/>
    <n v="0"/>
    <m/>
    <m/>
    <m/>
    <m/>
    <m/>
    <n v="0"/>
    <n v="0"/>
  </r>
  <r>
    <x v="1"/>
    <x v="1"/>
    <x v="3"/>
    <x v="4"/>
    <s v="Maritime Provinces"/>
    <x v="137"/>
    <s v="Maritime Provinces, especially Nova Scotia, October 25 - November 3, 1991. The &quot;Halloween Storm&quot; of 1991, was produced by two hurricanes: &quot;Grace&quot; and an unnamed storm over the north Atlantic; on the Scotian slope the highest wave in the world ever recorded by an instrument was measured as 30.7 metres."/>
    <n v="0"/>
    <n v="0"/>
    <n v="0"/>
    <n v="0"/>
    <n v="0"/>
    <s v="11/3/1991 12:00:00 AM"/>
    <m/>
    <m/>
    <m/>
    <m/>
    <m/>
    <m/>
    <m/>
    <n v="0"/>
    <n v="0"/>
  </r>
  <r>
    <x v="1"/>
    <x v="1"/>
    <x v="3"/>
    <x v="4"/>
    <s v="Nova Scotia and New Brunswick"/>
    <x v="138"/>
    <s v="Nova Scotia and New Brunswick, October 25-28, 2009. A storm pushed through New Brunswick during the last week of October. Hydro utilities reported more than 6,000 customers without electricity in New Brunswick and about 2,000 in Nova Scotia before power was restored. Some Moncton residents faced sewer backups after high winds caused leaves to fall, blocking catch basins. Several streets and homes flooded after 116 mm of rain fell in St. Johns. Firefighters responded to more than 30 calls for flooded basements filled with more than a metre of sewer water. October rainfall in Saint John amounted to 245.4 mm, which was just 2 mm less than the record set in 1977."/>
    <n v="0"/>
    <n v="0"/>
    <n v="0"/>
    <n v="0"/>
    <n v="0"/>
    <s v="10/28/2009 12:00:00 AM"/>
    <m/>
    <m/>
    <m/>
    <m/>
    <m/>
    <m/>
    <m/>
    <n v="24000"/>
    <n v="0"/>
  </r>
  <r>
    <x v="0"/>
    <x v="0"/>
    <x v="5"/>
    <x v="7"/>
    <s v="Montreal and Westmount QC"/>
    <x v="139"/>
    <s v="Montreal and Westmount QC, October 26, 1986. At 4:54 pm, a fire struck the 10th floor of the Plaza Alexis-Nihon office tower. It took 200 fire-fighters around 13 hours to stop the blaze."/>
    <n v="0"/>
    <n v="0"/>
    <n v="0"/>
    <m/>
    <m/>
    <s v="10/26/1986 12:00:00 AM"/>
    <n v="0"/>
    <n v="0"/>
    <m/>
    <m/>
    <m/>
    <m/>
    <m/>
    <n v="0"/>
    <n v="0"/>
  </r>
  <r>
    <x v="1"/>
    <x v="1"/>
    <x v="4"/>
    <x v="27"/>
    <s v="Kashechewan ON"/>
    <x v="140"/>
    <s v="Keshechewan ON, October 27, 2005.  The Ontario government declared a state of emergency at the remote Keshechewan native reserve after discovering E.coli bacteria in the community's drinking water supply.  The tainted drinking water forced the evacuation of the reserve, home of approximately 1,100.  Seventy four people, mostly families with children suffering from skin rashes and chronic diarrhea, were immediately flown to Sudbury and hospitalized for medical treatment.  Other remaining evacuees from the reserve were sent to other cities."/>
    <m/>
    <m/>
    <n v="1100"/>
    <n v="0"/>
    <n v="0"/>
    <s v="10/26/2005 12:00:00 AM"/>
    <m/>
    <m/>
    <m/>
    <m/>
    <m/>
    <m/>
    <m/>
    <n v="0"/>
    <n v="0"/>
  </r>
  <r>
    <x v="1"/>
    <x v="1"/>
    <x v="4"/>
    <x v="6"/>
    <s v="Alberta and Saskatchewan"/>
    <x v="141"/>
    <s v="Alberta and Saskatchewan, October 26 to December 21, 2016. In late September, the United States Department of Agriculture (USDA) discovered a case of bovine tuberculosis (TB) found in a cow from Alberta. The USDA then contacted the Canadian Food Inspection Agency (CFIA) whom initiated an investigation into the outbreak. The investigation found that one herd of cattle in Alberta was infected with TB. The one infected herd was located on 18 separate properties. Within the infected herd there were six confirmed cases of TB, including the cow that was slaughtered in the United states. The infection resulted in the quarantine of approximately 26,000 cattle from approximately 50 different properties in both Alberta and Saskatchewan. As a precaution, approximately 10,000 cattle were destroyed in order to stop the spread of the infection. The infection significantly impacted farmers in Alberta and Saskatchewan. The federal government of Canada offered to pay up to $16.7 million for ranchers who suffered agricultural loses due to the TB outbreak."/>
    <m/>
    <m/>
    <m/>
    <n v="16700000"/>
    <n v="780373.8"/>
    <s v="12/21/2016 12:00:00 AM"/>
    <n v="16700000"/>
    <m/>
    <m/>
    <m/>
    <m/>
    <m/>
    <m/>
    <m/>
    <m/>
  </r>
  <r>
    <x v="1"/>
    <x v="1"/>
    <x v="3"/>
    <x v="5"/>
    <s v="Northwestern British Columbia"/>
    <x v="142"/>
    <s v="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
    <n v="0"/>
    <n v="0"/>
    <n v="0"/>
    <m/>
    <m/>
    <s v="11/19/1917 12:00:00 AM"/>
    <m/>
    <m/>
    <m/>
    <m/>
    <m/>
    <m/>
    <m/>
    <n v="0"/>
    <n v="0"/>
  </r>
  <r>
    <x v="1"/>
    <x v="1"/>
    <x v="8"/>
    <x v="20"/>
    <s v="Britannia Beach BC"/>
    <x v="143"/>
    <s v="Britannia Beach BC, October 28, 1921. 37 dead; outburst flood caused by breach of landslide dam swept away more than 50 houses."/>
    <n v="37"/>
    <n v="0"/>
    <n v="0"/>
    <m/>
    <m/>
    <s v="10/28/1921 12:00:00 AM"/>
    <m/>
    <m/>
    <m/>
    <m/>
    <m/>
    <m/>
    <m/>
    <n v="0"/>
    <n v="0"/>
  </r>
  <r>
    <x v="1"/>
    <x v="1"/>
    <x v="8"/>
    <x v="20"/>
    <s v="Squamish BC"/>
    <x v="144"/>
    <s v="M-Creek Bridge, Highway 99, Squamish BC, October 28, 1981. 9 dead; cars plunged into creek after debris flow had destroyed bridge during heavy rains and increased water levels."/>
    <n v="9"/>
    <n v="0"/>
    <n v="0"/>
    <m/>
    <m/>
    <s v="10/28/1981 12:00:00 AM"/>
    <n v="0"/>
    <n v="0"/>
    <m/>
    <m/>
    <m/>
    <m/>
    <m/>
    <n v="0"/>
    <n v="0"/>
  </r>
  <r>
    <x v="1"/>
    <x v="1"/>
    <x v="3"/>
    <x v="5"/>
    <s v="Saint-Joseph et VallÃ©e QC"/>
    <x v="145"/>
    <s v="Saint-Joseph et VallÃ©e QC, October 28, 2006. In Saint-Joseph and VallÃ©e, approximately 50 homes and 30 businesses were affected by a flash flood. "/>
    <n v="0"/>
    <n v="0"/>
    <n v="240"/>
    <n v="0"/>
    <n v="0"/>
    <s v="10/28/2006 12:00:00 AM"/>
    <m/>
    <m/>
    <m/>
    <m/>
    <m/>
    <m/>
    <m/>
    <n v="0"/>
    <n v="0"/>
  </r>
  <r>
    <x v="0"/>
    <x v="2"/>
    <x v="9"/>
    <x v="23"/>
    <s v="British Columbia"/>
    <x v="146"/>
    <s v="British Columbia, 1924. Nine people were killed when a bomb went off in a railway car carrying a Doukhobor leader."/>
    <n v="9"/>
    <n v="0"/>
    <n v="0"/>
    <n v="0"/>
    <n v="0"/>
    <s v="10/29/1924 12:00:00 AM"/>
    <m/>
    <m/>
    <m/>
    <m/>
    <m/>
    <m/>
    <m/>
    <n v="0"/>
    <n v="0"/>
  </r>
  <r>
    <x v="1"/>
    <x v="1"/>
    <x v="3"/>
    <x v="5"/>
    <s v="Northwestern British Columbia"/>
    <x v="147"/>
    <s v="Northwestern British Columbia, October 29 - November 7, 1978. Northwestern BC was hit by two floods. The first was due to a major storm system which struck October 29 to November 1. The second flood was caused by heavy rainfall and mixture of snow and rain occurring between November 4 and 7. Flooding occurred collectively along the Skeena and Nass rivers, and on the Queen Charlotte Islands. The Terrace-Kitimat region was declared a disaster area as the local economy was severely disrupted by the flooding and loss of communication links. Kitimaat Village and Thornhill were also affected while Lakelse Lake and Old Remo areas were the worst hit by flooding with dozens of homes flooded.  Numerous bridges were damaged and destroyed, roads and highways were washed out in many places, and the railway line between Smithers and Terrace was closed because of the flooding. A CN Rail track was undermined â€“ a train engine fell into the Skeena River, causing the deaths of two people."/>
    <n v="2"/>
    <n v="0"/>
    <n v="40"/>
    <n v="8277755"/>
    <n v="1357009"/>
    <s v="11/7/1978 12:00:00 AM"/>
    <n v="3037970"/>
    <n v="5239785"/>
    <m/>
    <m/>
    <m/>
    <m/>
    <m/>
    <n v="0"/>
    <n v="0"/>
  </r>
  <r>
    <x v="1"/>
    <x v="1"/>
    <x v="3"/>
    <x v="24"/>
    <s v="Eastern and Northern Coastline of New Brunswick"/>
    <x v="148"/>
    <s v="Eastern and Northern Coastline of New Brunswick, October 29, 2000.  Extensive damage occurred during a severe storm surge with winds in excess of 130 km/h.  Private property, businesses and public infrastructure were damaged along the eastern and northern coast of New Brunswick.  The emerging shellfish aquaculture industry (which includes mussels, oysters and clams) was also greatly affected."/>
    <n v="0"/>
    <n v="0"/>
    <n v="0"/>
    <n v="0"/>
    <n v="0"/>
    <s v="10/29/2000 12:00:00 AM"/>
    <n v="0"/>
    <n v="0"/>
    <m/>
    <m/>
    <m/>
    <m/>
    <m/>
    <n v="0"/>
    <n v="0"/>
  </r>
  <r>
    <x v="1"/>
    <x v="1"/>
    <x v="3"/>
    <x v="4"/>
    <s v="Ontario and Quebec"/>
    <x v="149"/>
    <s v="Ontario and Quebec, October 29, 2006. A storm that blew in from the United States left about 49,000 Quebec and 30,000 Ontario residents without power (approximately 240,000 individuals). High winds felled lines in a broad band across central Ontario, while in Quebec, the Laurentians region, north on Montreal, and the Gasp were particularly hard hit."/>
    <n v="0"/>
    <n v="0"/>
    <n v="0"/>
    <n v="0"/>
    <n v="0"/>
    <s v="10/29/2006 12:00:00 AM"/>
    <m/>
    <m/>
    <m/>
    <m/>
    <m/>
    <m/>
    <m/>
    <n v="240000"/>
    <n v="0"/>
  </r>
  <r>
    <x v="0"/>
    <x v="0"/>
    <x v="2"/>
    <x v="14"/>
    <s v="Rae Point NT"/>
    <x v="150"/>
    <s v="Rae Point NT, October 30, 1974. Two survivors: a Pan-Arctic Oils Lockheed Electra crashed."/>
    <n v="32"/>
    <n v="2"/>
    <n v="0"/>
    <n v="0"/>
    <n v="0"/>
    <s v="10/30/1974 12:00:00 AM"/>
    <n v="0"/>
    <n v="0"/>
    <m/>
    <m/>
    <m/>
    <m/>
    <m/>
    <n v="0"/>
    <n v="0"/>
  </r>
  <r>
    <x v="1"/>
    <x v="1"/>
    <x v="3"/>
    <x v="4"/>
    <s v="Greater Vancouver BC"/>
    <x v="151"/>
    <s v="Greater Vancouver BC, October 30-31, 1981.  An estimated 70 mm of rainfall caused road and rail washouts, flooding of buildings and erosion. The accompanying wind caused hydro blackouts throughout Greater Vancouver, the Fraser Valley and along the Sunshine Coast. Blocked culverts and plugged storm drains caused extensive damage to surrounding areas. The following creeks reported the majority of the flooding: Lynn Creek, Seymour Creek and Mosquito Creek. Areas which received the most damage were: District of North Vancouver, City of North Vancouver, Pemberton, Squamish and Howe Sound. First Nation reserves also reported damage. One 17 year old drowned while trying to cross a creek; 4 people went missing and 5 people were killed due to the washing out of a bridge."/>
    <n v="10"/>
    <n v="0"/>
    <n v="0"/>
    <n v="3130147"/>
    <n v="379411.8"/>
    <s v="10/31/1981 12:00:00 AM"/>
    <n v="217888"/>
    <n v="2912259"/>
    <m/>
    <m/>
    <m/>
    <m/>
    <m/>
    <n v="0"/>
    <n v="0"/>
  </r>
  <r>
    <x v="0"/>
    <x v="2"/>
    <x v="9"/>
    <x v="30"/>
    <s v="Montreal QC"/>
    <x v="152"/>
    <s v="Montreal QC, October 5, 1970. British commercial attachÃ© James Cross was kidnapped by the FLQ (Front de libÃ©ration de QuÃ©bec); encouraged by their success, the FLQ then kidnapped QuÃ©bec Minister of Labour and Acting Premier Pierre Laporte on Oct. 10,1970; Laporte was murdered on Oct. 17,1970; in response, the federal government implemented the War Measures Act; Cross was held for 59 days and then released after negotiations which resulted in his kidnappers being allowed to leave the country."/>
    <n v="1"/>
    <n v="0"/>
    <n v="0"/>
    <m/>
    <m/>
    <s v="10/5/1970 12:00:00 AM"/>
    <m/>
    <m/>
    <m/>
    <m/>
    <m/>
    <m/>
    <m/>
    <n v="0"/>
    <n v="0"/>
  </r>
  <r>
    <x v="1"/>
    <x v="1"/>
    <x v="3"/>
    <x v="4"/>
    <s v="Hamilton ON"/>
    <x v="153"/>
    <s v="Hamilton ON, October 5-6, 1995."/>
    <n v="0"/>
    <n v="0"/>
    <n v="0"/>
    <n v="17419000"/>
    <n v="1193082.2"/>
    <s v="10/6/1995 12:00:00 AM"/>
    <n v="0"/>
    <n v="0"/>
    <m/>
    <m/>
    <m/>
    <n v="17419000"/>
    <m/>
    <n v="0"/>
    <n v="0"/>
  </r>
  <r>
    <x v="1"/>
    <x v="1"/>
    <x v="3"/>
    <x v="8"/>
    <s v="Alberta"/>
    <x v="154"/>
    <s v="Alberta, October 1984."/>
    <n v="0"/>
    <n v="0"/>
    <n v="0"/>
    <m/>
    <m/>
    <s v="10/6/1984 12:00:00 AM"/>
    <n v="0"/>
    <n v="0"/>
    <m/>
    <m/>
    <m/>
    <m/>
    <m/>
    <n v="0"/>
    <n v="0"/>
  </r>
  <r>
    <x v="1"/>
    <x v="1"/>
    <x v="3"/>
    <x v="5"/>
    <s v="Pemberton area BC"/>
    <x v="154"/>
    <s v="Pemberton area BC, October 6-8, 1984. Persistent heavy rains over three days caused severe flooding in the Pemberton, Squamish, and Lion's Bay areas; 300 people were evacuated; the flood caused one death."/>
    <n v="1"/>
    <n v="0"/>
    <n v="300"/>
    <n v="3999112"/>
    <n v="395951.7"/>
    <s v="10/8/1984 12:00:00 AM"/>
    <n v="637747"/>
    <n v="3361365"/>
    <m/>
    <m/>
    <m/>
    <m/>
    <m/>
    <n v="0"/>
    <n v="0"/>
  </r>
  <r>
    <x v="1"/>
    <x v="1"/>
    <x v="3"/>
    <x v="4"/>
    <s v="Avalon and Burin Peninsulas and Bonavista, Trinity and Conception Bays NL"/>
    <x v="155"/>
    <s v="Avalon and Burin Peninsulas and Bonavista, Trinity and Conception Bays NL, October 6, 1992. A violent storm struck on the evening of the October 6 with winds of 139 km/h in some areas and 55 mm of rain; utility services were disrupted in many areas; the Canadian Coast Guard was kept busy with calls for assistance and for a period of time all flights in and out of St. John's International Airport were cancelled; several local area schools, a hospital, businesses and private residences were damaged; the storm continued unabated into Thursday October 8, with winds having subsided to the 70 km/h range.  About 2000 trees in St. John's were destroyed and many boats and fishing vessels were destroyed or damaged."/>
    <n v="0"/>
    <n v="0"/>
    <n v="0"/>
    <n v="8945037"/>
    <n v="638931.19999999995"/>
    <s v="10/6/1992 12:00:00 AM"/>
    <m/>
    <m/>
    <m/>
    <m/>
    <m/>
    <n v="8945037"/>
    <m/>
    <n v="0"/>
    <n v="0"/>
  </r>
  <r>
    <x v="1"/>
    <x v="1"/>
    <x v="3"/>
    <x v="9"/>
    <s v="South Coast and Lower Mainland British Columbia"/>
    <x v="156"/>
    <s v="South Coast and Lower Mainland British Columbia, October 6-8, 2016. Strong winds gusting up to 117 km/h battered eastern Vancouver Island, the Sunshine Coast and the Lower Mainland. On October 6, Vancouver reported wind gusts of 56 km/h, Victoria 36 km/h, and Sisters Island as well as Trail Island both recorded wind gusts of 117 km/h. Severe winds downed trees and power lines, which knocked out power to 100,000 B.C. Hydro customers (approximately 300,000 individuals). In eastern Victoria Island 29,000 people lost power over night. The most severely impacted area was Courtenay where 12,000 people were without power. At the peak of the storm, 45,000 people lost power throughout the province. By October 8, 13,000 people were still without power and strong winds continued to affect parts of the province."/>
    <m/>
    <m/>
    <m/>
    <n v="0"/>
    <n v="0"/>
    <s v="10/8/2016 12:00:00 AM"/>
    <m/>
    <m/>
    <m/>
    <m/>
    <m/>
    <m/>
    <m/>
    <n v="300000"/>
    <m/>
  </r>
  <r>
    <x v="1"/>
    <x v="1"/>
    <x v="3"/>
    <x v="28"/>
    <s v="Nova Scotia"/>
    <x v="157"/>
    <s v="Nova Scotia, October 7-8, 1962.  Hurricane/tropical cyclone &quot;Daisy&quot;."/>
    <n v="0"/>
    <n v="0"/>
    <n v="0"/>
    <m/>
    <m/>
    <s v="10/8/1962 12:00:00 AM"/>
    <m/>
    <m/>
    <m/>
    <m/>
    <m/>
    <m/>
    <m/>
    <n v="0"/>
    <n v="0"/>
  </r>
  <r>
    <x v="0"/>
    <x v="0"/>
    <x v="7"/>
    <x v="10"/>
    <s v="Canso NS"/>
    <x v="158"/>
    <s v="Canso NS, October 8, 1991. An operator error occurred during the installation of a refrigerator which converts freon to ammonia; a subcontractor left a gate open on a pipe which he thought was out of service; 20 tonnes of freon were released."/>
    <n v="0"/>
    <n v="0"/>
    <n v="0"/>
    <m/>
    <m/>
    <s v="10/8/1991 12:00:00 AM"/>
    <m/>
    <m/>
    <m/>
    <m/>
    <m/>
    <m/>
    <m/>
    <n v="0"/>
    <n v="0"/>
  </r>
  <r>
    <x v="1"/>
    <x v="1"/>
    <x v="3"/>
    <x v="5"/>
    <s v="Northwestern British Columbia"/>
    <x v="158"/>
    <s v="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
    <m/>
    <m/>
    <m/>
    <m/>
    <m/>
    <s v="10/14/1991 12:00:00 AM"/>
    <m/>
    <m/>
    <m/>
    <m/>
    <m/>
    <m/>
    <m/>
    <n v="4150761"/>
    <n v="0"/>
  </r>
  <r>
    <x v="1"/>
    <x v="1"/>
    <x v="3"/>
    <x v="5"/>
    <s v="Nova Scotia, Prince Edward Island and Newfoundland"/>
    <x v="159"/>
    <s v="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â€™s declared a state of emergency due to various road closures including the Swangerâ€™s Cove Bridge on route 361, which was reported to have been damaged and was deemed unusable by the Newfoundland Public Safety Regional Office. Road closures in St-Albanâ€™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
    <m/>
    <m/>
    <m/>
    <n v="30350000"/>
    <n v="1418224.3"/>
    <s v="10/13/2016 12:00:00 AM"/>
    <n v="30350000"/>
    <m/>
    <m/>
    <m/>
    <m/>
    <m/>
    <m/>
    <n v="390600"/>
    <m/>
  </r>
  <r>
    <x v="1"/>
    <x v="1"/>
    <x v="3"/>
    <x v="11"/>
    <s v="Regina SK"/>
    <x v="160"/>
    <s v="Regina SK, November 1950."/>
    <n v="0"/>
    <n v="0"/>
    <n v="0"/>
    <m/>
    <m/>
    <s v="11/1/1950 12:00:00 AM"/>
    <m/>
    <m/>
    <m/>
    <m/>
    <m/>
    <m/>
    <m/>
    <n v="0"/>
    <n v="0"/>
  </r>
  <r>
    <x v="0"/>
    <x v="0"/>
    <x v="0"/>
    <x v="0"/>
    <s v="Springhill NS"/>
    <x v="161"/>
    <s v="Springhill NS, November 1, 1956. 39 dead, 88 survivors: a gas explosion blasted Cumberland's #4 colliery: the 88 survivors were trapped underground but later rescued."/>
    <n v="39"/>
    <n v="88"/>
    <n v="0"/>
    <m/>
    <m/>
    <s v="11/1/1956 12:00:00 AM"/>
    <m/>
    <m/>
    <m/>
    <m/>
    <m/>
    <m/>
    <m/>
    <n v="0"/>
    <n v="0"/>
  </r>
  <r>
    <x v="1"/>
    <x v="1"/>
    <x v="3"/>
    <x v="5"/>
    <s v="Kicking Horse Pass, Alberta - British Columbia border"/>
    <x v="162"/>
    <s v="Kicking Horse Pass, Alberta - British Columbia border, November 1978. Debris flows triggered by a jÃ¶kulhlaup (sudden and rapid draining of a glacier dammed lake or of water impounded within a glacier) from Cathedral Glacier destroyed three levels of Canadian Pacific Railway track, derailing a freight train; sections of the TransCanada Highway were also buried."/>
    <n v="0"/>
    <n v="0"/>
    <n v="0"/>
    <n v="20087353"/>
    <n v="3293008.7"/>
    <s v="11/1/1978 12:00:00 AM"/>
    <n v="7372141"/>
    <n v="12715212"/>
    <m/>
    <m/>
    <m/>
    <m/>
    <m/>
    <n v="0"/>
    <n v="0"/>
  </r>
  <r>
    <x v="1"/>
    <x v="1"/>
    <x v="3"/>
    <x v="8"/>
    <s v="Quebec and Ontario"/>
    <x v="163"/>
    <s v="Ontario and Quebec, November 1993 â€“ March 1994."/>
    <n v="0"/>
    <n v="0"/>
    <n v="0"/>
    <m/>
    <m/>
    <s v="3/1/1994 12:00:00 AM"/>
    <m/>
    <m/>
    <m/>
    <m/>
    <m/>
    <m/>
    <m/>
    <n v="0"/>
    <n v="0"/>
  </r>
  <r>
    <x v="1"/>
    <x v="1"/>
    <x v="3"/>
    <x v="4"/>
    <s v="Lake Superior ON"/>
    <x v="164"/>
    <s v="Lake Superior ON, November 10, 1975. The entire crew of 29 died: the 218-metre ore carrier &quot;Edmund Fitzgerald&quot; sailing out of Sault Ste. Marie sank during a gale in 156 metres of water."/>
    <n v="29"/>
    <n v="0"/>
    <n v="0"/>
    <m/>
    <m/>
    <s v="11/10/1975 12:00:00 AM"/>
    <n v="0"/>
    <n v="0"/>
    <m/>
    <m/>
    <m/>
    <m/>
    <m/>
    <n v="0"/>
    <n v="0"/>
  </r>
  <r>
    <x v="0"/>
    <x v="0"/>
    <x v="7"/>
    <x v="16"/>
    <s v="Mississauga ON"/>
    <x v="165"/>
    <s v="Mississauga ON, November 10-16, 1979. A CPR train of 106 cars carrying many dangerous chemicals derailed near Morris Road in Mississauga and burst into flames, creating a spectacular explosion.  The proximity of tank cars containing chlorine to propane tank cars that may have exploded, and released a toxic cloud of chlorine, forced the evacuation of 225,000 people."/>
    <n v="0"/>
    <n v="0"/>
    <n v="225000"/>
    <m/>
    <m/>
    <s v="11/16/1979 12:00:00 AM"/>
    <n v="0"/>
    <n v="0"/>
    <m/>
    <m/>
    <m/>
    <m/>
    <m/>
    <n v="0"/>
    <n v="0"/>
  </r>
  <r>
    <x v="1"/>
    <x v="1"/>
    <x v="8"/>
    <x v="20"/>
    <s v="Nicolet QC"/>
    <x v="166"/>
    <s v="Nicolet QC, November 12, 1955. 3 dead, 2000 evacuated, 6 injured; a landslide carried six buildings into a huge crater on the shore of the Nicolet River."/>
    <n v="3"/>
    <n v="6"/>
    <n v="2000"/>
    <m/>
    <m/>
    <s v="11/12/1955 12:00:00 AM"/>
    <m/>
    <m/>
    <m/>
    <m/>
    <m/>
    <m/>
    <m/>
    <n v="0"/>
    <n v="0"/>
  </r>
  <r>
    <x v="1"/>
    <x v="1"/>
    <x v="3"/>
    <x v="9"/>
    <s v="Ontario and Quebec"/>
    <x v="167"/>
    <s v="Ontario and Quebec, November 12-13, 1992."/>
    <n v="0"/>
    <n v="0"/>
    <n v="0"/>
    <m/>
    <m/>
    <s v="11/13/1992 12:00:00 AM"/>
    <m/>
    <m/>
    <m/>
    <m/>
    <m/>
    <m/>
    <m/>
    <n v="0"/>
    <n v="0"/>
  </r>
  <r>
    <x v="1"/>
    <x v="1"/>
    <x v="3"/>
    <x v="4"/>
    <s v="Vancouver BC"/>
    <x v="168"/>
    <s v="Southern British Columbia, November 12, 2007. High winds battered southern British Columbia, leaving more than 200,000 people without power as well as stranding thousands of airplane and ferry passengers. Along the coast, winds exceeded 130 km/h. In addition, heavy snow and mudslides caused by high precipitation resulted in road closures. The hardest hit areas were Langley, Surrey, Delta, and Richmond."/>
    <n v="0"/>
    <n v="0"/>
    <n v="0"/>
    <n v="0"/>
    <n v="0"/>
    <s v="11/12/2007 12:00:00 AM"/>
    <m/>
    <m/>
    <m/>
    <m/>
    <m/>
    <m/>
    <m/>
    <n v="200000"/>
    <n v="0"/>
  </r>
  <r>
    <x v="1"/>
    <x v="1"/>
    <x v="3"/>
    <x v="5"/>
    <s v="Red Earth First Nation SK"/>
    <x v="169"/>
    <s v="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â€™s Soccer Centre, while others stayed in hotels or with family. The communities of Carrot River and the rural municipalities of Moose Range and Arborfield also declared states of emergency but were less impacted by the flood."/>
    <m/>
    <m/>
    <n v="576"/>
    <n v="0"/>
    <n v="0"/>
    <s v="11/18/2016 12:00:00 AM"/>
    <m/>
    <m/>
    <m/>
    <m/>
    <m/>
    <m/>
    <m/>
    <m/>
    <m/>
  </r>
  <r>
    <x v="0"/>
    <x v="0"/>
    <x v="7"/>
    <x v="10"/>
    <s v="Sudbury ON"/>
    <x v="170"/>
    <s v="Sudbury ON, November 16, 1995. A cloud of sulphur dioxide was accidentally released from a copper refinery and passed over a part of the city; the leak was from a faulty sample port in the section of the system where sulphur dioxide is converted to sulphuric acid, and the gas was released before conversion; hundreds of residents suffered minor irritations (eye irritations, respiratory problems...); a hospital and a clinic were evacuated; a legal action follow-up occurred."/>
    <n v="0"/>
    <n v="20"/>
    <n v="0"/>
    <m/>
    <m/>
    <s v="11/16/1995 12:00:00 AM"/>
    <n v="0"/>
    <n v="0"/>
    <m/>
    <m/>
    <m/>
    <m/>
    <m/>
    <n v="0"/>
    <n v="0"/>
  </r>
  <r>
    <x v="0"/>
    <x v="0"/>
    <x v="2"/>
    <x v="25"/>
    <s v="Brantford ON"/>
    <x v="171"/>
    <s v="Brantford ON, November 16, 2002.  Eight train cars were derailed as a result of a collision with a van. The derailed cars rolled down an embankment that adjoined a neighbourhood, causing 120 people from the immediate area to be evacuated for two days. There were no leaks reported, but the cars contained a residue of butylene and butane."/>
    <n v="1"/>
    <n v="0"/>
    <n v="120"/>
    <n v="0"/>
    <n v="0"/>
    <s v="11/16/2002 12:00:00 AM"/>
    <m/>
    <m/>
    <m/>
    <m/>
    <m/>
    <m/>
    <m/>
    <n v="0"/>
    <n v="0"/>
  </r>
  <r>
    <x v="0"/>
    <x v="0"/>
    <x v="2"/>
    <x v="2"/>
    <s v="400 km off Cape Race NL"/>
    <x v="172"/>
    <s v="400 km off Cape Race NL, 1987.  Spanish Fishing Trawler &quot;Hosanna I&quot; sinks in the Atlantic Ocean: 34 dead."/>
    <n v="34"/>
    <n v="0"/>
    <n v="0"/>
    <m/>
    <m/>
    <s v="11/17/1987 12:00:00 AM"/>
    <n v="0"/>
    <n v="0"/>
    <m/>
    <m/>
    <m/>
    <m/>
    <m/>
    <n v="0"/>
    <n v="0"/>
  </r>
  <r>
    <x v="1"/>
    <x v="1"/>
    <x v="8"/>
    <x v="12"/>
    <s v="Burin Peninsula NL"/>
    <x v="173"/>
    <s v="Burin Peninsula NF, November 18, 1929. An offshore earthquake (magnitude 7.2) on the floor of the Atlantic Ocean caused a massive submarine slump (landslide), which generated a large ocean wave (tsunami); the tsunami drowned 27 people when it struck the Burin Peninsula. A tsunami was also reported to have struck Cape Breton, Nova Scotia, drowning one individual."/>
    <n v="28"/>
    <n v="0"/>
    <n v="0"/>
    <m/>
    <m/>
    <s v="11/18/1929 12:00:00 AM"/>
    <m/>
    <m/>
    <m/>
    <m/>
    <m/>
    <m/>
    <m/>
    <n v="0"/>
    <n v="7"/>
  </r>
  <r>
    <x v="1"/>
    <x v="1"/>
    <x v="3"/>
    <x v="5"/>
    <s v="Sydney NS"/>
    <x v="174"/>
    <s v="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
    <n v="0"/>
    <n v="1"/>
    <n v="800"/>
    <n v="5627843"/>
    <n v="353952.4"/>
    <s v="11/11/2000 12:00:00 AM"/>
    <n v="449218"/>
    <n v="1389625"/>
    <n v="1939000"/>
    <n v="1850000"/>
    <m/>
    <m/>
    <m/>
    <n v="0"/>
    <n v="0"/>
  </r>
  <r>
    <x v="1"/>
    <x v="1"/>
    <x v="8"/>
    <x v="22"/>
    <s v="Baffin Bay NU"/>
    <x v="175"/>
    <s v="Baffin Bay NU, November 20, 1933. The largest earthquake ever recorded inside the Arctic Circle.  Magnitude: 7.3"/>
    <n v="0"/>
    <n v="0"/>
    <n v="0"/>
    <m/>
    <m/>
    <s v="11/20/1933 12:00:00 AM"/>
    <m/>
    <m/>
    <m/>
    <m/>
    <m/>
    <m/>
    <m/>
    <n v="0"/>
    <n v="7"/>
  </r>
  <r>
    <x v="0"/>
    <x v="0"/>
    <x v="7"/>
    <x v="18"/>
    <s v="Grand Coulee SK"/>
    <x v="176"/>
    <s v="Grand Coulee SK, November 20, 1991. A fire in a storage depot containing 45 gallons of cyanide salts and 2500 gallons of bulk farm pesticide, phosphorus and a sodium-based chemical forced the evacuation of the 200 residents of Grand Coulee for about three hours."/>
    <n v="0"/>
    <n v="0"/>
    <n v="200"/>
    <m/>
    <m/>
    <s v="11/20/1991 12:00:00 AM"/>
    <n v="0"/>
    <n v="0"/>
    <m/>
    <m/>
    <m/>
    <m/>
    <m/>
    <n v="0"/>
    <n v="0"/>
  </r>
  <r>
    <x v="1"/>
    <x v="1"/>
    <x v="3"/>
    <x v="5"/>
    <s v="Duncan and North Cowichan (Vancouver Island) BC"/>
    <x v="177"/>
    <s v="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
    <m/>
    <m/>
    <n v="900"/>
    <n v="0"/>
    <n v="0"/>
    <s v="11/20/2009 12:00:00 AM"/>
    <m/>
    <m/>
    <m/>
    <m/>
    <m/>
    <m/>
    <m/>
    <m/>
    <m/>
  </r>
  <r>
    <x v="0"/>
    <x v="0"/>
    <x v="2"/>
    <x v="25"/>
    <s v="Canoe River BC"/>
    <x v="178"/>
    <s v="Canoe River, BC, November 21, 1950.  A special force troop train westbound, and an eastbound train collided head on at Canoe River."/>
    <n v="21"/>
    <n v="53"/>
    <n v="0"/>
    <m/>
    <m/>
    <s v="11/21/1950 12:00:00 AM"/>
    <m/>
    <m/>
    <m/>
    <m/>
    <m/>
    <m/>
    <m/>
    <n v="0"/>
    <n v="0"/>
  </r>
  <r>
    <x v="1"/>
    <x v="1"/>
    <x v="8"/>
    <x v="20"/>
    <s v="Prince Rupert BC"/>
    <x v="179"/>
    <s v="Prince Rupert BC, November 22, 1957. 7 dead; debris avalanche triggered by heavy rains buried three houses."/>
    <n v="7"/>
    <n v="0"/>
    <n v="0"/>
    <m/>
    <m/>
    <s v="11/22/1957 12:00:00 AM"/>
    <m/>
    <m/>
    <m/>
    <m/>
    <m/>
    <m/>
    <m/>
    <n v="0"/>
    <n v="0"/>
  </r>
  <r>
    <x v="1"/>
    <x v="1"/>
    <x v="3"/>
    <x v="9"/>
    <s v="Greater Vancouver Area, Southern BC"/>
    <x v="180"/>
    <s v="Greater Vancouver Area BC, November 23-25, 1998. A powerful windstorm, accompanied with rain hit the Greater Vancouver Area the night of November 23, toppling over trees and blowing shingles off rooftops. Winds of 96-105 km/h were reported, and up to 22.4 mm of rain fell, making this the worst storm in 10 years.  A second windstorm hit the area the following day (within 18 hours), with winds up to 90 km/h over the Strait of Georgia and 60 km/h on land. Ferries cancelled several runs November 29. 200,000 homes lost power and 5,000 homes went without telephone lines; however, the majority of this was restored quickly by the power companies. Several roads and schools were closed. Power was not restored to everyone until November 27."/>
    <n v="0"/>
    <n v="0"/>
    <n v="0"/>
    <n v="14025688"/>
    <n v="921732"/>
    <s v="11/25/1998 12:00:00 AM"/>
    <m/>
    <m/>
    <m/>
    <m/>
    <m/>
    <n v="14025688"/>
    <m/>
    <n v="0"/>
    <n v="0"/>
  </r>
  <r>
    <x v="1"/>
    <x v="1"/>
    <x v="8"/>
    <x v="22"/>
    <s v="Saguenay region QC"/>
    <x v="181"/>
    <s v="Saguenay region QC, November 25, 1988. Some minor damage was caused at JonquiÃ¨re, Chicoutimi, La Baie and QuÃ©bec City.  Magnitude: 6.0."/>
    <n v="0"/>
    <n v="0"/>
    <n v="0"/>
    <n v="37970666"/>
    <n v="3199775.2"/>
    <s v="11/25/1988 12:00:00 AM"/>
    <n v="20891999"/>
    <n v="17078667"/>
    <m/>
    <m/>
    <m/>
    <m/>
    <m/>
    <n v="0"/>
    <n v="6"/>
  </r>
  <r>
    <x v="0"/>
    <x v="0"/>
    <x v="1"/>
    <x v="1"/>
    <s v="Kirkland Lake ON"/>
    <x v="182"/>
    <s v="Kirkland Lake ON, November 26, 1993. Two miners were trapped following a rockburst 2 km below the surface: rescue efforts failed: the bodies were not recovered."/>
    <n v="2"/>
    <n v="0"/>
    <n v="0"/>
    <m/>
    <m/>
    <s v="11/26/1993 12:00:00 AM"/>
    <n v="0"/>
    <n v="0"/>
    <m/>
    <m/>
    <m/>
    <m/>
    <m/>
    <n v="0"/>
    <n v="0"/>
  </r>
  <r>
    <x v="1"/>
    <x v="1"/>
    <x v="3"/>
    <x v="5"/>
    <s v="Southwestern British Columbia"/>
    <x v="183"/>
    <s v="Southwestern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
    <n v="0"/>
    <n v="0"/>
    <n v="230"/>
    <n v="18835222"/>
    <n v="1290083.7"/>
    <s v="11/29/1995 12:00:00 AM"/>
    <n v="1915497"/>
    <n v="5722996"/>
    <n v="11196729"/>
    <m/>
    <m/>
    <m/>
    <m/>
    <n v="0"/>
    <n v="0"/>
  </r>
  <r>
    <x v="0"/>
    <x v="0"/>
    <x v="2"/>
    <x v="29"/>
    <s v="Rogers Pass BC"/>
    <x v="184"/>
    <s v="Rogers Pass BC, November 27, 2000.  A bus carrying tourists from Taiwan crashed head-on with a transport truck in a tunnel on the Trans-Canada Highway, killing six and injuring 21.  The accident happened in the 316-metre Lanark snowshed tunnel, closing the highway for about 14 hours.  The transport truck was empty at the time of the accident."/>
    <n v="6"/>
    <n v="21"/>
    <n v="0"/>
    <n v="0"/>
    <n v="0"/>
    <s v="11/27/2000 12:00:00 AM"/>
    <m/>
    <m/>
    <m/>
    <m/>
    <m/>
    <m/>
    <m/>
    <n v="0"/>
    <n v="0"/>
  </r>
  <r>
    <x v="1"/>
    <x v="1"/>
    <x v="3"/>
    <x v="8"/>
    <s v="Nova Scotia and Prince Edward Island"/>
    <x v="185"/>
    <s v="Nova Scotia and Prince Edward Island, November 27-29, 2016. An early winter storm hit the Maritime provinces affecting Nova Scotia and Prince Edward Island on November 27. The storm dumped 15 cm of snow on the mainland of Nova Scotia and produced strong winds in Cape Breton. A mix of messy weather consisting of freezing rain, ice and snow created dangerous driving conditions. In Nova Scotia, the Canso Causeway was closed to high-sided vehicles and Highway 104 was closed in certain sections due to poor visibility. One transport truck over turned on the Seal Island Bridge in Cape Breton due to strong wind gusts of up to 110 km/h. In Nova Scotia 11,200 customers (approximately 33,600 individuals) lost power, while in P.E.I 12,000 customers (approximately 36,000 individuals) were without power. In P.E.I power remained out for some residents until November 29."/>
    <m/>
    <m/>
    <m/>
    <n v="0"/>
    <n v="0"/>
    <s v="11/29/2016 12:00:00 AM"/>
    <m/>
    <m/>
    <m/>
    <m/>
    <m/>
    <m/>
    <m/>
    <n v="69000"/>
    <m/>
  </r>
  <r>
    <x v="1"/>
    <x v="1"/>
    <x v="8"/>
    <x v="20"/>
    <s v="Burnaby and New Westminster BC"/>
    <x v="186"/>
    <s v="Burnaby and New Westminster BC, November 28, 1909. 22 dead; 15 injured; slump of railway embankment; trail derailed."/>
    <n v="22"/>
    <n v="15"/>
    <n v="0"/>
    <m/>
    <m/>
    <s v="11/28/1909 12:00:00 AM"/>
    <m/>
    <m/>
    <m/>
    <m/>
    <m/>
    <m/>
    <m/>
    <n v="0"/>
    <n v="0"/>
  </r>
  <r>
    <x v="1"/>
    <x v="1"/>
    <x v="8"/>
    <x v="20"/>
    <s v="Khyex River BC"/>
    <x v="187"/>
    <s v="Khyex River BC, November 28, 2003. The Khyex River Landslide occurred on November 28, between 00:20 and 00:30 PST. This is when Pacific Northern Gas Ltd noticed a pressure loss in the pipeline. Approximately 300 metres of 8-inch pipeline was lost. As a result, most of Prince Rupert residents were without natural gas or heat for 10 days. A few days after the landslide occurred, a temporary 2-inch gas line was installed to restore partial service. The spectacular landslide flowed downstream, crossed the river and flowed upstream for hundreds of metres. This type of landslide took place in very sensitive glaciomarine muds, and is called a retrogressive earthflow. The estimated volume of material displaced by the landslide is up to 4.7 million cubic metres. It is thought that the slope failure was triggered by erosion of the riverbank."/>
    <n v="0"/>
    <n v="0"/>
    <n v="0"/>
    <n v="0"/>
    <n v="0"/>
    <s v="11/28/2003 12:00:00 AM"/>
    <n v="0"/>
    <n v="0"/>
    <m/>
    <m/>
    <m/>
    <m/>
    <m/>
    <n v="0"/>
    <n v="0"/>
  </r>
  <r>
    <x v="0"/>
    <x v="0"/>
    <x v="2"/>
    <x v="14"/>
    <s v="Sainte-ThÃ©rÃ¨se-de-Blainville, QC"/>
    <x v="188"/>
    <s v="Sainte-Therese-de-Blainville QC, November 29, 1963. 118 dead (all aboard): a DC-8 airline flight crashed four minutes after take-off from Dorval Airport in MontrÃ©al: the cause of the crash remains uncertain."/>
    <n v="118"/>
    <n v="0"/>
    <n v="0"/>
    <m/>
    <m/>
    <s v="11/29/1963 12:00:00 AM"/>
    <m/>
    <m/>
    <m/>
    <m/>
    <m/>
    <m/>
    <m/>
    <n v="0"/>
    <n v="0"/>
  </r>
  <r>
    <x v="1"/>
    <x v="1"/>
    <x v="3"/>
    <x v="5"/>
    <s v="Nechako River BC"/>
    <x v="189"/>
    <s v="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
    <n v="0"/>
    <n v="0"/>
    <n v="0"/>
    <m/>
    <m/>
    <s v="11/29/1996 12:00:00 AM"/>
    <n v="0"/>
    <n v="0"/>
    <m/>
    <m/>
    <m/>
    <m/>
    <m/>
    <n v="0"/>
    <n v="0"/>
  </r>
  <r>
    <x v="1"/>
    <x v="1"/>
    <x v="3"/>
    <x v="5"/>
    <s v="Baie-Comeau QC"/>
    <x v="190"/>
    <s v="Baie-Comeau QC, November 3, 1966. An exceptional fall flood on the north bank of the St. Lawrence River, QuÃ©bec; the region of Baie-Saint-Paul - Baie-Comeau reported the most severe damage, while the effects of the flood reached the region of Batiscan Ã  Sept-ÃŽles; three people died at Pointe-aux-Anglais on the CÃ´te-Nord, two others died at Charlevoix."/>
    <n v="5"/>
    <n v="0"/>
    <n v="0"/>
    <m/>
    <m/>
    <s v="11/3/1966 12:00:00 AM"/>
    <m/>
    <m/>
    <m/>
    <m/>
    <m/>
    <m/>
    <m/>
    <n v="0"/>
    <n v="0"/>
  </r>
  <r>
    <x v="1"/>
    <x v="1"/>
    <x v="3"/>
    <x v="4"/>
    <s v="Halifax and Lunenburg NS"/>
    <x v="191"/>
    <s v="Halifax and Lunenburg NS, November 3, 2007. Storm Noel.  The province was subjected to a severe storm throughout the province, with the heaviest impact in the areas of Halifax and Lunenburg."/>
    <n v="0"/>
    <n v="0"/>
    <n v="0"/>
    <n v="2805156.51"/>
    <n v="150950.1"/>
    <s v="11/3/2007 12:00:00 AM"/>
    <n v="812603"/>
    <n v="1925958.41"/>
    <m/>
    <n v="48319.81"/>
    <m/>
    <m/>
    <n v="18275.29"/>
    <n v="0"/>
    <n v="0"/>
  </r>
  <r>
    <x v="1"/>
    <x v="1"/>
    <x v="3"/>
    <x v="9"/>
    <s v="Central Ontario"/>
    <x v="192"/>
    <s v="Central Ontario, November 30, 1991."/>
    <n v="0"/>
    <n v="0"/>
    <n v="0"/>
    <n v="5982309"/>
    <n v="433500.7"/>
    <s v="11/30/1991 12:00:00 AM"/>
    <n v="0"/>
    <n v="0"/>
    <m/>
    <m/>
    <m/>
    <n v="5982309"/>
    <m/>
    <n v="0"/>
    <n v="0"/>
  </r>
  <r>
    <x v="1"/>
    <x v="1"/>
    <x v="3"/>
    <x v="28"/>
    <s v="New Brunswick and Nova Scotia"/>
    <x v="193"/>
    <s v="New Brunswick and Nova Scotia, November 4, 2007. Wind gusts of up to 135 km/h from post-tropical storm Noel lashed the Maritimes, knocking out power to an estimated 190,000 homes and businesses across the region, while pounding surf and heavy rain washed out roads in some coastal areas."/>
    <n v="0"/>
    <n v="0"/>
    <n v="0"/>
    <n v="0"/>
    <n v="0"/>
    <s v="11/4/2007 12:00:00 AM"/>
    <m/>
    <m/>
    <m/>
    <m/>
    <m/>
    <m/>
    <m/>
    <n v="190000"/>
    <n v="0"/>
  </r>
  <r>
    <x v="1"/>
    <x v="1"/>
    <x v="3"/>
    <x v="4"/>
    <s v="Yarmouth County NS"/>
    <x v="194"/>
    <s v="Yarmouth County NS, November 4-10, 2010. A severe storm produced a total rainfall ranging from 140 mm to 250 mm.  At least 20 roads were closed due to flooding, and more than 100 people were evacuated from their homes."/>
    <n v="0"/>
    <n v="0"/>
    <n v="100"/>
    <n v="4118000"/>
    <n v="212085.8"/>
    <s v="11/10/2010 12:00:00 AM"/>
    <n v="4118000"/>
    <m/>
    <m/>
    <m/>
    <m/>
    <m/>
    <m/>
    <n v="0"/>
    <n v="0"/>
  </r>
  <r>
    <x v="1"/>
    <x v="1"/>
    <x v="3"/>
    <x v="4"/>
    <s v="Lakes Huron, Erie and Ontario"/>
    <x v="195"/>
    <s v="Lakes Huron, Erie, and Ontario, November 7-13, 1913. 270 sailors drowned: 34 ships went down during a fierce weekend storm with winds up to 140 km/h: entire crews of eight ships were lost."/>
    <n v="270"/>
    <n v="0"/>
    <n v="0"/>
    <m/>
    <m/>
    <s v="11/13/1913 12:00:00 AM"/>
    <m/>
    <m/>
    <m/>
    <m/>
    <m/>
    <m/>
    <m/>
    <n v="0"/>
    <n v="0"/>
  </r>
  <r>
    <x v="0"/>
    <x v="0"/>
    <x v="5"/>
    <x v="7"/>
    <s v="Montreal QC"/>
    <x v="196"/>
    <s v="Montreal QC, November 7, 1958. A fire burned the Olfields Apartments, killing 18 people."/>
    <n v="18"/>
    <n v="0"/>
    <n v="0"/>
    <m/>
    <m/>
    <s v="11/7/1958 12:00:00 AM"/>
    <m/>
    <m/>
    <m/>
    <m/>
    <m/>
    <m/>
    <m/>
    <n v="0"/>
    <n v="0"/>
  </r>
  <r>
    <x v="1"/>
    <x v="1"/>
    <x v="3"/>
    <x v="8"/>
    <s v="Winnipeg MB"/>
    <x v="197"/>
    <s v="Winnipeg MB, November 7, 1986. A major storm dumped 30 cm of snow on Winnipeg; winds gusting to 90 km/h produced severe blowing snow and zero visibility; 2 dead."/>
    <n v="2"/>
    <n v="0"/>
    <n v="0"/>
    <m/>
    <m/>
    <s v="11/7/1986 12:00:00 AM"/>
    <n v="0"/>
    <n v="0"/>
    <m/>
    <m/>
    <m/>
    <m/>
    <m/>
    <n v="0"/>
    <n v="0"/>
  </r>
  <r>
    <x v="1"/>
    <x v="1"/>
    <x v="3"/>
    <x v="5"/>
    <s v="Yarmouth and Halifax NS"/>
    <x v="198"/>
    <s v="Yarmouth and Halifax NS, November 7 to December 15, 2010. High winds and heavy rains over a one month period resulted in the &quot;worst flooding in a century.&quot;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â€™s approval for cost-sharing between the province and Ottawa."/>
    <m/>
    <m/>
    <n v="360"/>
    <n v="0"/>
    <n v="0"/>
    <s v="12/15/2010 12:00:00 AM"/>
    <m/>
    <m/>
    <m/>
    <m/>
    <m/>
    <m/>
    <m/>
    <m/>
    <m/>
  </r>
  <r>
    <x v="1"/>
    <x v="1"/>
    <x v="3"/>
    <x v="5"/>
    <s v="Southwestern British Columbia"/>
    <x v="199"/>
    <s v="Southwestern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
    <n v="0"/>
    <n v="0"/>
    <n v="28"/>
    <n v="3146918"/>
    <n v="252426.6"/>
    <s v="11/12/1989 12:00:00 AM"/>
    <n v="54716"/>
    <n v="3092202"/>
    <m/>
    <m/>
    <m/>
    <m/>
    <m/>
    <n v="0"/>
    <n v="0"/>
  </r>
  <r>
    <x v="1"/>
    <x v="1"/>
    <x v="3"/>
    <x v="5"/>
    <s v="Southwestern British Columbia"/>
    <x v="200"/>
    <s v="Southwestern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
    <n v="0"/>
    <n v="0"/>
    <n v="309"/>
    <n v="29426861"/>
    <n v="2252055.7000000002"/>
    <s v="11/13/1990 12:00:00 AM"/>
    <n v="7343629"/>
    <n v="7053719"/>
    <n v="15029513"/>
    <m/>
    <m/>
    <m/>
    <m/>
    <n v="412941"/>
    <n v="0"/>
  </r>
  <r>
    <x v="1"/>
    <x v="1"/>
    <x v="3"/>
    <x v="5"/>
    <s v="Montreal and Mauricie Region QC"/>
    <x v="201"/>
    <s v="Montreal and Mauricie Region QC, November 8-9, 1996. Severe flooding due to heavy rains occurred in the MontrÃƒÂ©al and Mauricie regions.  Approximately 150 mm of rain fell on MontrÃƒÂ©al in 36 hours; some communities received 160 mm. The flooding caused extensive damage to agricultural lands, public works and private property including 6,000 residences and 100 businesses and industries. Two major highways closed near MontrÃƒÂ©al, washed out roads cut off three villages in Mauricie.  In total, 121 municipalities were affected and 1,000 people (425 families) were evacuated. No injuries were reported."/>
    <n v="0"/>
    <n v="0"/>
    <n v="1000"/>
    <n v="93089380"/>
    <n v="6282747.7999999998"/>
    <s v="11/9/1996 12:00:00 AM"/>
    <n v="3435141"/>
    <n v="10709159"/>
    <m/>
    <m/>
    <m/>
    <n v="78945080"/>
    <m/>
    <n v="0"/>
    <n v="0"/>
  </r>
  <r>
    <x v="1"/>
    <x v="1"/>
    <x v="3"/>
    <x v="17"/>
    <s v="Manitoba to Atlantic Canada"/>
    <x v="202"/>
    <s v="Eastern Canada, December 1933 - February 1934. A Cold Wave engulfed North America from Manitoba to the Atlantic coast.  Ice trapped fishing vessels off Nova Scotia, hospitals were jammed with frostbite victims and for only the second time in recorded history, Lake Ontario froze completely; 15 weather-related deaths in Ontario; communication systems were disrupted."/>
    <n v="15"/>
    <n v="0"/>
    <n v="0"/>
    <m/>
    <m/>
    <s v="2/1/1934 12:00:00 AM"/>
    <m/>
    <m/>
    <m/>
    <m/>
    <m/>
    <m/>
    <m/>
    <n v="0"/>
    <n v="0"/>
  </r>
  <r>
    <x v="1"/>
    <x v="1"/>
    <x v="3"/>
    <x v="8"/>
    <s v="Maritime Provinces"/>
    <x v="203"/>
    <s v="Maritime Provinces, December 1-2, 1964. A severe snowstorm hit the Maritimes, with gales reaching gust speeds of 160 km/h.  Three fishing boats, including two large draggers, were lost in the storm, accounting for 23 deaths and 8 reported injuries."/>
    <n v="23"/>
    <n v="8"/>
    <n v="0"/>
    <n v="0"/>
    <n v="0"/>
    <s v="12/2/1964 12:00:00 AM"/>
    <m/>
    <m/>
    <m/>
    <m/>
    <m/>
    <m/>
    <m/>
    <n v="0"/>
    <n v="0"/>
  </r>
  <r>
    <x v="1"/>
    <x v="1"/>
    <x v="3"/>
    <x v="8"/>
    <s v="Russell ON"/>
    <x v="204"/>
    <s v="Russell ON, December 1-2, 2006.  A major blackout, caused by a freezing rain storm, left virtually the entire town without electricity. The mayor declared a state of emergency, which lasted for several days."/>
    <n v="0"/>
    <n v="0"/>
    <n v="0"/>
    <n v="0"/>
    <n v="0"/>
    <s v="12/2/2006 12:00:00 AM"/>
    <m/>
    <m/>
    <m/>
    <m/>
    <m/>
    <m/>
    <m/>
    <n v="0"/>
    <n v="0"/>
  </r>
  <r>
    <x v="1"/>
    <x v="1"/>
    <x v="3"/>
    <x v="8"/>
    <s v="Southern Ontario"/>
    <x v="205"/>
    <s v="Southern Ontario, December 10-11, 1995. An early Snowstorm hit southern Ontario with 1015 cm of snow accompanied by wind gusts of up to 90 km/h and a temperature of -40ÂºC. The storm caused the closing of highways, shopping centres and bridges, including the Peace Bridge between Ontario and New York. Muskoka airport and weather office were evacuated and Bracebridge had to enforce its municipal emergency plan. An elderly man's death was attributed to the storm."/>
    <n v="1"/>
    <n v="0"/>
    <n v="50"/>
    <m/>
    <m/>
    <s v="12/11/1995 12:00:00 AM"/>
    <n v="0"/>
    <n v="0"/>
    <m/>
    <m/>
    <m/>
    <m/>
    <m/>
    <n v="0"/>
    <n v="0"/>
  </r>
  <r>
    <x v="1"/>
    <x v="1"/>
    <x v="3"/>
    <x v="5"/>
    <s v="Prince George BC"/>
    <x v="206"/>
    <s v="Prince George BC, December 10, 2007. An ice jam in the Nechako River that, at one point, stretched as long as 33 kilometres, caused localized flooding. A state of emergency was declared."/>
    <n v="0"/>
    <n v="0"/>
    <n v="20"/>
    <n v="7500000"/>
    <n v="403587.4"/>
    <s v="12/10/2007 12:00:00 AM"/>
    <n v="1600000"/>
    <n v="5900000"/>
    <m/>
    <m/>
    <m/>
    <m/>
    <m/>
    <n v="0"/>
    <n v="0"/>
  </r>
  <r>
    <x v="1"/>
    <x v="1"/>
    <x v="3"/>
    <x v="8"/>
    <s v="Toronto ON"/>
    <x v="207"/>
    <s v="Toronto ON, December 11, 1944. A blizzard produced 57 cm of snow over two days; accompanying strong winds caused huge drifts which paralysed the city for days.  There were no home deliveries of milk, ice or fuel.  Of major concern, factories producing war ammunitions had to close temporarily.  In all, 21 people died, 13 from overexertion."/>
    <n v="21"/>
    <n v="0"/>
    <n v="0"/>
    <m/>
    <m/>
    <s v="12/12/1944 12:00:00 AM"/>
    <m/>
    <m/>
    <m/>
    <m/>
    <m/>
    <m/>
    <m/>
    <n v="0"/>
    <n v="0"/>
  </r>
  <r>
    <x v="1"/>
    <x v="1"/>
    <x v="8"/>
    <x v="20"/>
    <s v="Toulnustouc River QC"/>
    <x v="208"/>
    <s v="RiviÃ¨re Toulnustouc QC, December 11, 1962. Nine workers killed by a landslide in marine clay caused by blasting."/>
    <n v="9"/>
    <n v="0"/>
    <n v="0"/>
    <m/>
    <m/>
    <s v="12/11/1962 12:00:00 AM"/>
    <m/>
    <m/>
    <m/>
    <m/>
    <m/>
    <m/>
    <m/>
    <n v="0"/>
    <n v="0"/>
  </r>
  <r>
    <x v="1"/>
    <x v="1"/>
    <x v="8"/>
    <x v="20"/>
    <s v="Saint-Joachim-de-Tourelle QC"/>
    <x v="209"/>
    <s v="Saint-Joachim-de-Tourelle QC, December 11, 1963. 4 dead; 59 families evacuated (based on family of 4); landslide in leda clay."/>
    <n v="4"/>
    <n v="0"/>
    <n v="236"/>
    <m/>
    <m/>
    <s v="12/11/1963 12:00:00 AM"/>
    <m/>
    <m/>
    <m/>
    <m/>
    <m/>
    <m/>
    <m/>
    <n v="0"/>
    <n v="0"/>
  </r>
  <r>
    <x v="1"/>
    <x v="1"/>
    <x v="3"/>
    <x v="4"/>
    <s v="Vancouver BC"/>
    <x v="210"/>
    <s v="Vancouver BC, December 11, 2006. A powerful windstorm struck British Columbiaâ€™s southern coast resulting in approximately 190,000 power outages (570,000 individuals). The storm produced wind gusts of up to 100 km/h, which downed power lines and uprooted trees. Ferries had to be canceled due to the strong winds. In Vancouver damaged streetlights and fallen trees in the roads caused traffic delays throughout the city."/>
    <n v="0"/>
    <n v="0"/>
    <n v="0"/>
    <n v="0"/>
    <n v="0"/>
    <s v="12/11/2006 12:00:00 AM"/>
    <m/>
    <m/>
    <m/>
    <m/>
    <m/>
    <m/>
    <m/>
    <n v="570000"/>
    <n v="0"/>
  </r>
  <r>
    <x v="0"/>
    <x v="2"/>
    <x v="6"/>
    <x v="7"/>
    <s v="St. John's NL"/>
    <x v="211"/>
    <s v="St. John's NL, December 12, 1942. 99 dead, 100 seriously injured, mostly Canadian military; an arsonist set fire to the packed Knights of Columbus Hostel; exits were restricted, all doors opened inwards, and there was no emergency lighting system."/>
    <n v="99"/>
    <n v="100"/>
    <n v="0"/>
    <m/>
    <m/>
    <s v="12/12/1942 12:00:00 AM"/>
    <m/>
    <m/>
    <m/>
    <m/>
    <m/>
    <m/>
    <m/>
    <n v="0"/>
    <n v="0"/>
  </r>
  <r>
    <x v="0"/>
    <x v="0"/>
    <x v="2"/>
    <x v="14"/>
    <s v="Gander NL"/>
    <x v="212"/>
    <s v="Gander NL, December 12, 1985. 256 dead (248 American soldiers and an crew of eight): a chartered DC-8 crashed seconds after take-off from a refuelling stop from Newfoundland's Gander International Airport: all aboard perished."/>
    <n v="256"/>
    <n v="0"/>
    <n v="0"/>
    <m/>
    <m/>
    <s v="12/12/1985 12:00:00 AM"/>
    <n v="0"/>
    <n v="0"/>
    <m/>
    <m/>
    <m/>
    <m/>
    <m/>
    <n v="0"/>
    <n v="0"/>
  </r>
  <r>
    <x v="0"/>
    <x v="0"/>
    <x v="7"/>
    <x v="16"/>
    <s v="Saint-LÃ©onard d'Aston QC"/>
    <x v="213"/>
    <s v="Saint-LÃ©onard d'Aston QC, December 12, 1989. 33 of the 92 cars that made up the train from Charny, bound for MontrÃ©al, left the track near the town of Saint-LÃ©onard d'Aston; 100m of track was torn-up, two homes severely damaged, a level crossing completely blocked; 15 of the derailed cars carried hazardous materials; 840 people were evacuated.  [The Environment Canada accident report states that 13 rail cars derailed, releasing 200 mÂ³ of 50% soda and 100 mÂ³ of lubricating oil into the Nicollet River; 75 people were evacuated; an area of 1 kmÂ² was contaminated; retrieval of drinking water from the river for 5065 people was interrupted for 10 hours]"/>
    <n v="0"/>
    <n v="0"/>
    <n v="840"/>
    <m/>
    <m/>
    <s v="12/12/1989 12:00:00 AM"/>
    <n v="0"/>
    <n v="0"/>
    <m/>
    <m/>
    <m/>
    <m/>
    <m/>
    <n v="0"/>
    <n v="0"/>
  </r>
  <r>
    <x v="1"/>
    <x v="1"/>
    <x v="3"/>
    <x v="8"/>
    <s v="Lambton County ON"/>
    <x v="214"/>
    <s v="Lambton County ON, December 12-14, 2010. A severe winter storm caused severe road closures including London Line and Highway 402 in Lambton County. A county emergency was declared on December 13. The next day on December 14, a snow streamer accompanied by heavy winds swept through the region creating a hazard for drivers on the road. In total, there were approximately over 625 people stranded on area roads who had to be rescued and taken to warming centres. The majority of stranded drivers were trapped in their vehicles for up to six hours meaning that many people were forced to spend the night in their vehicles. The Canadian Armed Forces used two Griffin helicopters to assist the Ontario Provincial Police in rescuing 237 motorists stranded in their vehicles along Highway 402. One officer received a minor injury while trying to reach stranded motorists and one man was found dead from exposure to the elements."/>
    <n v="1"/>
    <n v="1"/>
    <n v="625"/>
    <n v="0"/>
    <n v="0"/>
    <s v="12/14/2010 12:00:00 AM"/>
    <m/>
    <m/>
    <m/>
    <m/>
    <m/>
    <m/>
    <m/>
    <n v="0"/>
    <n v="0"/>
  </r>
  <r>
    <x v="0"/>
    <x v="0"/>
    <x v="7"/>
    <x v="10"/>
    <s v="Glovertown NL"/>
    <x v="215"/>
    <s v="Glovertown NL, December 13, 2005.  A massive propane leak in a boat-building facility in Glovertown forced more than 250 people to evacuate their homes included 50 seniors living in a nursing home only metres away from the yard. "/>
    <n v="0"/>
    <m/>
    <n v="250"/>
    <n v="0"/>
    <n v="0"/>
    <s v="12/13/2005 12:00:00 AM"/>
    <m/>
    <m/>
    <m/>
    <m/>
    <m/>
    <m/>
    <m/>
    <n v="0"/>
    <n v="0"/>
  </r>
  <r>
    <x v="1"/>
    <x v="1"/>
    <x v="3"/>
    <x v="8"/>
    <s v="Prince Edward Island"/>
    <x v="216"/>
    <s v="Prince Edward Island, December 13, 2008. An ice storm on December 13, downed 300 utility poles resulting in one of the worst power outages since the mid-1970 and cost Maritime Electric approximately $1.5 million to repair. Nearly 95 per cent of Islanders were without electricity, as freezing rain and an ice pellet-drizzle mix left thick layers of ice on roof tops, trees and transmission lines. Power poles were pulled down by ice-laden lines and strong winds. Across the province, makeshift shelters were organized in legion halls, fire stations, schools and community centres. Rescue teams and hydro crews arrived from outside the province to assist. The Canadian military also remained on standby at the Canadian Forces Base in Gagetown, NB."/>
    <m/>
    <m/>
    <m/>
    <n v="0"/>
    <n v="0"/>
    <s v="12/13/2008 12:00:00 AM"/>
    <m/>
    <m/>
    <m/>
    <m/>
    <m/>
    <m/>
    <m/>
    <n v="127283"/>
    <m/>
  </r>
  <r>
    <x v="1"/>
    <x v="1"/>
    <x v="3"/>
    <x v="5"/>
    <s v="New Brunswick and Nova Scotia"/>
    <x v="217"/>
    <s v="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
    <n v="0"/>
    <n v="0"/>
    <n v="132"/>
    <n v="5000000"/>
    <n v="257510.7"/>
    <s v="12/13/2010 12:00:00 AM"/>
    <n v="5000000"/>
    <m/>
    <m/>
    <m/>
    <m/>
    <m/>
    <m/>
    <n v="240000"/>
    <n v="0"/>
  </r>
  <r>
    <x v="1"/>
    <x v="1"/>
    <x v="3"/>
    <x v="8"/>
    <s v="Southern Prairies"/>
    <x v="218"/>
    <s v="Southern Prairies, December 15, 1964. Referred to as the &quot;Great Blizzard&quot;, it produced heavy snows, 90 km/h winds, -34Â°C temperatures; three people froze to death and thousands of animals died."/>
    <n v="3"/>
    <n v="0"/>
    <n v="0"/>
    <m/>
    <m/>
    <s v="12/15/1964 12:00:00 AM"/>
    <m/>
    <m/>
    <m/>
    <m/>
    <m/>
    <m/>
    <m/>
    <n v="0"/>
    <n v="0"/>
  </r>
  <r>
    <x v="1"/>
    <x v="1"/>
    <x v="3"/>
    <x v="4"/>
    <s v="Madeleine Islands QC"/>
    <x v="219"/>
    <s v="Madeleine Islands QC, December 16, 1990. The fishing trawler &quot;M.V. Nadine&quot; sank off the Madeleine Islands, Quebec, in high winds and three metre high waves, causing death by hypothermia of seven crew members and a fisheries researcher: there were two survivors: a coroner's report released in June 1992 blamed the loss of life and sinking of the vessel on a series of human errors: ill-fitting survival suits, malfunctioning navigational equipment, lack of automatic pumps, lack of safety measures and emergency drills for those aboard the vessel, and ship's officers untrained in emergency procedures."/>
    <n v="8"/>
    <n v="2"/>
    <n v="0"/>
    <n v="397070"/>
    <n v="30388"/>
    <s v="12/16/1990 12:00:00 AM"/>
    <m/>
    <m/>
    <m/>
    <m/>
    <n v="397070"/>
    <m/>
    <m/>
    <n v="0"/>
    <n v="0"/>
  </r>
  <r>
    <x v="0"/>
    <x v="0"/>
    <x v="7"/>
    <x v="18"/>
    <s v="Courtland ON"/>
    <x v="220"/>
    <s v="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
    <n v="0"/>
    <n v="0"/>
    <n v="500"/>
    <m/>
    <m/>
    <s v="12/17/1988 12:00:00 AM"/>
    <n v="0"/>
    <n v="0"/>
    <m/>
    <m/>
    <m/>
    <m/>
    <m/>
    <n v="0"/>
    <n v="0"/>
  </r>
  <r>
    <x v="1"/>
    <x v="1"/>
    <x v="3"/>
    <x v="4"/>
    <s v="Matane QC"/>
    <x v="221"/>
    <s v="Matane QC, December 17, 2007. For the third time in four months, Eastern Quebec was hard hit by bad weather. This time, 275 people were evacuated, mainly from Matane and Saint-RenÃ©-de-Matane. The city of Matane declared a state of emergency due to gale force winds of up to 100 km/h and artic temperatures."/>
    <n v="0"/>
    <n v="0"/>
    <n v="275"/>
    <n v="0"/>
    <n v="0"/>
    <s v="12/17/2007 12:00:00 AM"/>
    <m/>
    <m/>
    <m/>
    <m/>
    <m/>
    <m/>
    <m/>
    <n v="0"/>
    <n v="0"/>
  </r>
  <r>
    <x v="1"/>
    <x v="1"/>
    <x v="3"/>
    <x v="5"/>
    <s v="Vancouver Island BC"/>
    <x v="222"/>
    <s v="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
    <n v="0"/>
    <n v="0"/>
    <n v="0"/>
    <n v="2642670"/>
    <n v="396400.5"/>
    <s v="12/18/1979 12:00:00 AM"/>
    <n v="26635"/>
    <n v="2616035"/>
    <m/>
    <m/>
    <m/>
    <m/>
    <m/>
    <n v="0"/>
    <n v="0"/>
  </r>
  <r>
    <x v="1"/>
    <x v="1"/>
    <x v="3"/>
    <x v="17"/>
    <s v="British Columbia to Ontario"/>
    <x v="223"/>
    <s v="British Columbia to Ontario, December 1989 Ãƒâ€šÃ‚â€“ January 1990. Two serious cold spells began on December 19-28, 1989; snow, wind, and ice knocked out power lines to 60,000 homes in southwestern British Columbia on January 17; 5 deaths in Manitoba were caused by exposure to the extreme cold; 2 deaths due to fatal accidents in Alberta; freezing caused pipes to burst in Ontario. Almost 65% of the BC's utilities 16,980,000 cubic metres reserve used up."/>
    <n v="7"/>
    <n v="0"/>
    <n v="0"/>
    <n v="536488"/>
    <n v="43033.8"/>
    <s v="1/17/1990 12:00:00 AM"/>
    <m/>
    <m/>
    <n v="536488"/>
    <m/>
    <m/>
    <m/>
    <m/>
    <n v="0"/>
    <n v="0"/>
  </r>
  <r>
    <x v="0"/>
    <x v="0"/>
    <x v="7"/>
    <x v="16"/>
    <s v="Oakville MB"/>
    <x v="224"/>
    <s v="Oakville MB, December 18, 1992. A 29-car derailment of a 41-car train and subsequent Chemical release caused the evacuation of the 410 residents of Oakville near Portage la Prairie for 24 days during the Christmas-New Year's period (Dec 18, 1992 to January 10, 1993)."/>
    <n v="0"/>
    <n v="0"/>
    <n v="410"/>
    <m/>
    <m/>
    <s v="12/18/1992 12:00:00 AM"/>
    <n v="0"/>
    <n v="0"/>
    <m/>
    <m/>
    <m/>
    <m/>
    <m/>
    <n v="0"/>
    <n v="0"/>
  </r>
  <r>
    <x v="1"/>
    <x v="1"/>
    <x v="3"/>
    <x v="5"/>
    <s v="Stephenville Crossing, Summerside NL"/>
    <x v="225"/>
    <s v="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
    <n v="0"/>
    <n v="0"/>
    <n v="600"/>
    <m/>
    <m/>
    <s v="12/19/1951 12:00:00 AM"/>
    <m/>
    <m/>
    <m/>
    <m/>
    <m/>
    <m/>
    <m/>
    <n v="0"/>
    <n v="0"/>
  </r>
  <r>
    <x v="0"/>
    <x v="0"/>
    <x v="5"/>
    <x v="7"/>
    <s v="Notre-Dame-du-Lac QC"/>
    <x v="226"/>
    <s v="Notre-Dame-du-Lac QC, December 2, 1969. Nursing home fire; 38 dead; 30 injured."/>
    <n v="38"/>
    <n v="30"/>
    <n v="0"/>
    <m/>
    <m/>
    <s v="12/2/1969 12:00:00 AM"/>
    <m/>
    <m/>
    <m/>
    <m/>
    <m/>
    <m/>
    <m/>
    <n v="0"/>
    <n v="0"/>
  </r>
  <r>
    <x v="1"/>
    <x v="1"/>
    <x v="3"/>
    <x v="5"/>
    <s v="Lake Huron and Lake Erie ON"/>
    <x v="227"/>
    <s v="Lake Huron and Lake Erie ON, December 2, 1985. A storm with winds gusting up to 100 km/h severely affected shorelines with western exposures; erosion occurred on Lake Huron; on the eastern end of Lake Erie, cottages were destroyed; property and shore protection structures were damaged."/>
    <n v="0"/>
    <n v="0"/>
    <n v="0"/>
    <m/>
    <m/>
    <s v="12/2/1985 12:00:00 AM"/>
    <n v="0"/>
    <n v="0"/>
    <m/>
    <m/>
    <m/>
    <m/>
    <m/>
    <n v="0"/>
    <n v="0"/>
  </r>
  <r>
    <x v="1"/>
    <x v="1"/>
    <x v="3"/>
    <x v="4"/>
    <s v="South Coast and Lower Mainland BC"/>
    <x v="228"/>
    <s v="South Coast and Lower Mainland BC, December 20, 2006. Less than two weeks after a powerful windstorm struck British Columbiaâ€™s southern coast causing property damages and power outages, another windstorm impacted the region causing further severe power outages. Approximately 25,000 homes and businesses (75,000 individuals) lost power along British Columbia's south coast. In Vancouver Island, wind gusts of up to 90 km/h caused most of the damages leaving  20,000 B.C. Hydro customers (approximately 60,000 individuals) without power. On the mainland and along the Sunshine Coast 5000 hydro customers (approximately 15,000 individuas) were left in the dark. The Greater Vancouver area received wind gusts of 50 to 80 km/h, but no power outages were reported."/>
    <n v="0"/>
    <n v="0"/>
    <n v="0"/>
    <n v="0"/>
    <n v="0"/>
    <s v="12/20/2006 12:00:00 AM"/>
    <m/>
    <m/>
    <m/>
    <m/>
    <m/>
    <m/>
    <m/>
    <n v="150000"/>
    <n v="0"/>
  </r>
  <r>
    <x v="1"/>
    <x v="1"/>
    <x v="3"/>
    <x v="8"/>
    <s v="Ontario, Quebec and New Brunswick"/>
    <x v="229"/>
    <s v="Ontario, Quebec and New Brunswick, December 20, 2013 to January 03, 2014. A severe winter storm system that formed over the Great Lakes Region caused significant damage in Ontario and Quebec before moving east bringing freezing rain, ice pellets, and snow to New Brunswick. Starting December 20, southern Ontario received 20-30 mm of freezing rain during a two-day period. In Quebec, 53,000 people lost power due to the freezing rain, which damaged power lines. By December 23, over 54,000 NB Power customers were without power. A second storm tracked north along the Atlantic coast, bringing up to 30 cm of snow, causing more power outages and delays, which complicated recovery efforts. In total, over 88,000 NB Power customers (approximately 264,000 individuals) lost power over an 11-day period, with the last restorations occurring on January 3, 2014. In total, 11 individuals died during the ice storm from either vehicle accidents or carbon monoxide poisoning from the use of gas generators."/>
    <n v="0"/>
    <n v="0"/>
    <n v="0"/>
    <n v="0"/>
    <n v="0"/>
    <s v="1/3/2014 12:00:00 AM"/>
    <m/>
    <m/>
    <m/>
    <m/>
    <m/>
    <m/>
    <m/>
    <n v="317000"/>
    <m/>
  </r>
  <r>
    <x v="0"/>
    <x v="0"/>
    <x v="5"/>
    <x v="7"/>
    <s v="St. John's NL"/>
    <x v="230"/>
    <s v="St. John's NL, December 21, 1992. 500 evacuated; the city's worst fire in 50 years touched off a series of propane tank explosions and forced evacuation of approximately 500 people, destroyed 11 businesses and left approximately 100 people homeless; the fire started in the 82-year-old Church Lads Brigade armoury; arson was suspected."/>
    <n v="0"/>
    <n v="0"/>
    <n v="600"/>
    <m/>
    <m/>
    <s v="12/21/1992 12:00:00 AM"/>
    <n v="0"/>
    <n v="0"/>
    <m/>
    <m/>
    <m/>
    <m/>
    <m/>
    <n v="0"/>
    <n v="0"/>
  </r>
  <r>
    <x v="1"/>
    <x v="1"/>
    <x v="3"/>
    <x v="8"/>
    <s v="QuÃ©bec"/>
    <x v="231"/>
    <s v="QuÃ©bec, December 21-26, 2013. A severe winter storm that formed over the Great Lakes region in Ontario tracked into QuÃ©bec bringing a mix of freezing rain, ice pellets and snow. The Eastern Townships region of the province was particularly impacted and at its peak, an estimated 51,000 Hydro QuÃ©bec customers were without power (153,000 individuals). The storm is attributed with the deaths of six people due to a mix of carbon monoxide poisoning and traffic accidents throughout the province. Power was fully restored to all customers by December 26, 2013."/>
    <n v="6"/>
    <m/>
    <n v="0"/>
    <n v="0"/>
    <n v="0"/>
    <s v="12/26/2013 12:00:00 AM"/>
    <m/>
    <m/>
    <m/>
    <m/>
    <m/>
    <m/>
    <m/>
    <n v="153000"/>
    <m/>
  </r>
  <r>
    <x v="1"/>
    <x v="1"/>
    <x v="3"/>
    <x v="8"/>
    <s v="Southern Ontario"/>
    <x v="231"/>
    <s v="Southern Ontario, ON, December 21, 2013 to January 1, 2014. A severe storm brought freezing rain and damaging ice accumulation across a large area of southern Ontario. According to Environment Canada, the epicentre of the freezing rain was in southern Ontario along the north shore of Lake Ontario, including the Greater Toronto Area, where ice accumulation reached up to 30 mm. The impact of the ice storm on these municipalities and conservation authorities was further exacerbated by freezing temperatures. The ice storm had serious impacts. In its aftermath, as many as 830,000 hydro customers (2,490,000 individuals) across Southern Ontario were without power for several days. Downed trees, broken branches, and downed wires resulting from ice accumulation posed serious public health and safety risks, as well as transportation network problems. Due to widespread power outages and freezing temperatures, municipalities activated emergency plans to open warming centres and canvassed homes of vulnerable residents to ensure their safety. Power was restored to most residences and businesses by January 1, 2014."/>
    <m/>
    <m/>
    <m/>
    <m/>
    <m/>
    <m/>
    <m/>
    <m/>
    <m/>
    <m/>
    <m/>
    <m/>
    <m/>
    <m/>
    <m/>
  </r>
  <r>
    <x v="1"/>
    <x v="1"/>
    <x v="3"/>
    <x v="5"/>
    <s v="Avalon Peninsula NL"/>
    <x v="232"/>
    <s v="Avalon Peninsula NL, December 22-25, 1983. On these days several coastal communities, including St. John's, experienced flooding and road washouts due to high tides and strong winds."/>
    <n v="0"/>
    <n v="0"/>
    <n v="0"/>
    <m/>
    <m/>
    <s v="12/25/1983 12:00:00 AM"/>
    <n v="0"/>
    <n v="0"/>
    <m/>
    <m/>
    <m/>
    <m/>
    <m/>
    <n v="0"/>
    <n v="0"/>
  </r>
  <r>
    <x v="1"/>
    <x v="1"/>
    <x v="3"/>
    <x v="8"/>
    <s v="Eastern Ontario and Southwestern Quebec"/>
    <x v="233"/>
    <s v="Eastern Ontario and Southwestern Quebec, December 24, 1986. 1 in 4 homes in Ottawa were left without electricity after 30 mm of freezing rain fell in 14 hours."/>
    <n v="0"/>
    <n v="0"/>
    <n v="0"/>
    <m/>
    <m/>
    <s v="12/24/1986 12:00:00 AM"/>
    <n v="0"/>
    <n v="0"/>
    <m/>
    <m/>
    <m/>
    <m/>
    <m/>
    <n v="0"/>
    <n v="0"/>
  </r>
  <r>
    <x v="1"/>
    <x v="1"/>
    <x v="3"/>
    <x v="8"/>
    <s v="Greater Vancouver Area, Southern BC"/>
    <x v="234"/>
    <s v="Greater Vancouver BC, December 24-29, 1998. A snowstorm dropped 30 cm of snow on Greater Vancouver.  Winds gusted up to 80 km/h.  Accidents occurred along most major roads creating major delays, and ploughs were called in from outside communities to assist.  A water main burst due to freezing and caused the evacuation of 10 homes for several hours.  The storm lasted until December 29 causing 2 deaths in the Okanagan, and 2 injuries in Vancouver."/>
    <n v="2"/>
    <n v="2"/>
    <n v="10"/>
    <m/>
    <m/>
    <s v="12/29/1998 12:00:00 AM"/>
    <n v="0"/>
    <n v="0"/>
    <m/>
    <m/>
    <m/>
    <m/>
    <m/>
    <n v="0"/>
    <n v="0"/>
  </r>
  <r>
    <x v="1"/>
    <x v="1"/>
    <x v="8"/>
    <x v="22"/>
    <s v="Ungava Peninsula QC"/>
    <x v="235"/>
    <s v="Ungava Peninsula QC, December 25, 1989. The first earthquake in eastern North America to have produced surface faulting.  Magnitude: 6.3"/>
    <n v="0"/>
    <n v="0"/>
    <n v="0"/>
    <m/>
    <m/>
    <s v="12/25/1989 12:00:00 AM"/>
    <n v="0"/>
    <n v="0"/>
    <m/>
    <m/>
    <m/>
    <m/>
    <m/>
    <n v="0"/>
    <n v="6"/>
  </r>
  <r>
    <x v="1"/>
    <x v="1"/>
    <x v="3"/>
    <x v="9"/>
    <s v="Christmas Island NS"/>
    <x v="236"/>
    <s v="Christmas Island NS, December 25, 2016. Residents of Christmas Island were left without power on Christmas morning due to a strong windstorm that blew in early in the morning. There were 21 reported power outages in the region affecting 3,346 customers in total (approximately 10,038 individuals). Power outages were reported as early as 5 am, with more power outages occurring periodically throughout the day. Areas affected by the power outages included Beaver Cove, Barrachois, French Vale, Bramber, Digby, Port Hawkesbury, Lower Sackville, East River and Mill Cove. Wind warnings were in effect for Sydney Metro and Cape Bretton county. The strong winds brought rain resulting in some localized flooding. Debris from the wind accompanied by the rain created poor driving conditions throughout the province. Nearly all power was restored later in the evening."/>
    <m/>
    <m/>
    <m/>
    <n v="0"/>
    <n v="0"/>
    <s v="12/25/2016 12:00:00 AM"/>
    <m/>
    <m/>
    <m/>
    <m/>
    <m/>
    <m/>
    <m/>
    <n v="10038"/>
    <m/>
  </r>
  <r>
    <x v="0"/>
    <x v="0"/>
    <x v="5"/>
    <x v="7"/>
    <s v="Petty Harbour NL"/>
    <x v="237"/>
    <s v="Petty Harbour, just outside St. John's NL, December 26, 1976. A fire in a nursing home claimed the lives of 21 residents."/>
    <n v="21"/>
    <n v="0"/>
    <n v="0"/>
    <m/>
    <m/>
    <s v="12/26/1976 12:00:00 AM"/>
    <n v="0"/>
    <n v="0"/>
    <m/>
    <m/>
    <m/>
    <m/>
    <m/>
    <n v="0"/>
    <n v="0"/>
  </r>
  <r>
    <x v="1"/>
    <x v="1"/>
    <x v="3"/>
    <x v="5"/>
    <s v="Squamish River BC"/>
    <x v="238"/>
    <s v="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
    <n v="0"/>
    <n v="0"/>
    <n v="3000"/>
    <n v="10143000"/>
    <n v="1383136.4"/>
    <s v="12/27/1980 12:00:00 AM"/>
    <n v="4328769"/>
    <n v="5814231"/>
    <m/>
    <m/>
    <m/>
    <m/>
    <m/>
    <n v="119127"/>
    <n v="0"/>
  </r>
  <r>
    <x v="1"/>
    <x v="1"/>
    <x v="8"/>
    <x v="12"/>
    <s v="East Indian Ocean"/>
    <x v="239"/>
    <s v="East Indian Ocean, December 26, 2004.  A powerful 9.1 magnitude earthquake occured at 07:59 local time 100 kilometres west of Sumatra. The earthquake triggered a massive tsunamis in the East Indian Ocean. Several areas were hit by the tsunamis including Indonesia, Sri Lanka, southern India, Thailand, Malaysia, the Maldives, Bangladesh, Burma, Mauritius, Somalia, Kenya, Seychelles and Tanzania. Due to its proximity to the earthquake epicentre, Indonesia was the hardest hit by the tsunami. It is estimated that the tsunami travelled 500 km/h across the Indian Ocean before making landfall with Indonesia. Foreign Affairs Canada Consular Operations confirmed the deaths of 15 Canadians as well as 6 others that went missing, including 5 others that are presumed dead. It is estimated that the total death toll of this event is 280,931. In Indonesia alone, 167, 540 people died from the tsunami. The earthquake and subsequent tsunami affected approximately five million people aroung the world and 1.7 million people were displaced from their homes. In addition, hundreds of thousands of homes and business were destroyed."/>
    <n v="20"/>
    <m/>
    <m/>
    <n v="0"/>
    <n v="0"/>
    <s v="12/26/2004 12:00:00 AM"/>
    <m/>
    <m/>
    <m/>
    <m/>
    <m/>
    <m/>
    <m/>
    <n v="0"/>
    <n v="0"/>
  </r>
  <r>
    <x v="0"/>
    <x v="0"/>
    <x v="2"/>
    <x v="25"/>
    <s v="Almonte ON"/>
    <x v="240"/>
    <s v="Almonte ON, December 27, 1942. During a sleet storm on Sunday, December 27, a troop train pulled by a massive 2800-class locomotive smashed into the rear of a packed passenger train standing in darkness at the Canadian Pacific Railway station, killing 36 and injuring 155."/>
    <n v="36"/>
    <n v="155"/>
    <n v="0"/>
    <m/>
    <m/>
    <s v="12/27/1942 12:00:00 AM"/>
    <m/>
    <m/>
    <m/>
    <m/>
    <m/>
    <m/>
    <m/>
    <n v="0"/>
    <n v="0"/>
  </r>
  <r>
    <x v="1"/>
    <x v="1"/>
    <x v="3"/>
    <x v="5"/>
    <s v="Corner Brook NL"/>
    <x v="241"/>
    <s v="Corner Brook NL, December 27, 1977. Across Newfoundland, the combination of rain and warm temperatures on Christmas Day and Boxing Day melted the accumulation of snow and caused flooding, damaging city streets in Corner Brook."/>
    <n v="0"/>
    <n v="0"/>
    <n v="0"/>
    <m/>
    <m/>
    <s v="12/27/1977 12:00:00 AM"/>
    <n v="0"/>
    <n v="0"/>
    <m/>
    <m/>
    <m/>
    <m/>
    <m/>
    <n v="0"/>
    <n v="0"/>
  </r>
  <r>
    <x v="1"/>
    <x v="1"/>
    <x v="3"/>
    <x v="24"/>
    <s v="Kings County PE"/>
    <x v="242"/>
    <s v="Kings County PE, December 27, 2004. Panmure Island and Basin Head were particularly affected. In North Rustico, a man was rescued by firefighters from his flooded residence."/>
    <n v="0"/>
    <m/>
    <n v="0"/>
    <n v="2578039"/>
    <n v="147738.6"/>
    <s v="12/27/2004 12:00:00 AM"/>
    <n v="2578039"/>
    <m/>
    <m/>
    <m/>
    <m/>
    <m/>
    <m/>
    <n v="0"/>
    <n v="0"/>
  </r>
  <r>
    <x v="1"/>
    <x v="1"/>
    <x v="3"/>
    <x v="8"/>
    <s v="Montreal QC"/>
    <x v="243"/>
    <s v="Montreal QC, December 28, 1969. A 60 hour snowstorm dumped 70 cm of snow on MontrÃ©al causing 15 deaths."/>
    <n v="15"/>
    <n v="0"/>
    <n v="0"/>
    <m/>
    <m/>
    <s v="12/28/1969 12:00:00 AM"/>
    <m/>
    <m/>
    <m/>
    <m/>
    <m/>
    <m/>
    <m/>
    <n v="0"/>
    <n v="0"/>
  </r>
  <r>
    <x v="1"/>
    <x v="1"/>
    <x v="3"/>
    <x v="8"/>
    <s v="Southwestern British Columbia"/>
    <x v="244"/>
    <s v="Southwestern British Columbia, December 29, 1996. An unusually heavy snowfall of up to 100 cm in some areas, brought traffic and emergency response service to a standstill in the areas of Victoria, the Fraser Valley, and some parts of Vancouver; over 100 motorists and rescue crews were stranded for days; airports at Victoria and Vancouver were closed, ferry service cancelled; sections of Highways 1, 3, 7, 11, 31 and 99 and other roads were closed due to flooding, avalanches and hydro wires down; reported as the worst snowstorm to hit the area in 75 years."/>
    <n v="0"/>
    <n v="0"/>
    <n v="0"/>
    <n v="215339641"/>
    <n v="14533609.1"/>
    <s v="12/29/1996 12:00:00 AM"/>
    <n v="1583282"/>
    <n v="5440089"/>
    <n v="3821888"/>
    <n v="204494382"/>
    <m/>
    <m/>
    <m/>
    <n v="0"/>
    <n v="0"/>
  </r>
  <r>
    <x v="0"/>
    <x v="0"/>
    <x v="7"/>
    <x v="16"/>
    <s v="St-Hilaire QC"/>
    <x v="245"/>
    <s v="St-Hilaire QC, December 30, 1999.  Two trains collided when the eleventh wagon of the Ultra-train derailed and hit an oncoming train. The Ultra-Train is a convoy of 68 wagons in four sections of 17 wagons linked by hoses.  It is about one kilometre long, and acts as a â€œpipeline on railâ€ between St-Romuald and Montreal.  Due to the petroleum products it was carrying, a series of explosions were set off and black smoke was left in the air.  Two train operators were killed, while 1400 people were evacuated from the towns of Mont-St-Hilaire, Beloeil and Ste-Madeleine.  The evacuees were allowed to return home the next day."/>
    <n v="2"/>
    <n v="0"/>
    <n v="1400"/>
    <m/>
    <m/>
    <s v="12/30/1999 12:00:00 AM"/>
    <m/>
    <m/>
    <m/>
    <m/>
    <m/>
    <m/>
    <m/>
    <n v="0"/>
    <n v="0"/>
  </r>
  <r>
    <x v="1"/>
    <x v="1"/>
    <x v="3"/>
    <x v="8"/>
    <s v="Southwest British Columbia"/>
    <x v="246"/>
    <s v="Southwest British Columbia, December 4, 1980. A severe blizzard causing heavy snows (20-30 cm), strong winds, and record low temperatures struck southwestern mainland British Columbia and Victoria; three died due to the storm."/>
    <n v="3"/>
    <n v="0"/>
    <n v="0"/>
    <m/>
    <m/>
    <s v="12/4/1980 12:00:00 AM"/>
    <n v="0"/>
    <n v="0"/>
    <m/>
    <m/>
    <m/>
    <m/>
    <m/>
    <n v="0"/>
    <n v="0"/>
  </r>
  <r>
    <x v="1"/>
    <x v="1"/>
    <x v="3"/>
    <x v="8"/>
    <s v="Martime Provinces"/>
    <x v="247"/>
    <s v="Maritime provinces, December 4, 2007. A powerful storm that dumped up to 40 cm of wet, heavy snow on parts of Atlantic Canada knocked out power in all four provinces leaving approximately 50,000 people without electricity."/>
    <n v="0"/>
    <n v="0"/>
    <n v="0"/>
    <n v="0"/>
    <n v="0"/>
    <s v="12/4/2007 12:00:00 AM"/>
    <m/>
    <m/>
    <m/>
    <m/>
    <m/>
    <m/>
    <m/>
    <n v="50000"/>
    <n v="0"/>
  </r>
  <r>
    <x v="1"/>
    <x v="1"/>
    <x v="3"/>
    <x v="5"/>
    <s v="GaspÃ© and Bonaventure QC"/>
    <x v="248"/>
    <s v="GaspÃ© and Bonaventure QC, December 5-15, 2010. Heavy rains moved through QuÃ©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Ã© region being flooded."/>
    <n v="0"/>
    <n v="0"/>
    <n v="125"/>
    <n v="26217000"/>
    <n v="1350231.8"/>
    <s v="12/15/2010 12:00:00 AM"/>
    <n v="26217000"/>
    <m/>
    <m/>
    <m/>
    <m/>
    <m/>
    <m/>
    <n v="0"/>
    <n v="0"/>
  </r>
  <r>
    <x v="0"/>
    <x v="0"/>
    <x v="2"/>
    <x v="2"/>
    <s v="Halifax and Dartmouth NS"/>
    <x v="249"/>
    <s v="Halifax and Dartmouth NS, December 6, 1917. 1963 dead, 9000 injured: 1600 buildings destroyed, 12000 damaged, and 6000 people left homeless. The French munitions freighter &quot;Mont Blanc&quot; collided with the Belgian relief ship &quot;Imo&quot; in Halifax Harbour: the Mont Blanc, full of ammunition, caught fire and exploded, devastating the cities of Halifax and Dartmouth: this was the largest man-made explosion ever to occur prior to the first nuclear explosion."/>
    <n v="1963"/>
    <n v="9000"/>
    <n v="6000"/>
    <m/>
    <m/>
    <s v="12/6/1917 12:00:00 AM"/>
    <m/>
    <m/>
    <m/>
    <m/>
    <m/>
    <m/>
    <m/>
    <n v="0"/>
    <n v="0"/>
  </r>
  <r>
    <x v="0"/>
    <x v="0"/>
    <x v="1"/>
    <x v="1"/>
    <s v="Sydney Mines, Cape Breton NS"/>
    <x v="250"/>
    <s v="Sydney Mines, Cape Breton NS, December 6, 1938. 20 dead. A chain of small cars known as a &quot;man rake&quot; was being lowered into the shaft when a cable snapped sending the cars, laden with more than 200 men, crashing to the bottom."/>
    <n v="20"/>
    <n v="0"/>
    <n v="0"/>
    <m/>
    <m/>
    <s v="12/6/1938 12:00:00 AM"/>
    <m/>
    <m/>
    <m/>
    <m/>
    <m/>
    <m/>
    <m/>
    <n v="0"/>
    <n v="0"/>
  </r>
  <r>
    <x v="0"/>
    <x v="0"/>
    <x v="7"/>
    <x v="32"/>
    <s v="Haines AB"/>
    <x v="251"/>
    <s v="Haines AB, December 6, 1991. A frozen oil rig blew out while crews tried to thaw the pipes; crude oil (ground spill) and sour gas (airborne) were released continuously over 17 hours; complaints about odour were received from 20 km north of the site; 170 people were evacuated."/>
    <n v="0"/>
    <n v="0"/>
    <n v="170"/>
    <m/>
    <m/>
    <s v="12/6/1991 12:00:00 AM"/>
    <n v="0"/>
    <n v="0"/>
    <m/>
    <m/>
    <m/>
    <m/>
    <m/>
    <n v="0"/>
    <n v="0"/>
  </r>
  <r>
    <x v="1"/>
    <x v="1"/>
    <x v="3"/>
    <x v="5"/>
    <s v="GaspÃ©sie QC"/>
    <x v="252"/>
    <s v="GaspÃ©sie and lower north shore of Gulf of St. Lawrence River QC, December 7-8, 1983. High tides and violent winds from a severe storm caused flooding along the GaspÃ©sie and Gulf of St. Lawrence shores along with landslides; damage, partially wind related, was widespread; several wharves, ships, and roads were damage; several homes and cottages were flooded; the communities of Chandler, La Martre, Sainte-Anne-des-Monts and Longue-Pointe were affected."/>
    <n v="0"/>
    <n v="0"/>
    <n v="0"/>
    <n v="53831341"/>
    <n v="5559174.5999999996"/>
    <s v="12/7/1983 12:00:00 AM"/>
    <n v="27739771"/>
    <n v="26091570"/>
    <m/>
    <m/>
    <m/>
    <m/>
    <m/>
    <n v="0"/>
    <n v="0"/>
  </r>
  <r>
    <x v="1"/>
    <x v="1"/>
    <x v="3"/>
    <x v="4"/>
    <s v="Gulf of St. Lawrence QC"/>
    <x v="253"/>
    <s v="Gulf of St. Lawrence QC, December 7, 1989.  Two ships, &quot;Johanna B&quot; and &quot;Capitaine Torres&quot;, about 200 km apart, sank shortly after issuing distress calls during a brutal storm.  All 39 seamen aboard the two ships went missing and were presumed dead."/>
    <n v="39"/>
    <n v="0"/>
    <n v="0"/>
    <m/>
    <m/>
    <s v="12/7/1989 12:00:00 AM"/>
    <n v="0"/>
    <n v="0"/>
    <m/>
    <m/>
    <m/>
    <m/>
    <m/>
    <n v="0"/>
    <n v="0"/>
  </r>
  <r>
    <x v="1"/>
    <x v="1"/>
    <x v="3"/>
    <x v="15"/>
    <s v="Glacier National Park BC"/>
    <x v="254"/>
    <s v="Glacier National Park, BC, December 7, 1999.  One skier was killed and four others injured after being swept up in a wall of snow that rumbled down a mountain in B.C.'s Glacier National Park. The 400-metre-wide slide occurred on the west shoulder of Mt. MacDonald in a popular back-country skiing area."/>
    <n v="1"/>
    <n v="4"/>
    <n v="0"/>
    <m/>
    <m/>
    <s v="12/7/1999 12:00:00 AM"/>
    <n v="0"/>
    <n v="0"/>
    <m/>
    <m/>
    <m/>
    <m/>
    <m/>
    <n v="0"/>
    <n v="0"/>
  </r>
  <r>
    <x v="1"/>
    <x v="1"/>
    <x v="3"/>
    <x v="8"/>
    <s v="Avalon area of Newfoundland and Labrador"/>
    <x v="255"/>
    <s v="Avalon area of Newfoundland and Labrador, December 8-12, 1994. A severe storm with winds up to 168 km/hr and a build-up of wet snow of up to 15 cm in diameter on wires caused major damage to the transmission and distribution systems on the Avalon, Burin and Bonavista Peninsulas.  For various periods of time, service was disrupted to approximately 100,000 customers.  Full service was not restored to all customers until Dec.16."/>
    <n v="0"/>
    <n v="0"/>
    <n v="0"/>
    <m/>
    <m/>
    <s v="12/12/1994 12:00:00 AM"/>
    <n v="0"/>
    <n v="0"/>
    <m/>
    <m/>
    <m/>
    <m/>
    <m/>
    <n v="3189873"/>
    <n v="0"/>
  </r>
  <r>
    <x v="0"/>
    <x v="0"/>
    <x v="2"/>
    <x v="14"/>
    <s v="Mounte Slesse BC"/>
    <x v="256"/>
    <s v="Mount Slesse BC, December 9, 1956. 62 people killed when TransCanada Air Lines North Star disappeared outside Vancouver en route to Calgary: the plane was discovered on May 13, 1957 on Mount Slesse, British Columbia."/>
    <n v="62"/>
    <n v="0"/>
    <n v="0"/>
    <m/>
    <m/>
    <s v="12/9/1956 12:00:00 AM"/>
    <m/>
    <m/>
    <m/>
    <m/>
    <m/>
    <m/>
    <m/>
    <n v="0"/>
    <n v="0"/>
  </r>
  <r>
    <x v="1"/>
    <x v="1"/>
    <x v="3"/>
    <x v="5"/>
    <s v="Newfoundland"/>
    <x v="257"/>
    <s v="Newfoundland, December 9, 1990. Heavy rain caused this damaging flood.  Up to 100 millemetres of rain fell on the area, forcing the closure of highways, flooding homes and damaging bridges."/>
    <n v="0"/>
    <n v="0"/>
    <n v="0"/>
    <n v="2327777"/>
    <n v="178146.2"/>
    <s v="12/9/1990 12:00:00 AM"/>
    <n v="1029958"/>
    <n v="1297819"/>
    <m/>
    <m/>
    <m/>
    <m/>
    <m/>
    <n v="0"/>
    <n v="0"/>
  </r>
  <r>
    <x v="0"/>
    <x v="0"/>
    <x v="1"/>
    <x v="1"/>
    <s v="Wellington BC"/>
    <x v="258"/>
    <s v="Wellington BC, February 1915. An accident at the Wellington Colliery led to the drowning of 19 miners."/>
    <n v="19"/>
    <n v="0"/>
    <n v="0"/>
    <m/>
    <m/>
    <s v="2/1/1915 12:00:00 AM"/>
    <m/>
    <m/>
    <m/>
    <m/>
    <m/>
    <m/>
    <m/>
    <n v="0"/>
    <n v="0"/>
  </r>
  <r>
    <x v="0"/>
    <x v="0"/>
    <x v="0"/>
    <x v="0"/>
    <s v="Pincher Creek AB"/>
    <x v="259"/>
    <s v="Pincher Creek AB, February 1976. A sour gas well blow-out; the resulting fire and gas plume required the evacuation of 1036 sq. km."/>
    <n v="0"/>
    <n v="0"/>
    <n v="0"/>
    <m/>
    <m/>
    <s v="2/1/1976 12:00:00 AM"/>
    <n v="0"/>
    <n v="0"/>
    <m/>
    <m/>
    <m/>
    <m/>
    <m/>
    <n v="0"/>
    <n v="0"/>
  </r>
  <r>
    <x v="1"/>
    <x v="1"/>
    <x v="3"/>
    <x v="4"/>
    <s v="Fundy Isles NB"/>
    <x v="260"/>
    <s v="Fundy Isles NB, February 1978."/>
    <n v="0"/>
    <n v="0"/>
    <n v="0"/>
    <m/>
    <m/>
    <s v="2/1/1978 12:00:00 AM"/>
    <n v="0"/>
    <n v="0"/>
    <m/>
    <m/>
    <m/>
    <m/>
    <m/>
    <n v="0"/>
    <n v="0"/>
  </r>
  <r>
    <x v="0"/>
    <x v="0"/>
    <x v="0"/>
    <x v="0"/>
    <s v="Lodgepole AB"/>
    <x v="261"/>
    <s v="Lodgepole AB, February 1982. Two dead; a blowout at a sour gas well resulted in a fire; the subsequent gas plume extended for more than 400 km; as much as 3.2 million cubic metres of natural gas leaked from the well per day for 67 days until it was capped."/>
    <n v="2"/>
    <n v="0"/>
    <n v="0"/>
    <m/>
    <m/>
    <s v="2/1/1982 12:00:00 AM"/>
    <n v="0"/>
    <n v="0"/>
    <m/>
    <m/>
    <m/>
    <m/>
    <m/>
    <n v="0"/>
    <n v="0"/>
  </r>
  <r>
    <x v="1"/>
    <x v="1"/>
    <x v="3"/>
    <x v="8"/>
    <s v="Maritime Provinces"/>
    <x v="262"/>
    <s v="Maritime Provinces, February 1-4, 1992.  A 110-hour-long blizzard with gusts up to 140 km/h brought record snowfall of 163 cm to Moncton, New Brunswick; several other cities recorded more than 100 cm of snow; traffic was brought to a standstill; many stranded motorists had to be rescued, and many schools and businesses throughout the Maritimes were closed in the aftermath."/>
    <n v="0"/>
    <n v="0"/>
    <n v="0"/>
    <n v="0"/>
    <n v="0"/>
    <s v="2/4/1992 12:00:00 AM"/>
    <n v="0"/>
    <n v="0"/>
    <m/>
    <m/>
    <m/>
    <m/>
    <m/>
    <n v="0"/>
    <n v="0"/>
  </r>
  <r>
    <x v="1"/>
    <x v="1"/>
    <x v="3"/>
    <x v="8"/>
    <s v="Quebec"/>
    <x v="263"/>
    <s v="Quebec, February 10, 2001. Freezing rain, heavy snow and wind caused road accidents and homelessness. Six died in weather-related motor vehicle accidents."/>
    <n v="6"/>
    <n v="11"/>
    <n v="30"/>
    <n v="0"/>
    <n v="0"/>
    <s v="2/10/2001 12:00:00 AM"/>
    <m/>
    <m/>
    <m/>
    <m/>
    <m/>
    <m/>
    <m/>
    <n v="0"/>
    <n v="0"/>
  </r>
  <r>
    <x v="0"/>
    <x v="0"/>
    <x v="2"/>
    <x v="14"/>
    <s v="Cranbrook BC"/>
    <x v="260"/>
    <s v="Cranbrook BC, February 11, 1978. 43 dead, 4 seriously injured. A Boeing 737 coming in to land was destroyed when it tried to avoid hitting a snowplow on the runway."/>
    <n v="43"/>
    <n v="4"/>
    <n v="0"/>
    <m/>
    <m/>
    <s v="2/11/1978 12:00:00 AM"/>
    <n v="0"/>
    <n v="0"/>
    <m/>
    <m/>
    <m/>
    <m/>
    <m/>
    <n v="0"/>
    <n v="0"/>
  </r>
  <r>
    <x v="1"/>
    <x v="1"/>
    <x v="3"/>
    <x v="15"/>
    <s v="Banff AB"/>
    <x v="264"/>
    <s v="Banff AB, February 11, 1990. Four people from Calgary were killed by an avalanche while cross-country skiing in Banff National Park."/>
    <n v="4"/>
    <n v="0"/>
    <n v="0"/>
    <m/>
    <m/>
    <s v="2/11/1990 12:00:00 AM"/>
    <n v="0"/>
    <n v="0"/>
    <m/>
    <m/>
    <m/>
    <m/>
    <m/>
    <n v="0"/>
    <n v="0"/>
  </r>
  <r>
    <x v="1"/>
    <x v="1"/>
    <x v="3"/>
    <x v="8"/>
    <s v="Terrace BC"/>
    <x v="265"/>
    <s v="Terrace BC, February 11, 1999. A record snowfall of 110 cm fell in one day at the Terrace-Kitimat airport on February 11, almost surpassing the Canadian record of 118 cm in 1974 at Lakelse Lake.  The airport and local schools were closed along with Highway 16 between Terrace and Prince Rupert and Highway 37 between Terrace and Kitimat. Further north, Highway 37A between Stewart and Meziadin was closed because of an avalanche in the Bear Pass."/>
    <n v="0"/>
    <n v="0"/>
    <n v="0"/>
    <m/>
    <m/>
    <s v="2/11/1999 12:00:00 AM"/>
    <n v="0"/>
    <n v="0"/>
    <m/>
    <m/>
    <m/>
    <m/>
    <m/>
    <n v="0"/>
    <n v="0"/>
  </r>
  <r>
    <x v="0"/>
    <x v="2"/>
    <x v="6"/>
    <x v="0"/>
    <s v="Hagersville ON"/>
    <x v="264"/>
    <s v="Hagersville ON, February 12, 1990. A fire was set by arsonists in a pile of 14 million used tires; the fire took 17 days to extinguish; the toxic runoff from the melting tires and the fear of toxins in the oily smoke became a prime focus for media attention. The Environment Canada accident report states that 1700 people were evacuated in a radius of 4 km for 17 days; the fire created 20,000 mÂ³ of solid waste and contaminated an area of 4.5 ha with 12 to 50 mÂ³ of floating liquid residue; 25 people were deprived of drinking water for 3 months."/>
    <n v="0"/>
    <n v="0"/>
    <n v="1700"/>
    <m/>
    <m/>
    <s v="2/28/1990 12:00:00 AM"/>
    <m/>
    <m/>
    <m/>
    <m/>
    <m/>
    <m/>
    <m/>
    <n v="0"/>
    <n v="0"/>
  </r>
  <r>
    <x v="1"/>
    <x v="1"/>
    <x v="3"/>
    <x v="5"/>
    <s v="Nova Scotia"/>
    <x v="266"/>
    <s v="Nova Scotia, February 13-15, 1971.  Floods due to heavy rains and high temperatures, which caused snowmelt and ice jamming. There was widespread flood damage; homes and businesses flooded, highways and roads inundated."/>
    <m/>
    <m/>
    <m/>
    <m/>
    <m/>
    <s v="2/15/1971 12:00:00 AM"/>
    <m/>
    <m/>
    <m/>
    <m/>
    <m/>
    <m/>
    <m/>
    <n v="0"/>
    <n v="0"/>
  </r>
  <r>
    <x v="1"/>
    <x v="1"/>
    <x v="3"/>
    <x v="5"/>
    <s v="Southern Ontario"/>
    <x v="267"/>
    <s v="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
    <n v="2"/>
    <n v="0"/>
    <n v="150"/>
    <m/>
    <m/>
    <s v="2/17/1984 12:00:00 AM"/>
    <n v="0"/>
    <n v="0"/>
    <m/>
    <m/>
    <m/>
    <m/>
    <m/>
    <n v="0"/>
    <n v="0"/>
  </r>
  <r>
    <x v="1"/>
    <x v="1"/>
    <x v="3"/>
    <x v="8"/>
    <s v="Barrie ON"/>
    <x v="265"/>
    <s v="Barrie ON, February 13, 1999. A huge accident occurred on Hwy 400 near Barrie between Hwy 89 and Dunlop St.  Up to 150 vehicles were involved in the crash, which spread over a 2 km stretch of highway.  At least 30 people were injured, 6 in critical condition.  Poor winter weather and whiteout conditions were blamed for the accident."/>
    <n v="0"/>
    <n v="30"/>
    <n v="0"/>
    <m/>
    <m/>
    <s v="2/13/1999 12:00:00 AM"/>
    <n v="0"/>
    <n v="0"/>
    <m/>
    <m/>
    <m/>
    <m/>
    <m/>
    <n v="0"/>
    <n v="0"/>
  </r>
  <r>
    <x v="1"/>
    <x v="1"/>
    <x v="3"/>
    <x v="15"/>
    <s v="Golden BC"/>
    <x v="268"/>
    <s v="Golden BC, February 14, 1979. An avalanche took the lives of seven heli-skiers in the Purcell Range southwest of Golden, B.C."/>
    <n v="7"/>
    <n v="0"/>
    <n v="0"/>
    <m/>
    <m/>
    <s v="2/14/1979 12:00:00 AM"/>
    <n v="0"/>
    <n v="0"/>
    <m/>
    <m/>
    <m/>
    <m/>
    <m/>
    <n v="0"/>
    <n v="0"/>
  </r>
  <r>
    <x v="1"/>
    <x v="1"/>
    <x v="3"/>
    <x v="8"/>
    <s v="Off the coast of Newfoundland"/>
    <x v="261"/>
    <s v="Off the coast of Newfoundland, February 14-15, 1982.  The ocean-drilling rig &quot;Ocean Ranger&quot; overturned and sank during an intense snowstorm with winds in excess of 100 km/h off the east coast of Newfoundland: most lifeboats crashed into the pillars of the rig and sank or were flipped over by the waves.  There were no &quot;survival suits&quot;. When the supply ship got to the scene, less than an hour after being dispatched, only one lifeboat was found afloat with living people inside: the lifeboat slowly rolled over, eventually killing all inside: 84 died: the severe storm also caused the &quot;Mechanic Tarasov&quot; to sink with the loss of 33 lives."/>
    <n v="117"/>
    <n v="0"/>
    <n v="0"/>
    <m/>
    <m/>
    <s v="2/14/1982 12:00:00 AM"/>
    <n v="0"/>
    <n v="0"/>
    <m/>
    <m/>
    <m/>
    <m/>
    <m/>
    <n v="0"/>
    <n v="0"/>
  </r>
  <r>
    <x v="1"/>
    <x v="1"/>
    <x v="3"/>
    <x v="4"/>
    <s v="Saint John NB"/>
    <x v="269"/>
    <s v="Saint John NB, February 14, 2008. A boil-water order was imposed following a rain storm that saw nearly 80 mm of rain dumped on the city."/>
    <n v="0"/>
    <n v="0"/>
    <n v="0"/>
    <n v="0"/>
    <n v="0"/>
    <s v="2/14/2008 12:00:00 AM"/>
    <m/>
    <m/>
    <m/>
    <m/>
    <m/>
    <m/>
    <m/>
    <n v="0"/>
    <n v="0"/>
  </r>
  <r>
    <x v="1"/>
    <x v="1"/>
    <x v="3"/>
    <x v="8"/>
    <s v="Nova Scotia"/>
    <x v="270"/>
    <s v="Nova Scotia, February 15-17, 1905. Most severe storm of the &quot;Year of the Big Snow.&quot;"/>
    <n v="0"/>
    <n v="0"/>
    <n v="0"/>
    <m/>
    <m/>
    <s v="2/17/1905 12:00:00 AM"/>
    <m/>
    <m/>
    <m/>
    <m/>
    <m/>
    <m/>
    <m/>
    <n v="0"/>
    <n v="0"/>
  </r>
  <r>
    <x v="1"/>
    <x v="1"/>
    <x v="3"/>
    <x v="5"/>
    <s v="Southern Ontario"/>
    <x v="271"/>
    <s v="Southern Ontario, February 15-18, 1954. Communities on the shores of Lakes Ontario, Erie and Huron, including Toronto, experienced flooding; the Thames and Grand Rivers also experienced flooding which disrupted utilities and forced roads and businesses to close."/>
    <n v="0"/>
    <n v="0"/>
    <n v="0"/>
    <m/>
    <m/>
    <s v="2/18/1954 12:00:00 AM"/>
    <m/>
    <m/>
    <m/>
    <m/>
    <m/>
    <m/>
    <m/>
    <n v="0"/>
    <n v="0"/>
  </r>
  <r>
    <x v="1"/>
    <x v="1"/>
    <x v="3"/>
    <x v="5"/>
    <s v="Badger NL"/>
    <x v="272"/>
    <s v="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
    <m/>
    <m/>
    <n v="1100"/>
    <n v="4681553"/>
    <n v="273242.40000000002"/>
    <s v="2/15/2003 12:00:00 AM"/>
    <n v="4681553"/>
    <m/>
    <m/>
    <m/>
    <m/>
    <m/>
    <m/>
    <n v="0"/>
    <n v="0"/>
  </r>
  <r>
    <x v="0"/>
    <x v="2"/>
    <x v="11"/>
    <x v="33"/>
    <s v="Libya"/>
    <x v="273"/>
    <s v="Libya, February 15-25, 2011. Qaddafi security services attempted to repress a series of peaceful protests, beginning on February 15. Within one week, the small uprising had spread across Libya, and Qaddafiâ€™s regime struggled to retain control of the country. The government responded to continued uprisings with censorship, blocking of communications, imprisonment, military force and violence. The situation escalated into an armed conflict with an established coalition between rebel groups. As of February 25, more than 203 Canadians had been evacuated from Libya to nearby Malta. On June 14, the Minister of International Cooperation, Beverly J. Oda, announced additional humanitarian assistance. Canadaâ€™s total assistance in response to the crisis in Libya was $10.6 million."/>
    <m/>
    <m/>
    <n v="203"/>
    <n v="0"/>
    <n v="0"/>
    <s v="2/25/2011 12:00:00 AM"/>
    <m/>
    <m/>
    <m/>
    <m/>
    <m/>
    <m/>
    <m/>
    <m/>
    <n v="0"/>
  </r>
  <r>
    <x v="1"/>
    <x v="1"/>
    <x v="3"/>
    <x v="8"/>
    <s v="Maritime Provinces"/>
    <x v="274"/>
    <s v="Maritime Provinces, February 15-17, 2015. A major storm system formed off the United States east coast and moved towards the north Atlantic. On February 15, the storm system hit Nova Scotia bringing with it snow, ice and rain. In Halifax the weather changed from snow to rain, creating flooding in the streets, which turned into an overnight flash freeze. Greenwood, Nova Scotia received 56 cm of snow, while in Cape Breton Island wind gusts were recorded of up to 176 km/h. The next day in New Brunswick, heavy snow impacted Moncton where it snowed up to 58 cm. The hardest hit area was Prince Edward Island where it snowed over 80 cm in Charlottetown. During the storm, damages were caused by strong winds that downed trees and power lines leaving approximately 4000 customers (12,000 individuals) without power in New Brunswick. Flooding brought on by the rain also caused damages to city streets and created dangerous driving conditions as black ice formed when the temperature dropped. The huge amount of snow that fell on the region buried vehicles, left people stranded in their homes and resulted in the closure of numerous schools and businesses. In New Annan, Prince Edward Island 20 people were left homeless in blizzard conditions as fires irrupted in a motel where 18 people had to be evacuated as well as a home near Winsloe where two people had to be evacuated. In addition, an apartment fire in Fredericton resulted in the evacuation of one individual."/>
    <m/>
    <m/>
    <n v="21"/>
    <n v="0"/>
    <n v="0"/>
    <s v="2/17/2015 12:00:00 AM"/>
    <m/>
    <m/>
    <m/>
    <m/>
    <m/>
    <m/>
    <m/>
    <n v="12000"/>
    <m/>
  </r>
  <r>
    <x v="1"/>
    <x v="1"/>
    <x v="3"/>
    <x v="8"/>
    <s v="St. John's NL"/>
    <x v="275"/>
    <s v="St. John's NL, February 16, 1959. Described as the province's worst snowstorm, it claimed six lives, left 70,000 without electricity, and blocked roads with 5 m drifts;  a snowslide killed five people in two homes at the Battery, which is located at Chain Rock at the entrance to St. John's Harbour; the sixth victim died in a stranded car."/>
    <n v="6"/>
    <n v="10"/>
    <n v="0"/>
    <m/>
    <m/>
    <s v="2/16/1959 12:00:00 AM"/>
    <m/>
    <m/>
    <m/>
    <m/>
    <m/>
    <m/>
    <m/>
    <n v="0"/>
    <n v="0"/>
  </r>
  <r>
    <x v="1"/>
    <x v="1"/>
    <x v="3"/>
    <x v="15"/>
    <s v="The Battery, St. John's Harbour NL"/>
    <x v="275"/>
    <s v="The Battery, St. John's Harbour NL, February 16, 1959.  A severe storm hit St. John's with winds of up to 220 km/h and left 55 cm of snow on the ground.  An avalanche struck two houses and swept them down the slope, hitting two other houses.  Over 50 rescue workers and residents worked for 12 hours, digging through the snow and the debris to free trapped residents.  In the Outer Battery, another avalanche (caused by the same storm) buried a house that withheld the weight of the snow.  The strong structure protected the residents; however, they were trapped until dug out by rescue workers.  This was the second avalanche to affect The Battery in 40 years.  Inspection of the slopes has shown that a rockfall risk exists, and that The Battery is frequently affected by rockfalls.  The City of St. John's has recently constructed safety fences to protect against rockfalls and avalanches in the Outer Battery area."/>
    <n v="5"/>
    <n v="9"/>
    <n v="0"/>
    <m/>
    <m/>
    <s v="2/16/1959 12:00:00 AM"/>
    <m/>
    <m/>
    <m/>
    <m/>
    <m/>
    <m/>
    <m/>
    <n v="0"/>
    <n v="0"/>
  </r>
  <r>
    <x v="0"/>
    <x v="0"/>
    <x v="5"/>
    <x v="7"/>
    <s v="MontrÃ©al QC"/>
    <x v="262"/>
    <s v="MontrÃ©al QC, February 16, 1992. Four large, commercial and residential heritage buildings in Old MontrÃ©al near historic Notre Dame Basilica were totally destroyed in a ten-hour blaze fought by more than 100 fire fighters; the Basilica, constructed between 1824 and 1829, sustained extensive smoke damage and broken windows."/>
    <n v="0"/>
    <n v="0"/>
    <n v="0"/>
    <m/>
    <m/>
    <s v="2/16/1992 12:00:00 AM"/>
    <m/>
    <m/>
    <m/>
    <m/>
    <m/>
    <m/>
    <m/>
    <n v="0"/>
    <n v="0"/>
  </r>
  <r>
    <x v="1"/>
    <x v="1"/>
    <x v="3"/>
    <x v="4"/>
    <s v="Southern Manitoba"/>
    <x v="274"/>
    <s v="Southern Manitoba, May 16-18, 2015. A Colorado low responsible for a tornado outbreak in the United States moved north into Manitoba where it merged with an Artic front. The combined systems created a storm that produced strong winds and heavy rain that eventually turned into ice pellets, snow and hail. On May 17, southern Manitoba was hit with heavy rain and isolated thunderstorms that produced wind gusts of 93 km/h in Winnipeg, 89 km/h in Gimli Harbour and 83 km/h near Brandon. Heavy rain was also reported with the heaviest areas receiving 90 mm in Melita and 83 mm in Bede. The Artic front lowered the temperature causing the rain to turn into freezing rain and snow. MacGregor and Teulon both received 15 cm of snow. Damages were caused by strong winds downing trees and power lines. Approximately 5000 people temporarily lost power during the weekend storm. Heavy rain and snowmelt also caused flooding in certain areas where damage was done to agricultural lands and cottage properties. In addition, the heavy rain caused sewage backups in Winnipeg."/>
    <m/>
    <m/>
    <m/>
    <n v="0"/>
    <n v="0"/>
    <s v="2/18/2015 12:00:00 AM"/>
    <m/>
    <m/>
    <m/>
    <m/>
    <m/>
    <m/>
    <m/>
    <n v="5000"/>
    <m/>
  </r>
  <r>
    <x v="1"/>
    <x v="1"/>
    <x v="3"/>
    <x v="5"/>
    <s v="Flat Bay NL"/>
    <x v="276"/>
    <s v="Flat Bay NL, February 17-19, 1996. A rainstorm along west coast of Newfoundland, flooding caused extensive damages. Highways and bridges washed away, 30 residents were evacuated by helicopter."/>
    <n v="0"/>
    <n v="0"/>
    <n v="30"/>
    <m/>
    <m/>
    <s v="2/19/1996 12:00:00 AM"/>
    <n v="0"/>
    <n v="0"/>
    <m/>
    <m/>
    <m/>
    <m/>
    <m/>
    <n v="0"/>
    <n v="0"/>
  </r>
  <r>
    <x v="1"/>
    <x v="1"/>
    <x v="3"/>
    <x v="15"/>
    <s v="Granduc Mine BC"/>
    <x v="277"/>
    <s v="Granduc Mine BC, February 18, 1965. An avalanche destroyed a miner's camp; 26 dead, 22 injured."/>
    <n v="26"/>
    <n v="22"/>
    <n v="0"/>
    <m/>
    <m/>
    <s v="2/18/1965 12:00:00 AM"/>
    <m/>
    <m/>
    <m/>
    <m/>
    <m/>
    <m/>
    <m/>
    <n v="0"/>
    <n v="0"/>
  </r>
  <r>
    <x v="1"/>
    <x v="1"/>
    <x v="3"/>
    <x v="5"/>
    <s v="Southeastern ON"/>
    <x v="278"/>
    <s v="Southeastern ON, February 18-20, 1981. The Ottawa and Rideau River basins in southeastern Ontario, as well as Toronto suffered flood damages."/>
    <n v="0"/>
    <n v="0"/>
    <n v="0"/>
    <n v="1668590"/>
    <n v="202253.3"/>
    <s v="2/20/1981 12:00:00 AM"/>
    <n v="0"/>
    <n v="0"/>
    <m/>
    <n v="1668590"/>
    <m/>
    <m/>
    <m/>
    <n v="0"/>
    <n v="0"/>
  </r>
  <r>
    <x v="1"/>
    <x v="1"/>
    <x v="3"/>
    <x v="8"/>
    <s v="Nova Scotia"/>
    <x v="279"/>
    <s v="Nova Scotia, February 18-20, 2004. A snowstorm known as &quot;White Juan&quot; hit the Maritimes resulting in record-breaking snowfall. On February 19, Halifax surpassed and almost doubled its previous snowfall record when the city received 88.5 cm. A four-day state of emergency was in place as well as a nine-hour curfew for three nights (except for essential workers). Thousands were left without power."/>
    <n v="0"/>
    <n v="0"/>
    <m/>
    <n v="3687690"/>
    <n v="211328.9"/>
    <s v="2/20/2004 12:00:00 AM"/>
    <n v="3687690"/>
    <m/>
    <m/>
    <m/>
    <m/>
    <m/>
    <m/>
    <n v="0"/>
    <n v="0"/>
  </r>
  <r>
    <x v="1"/>
    <x v="1"/>
    <x v="3"/>
    <x v="5"/>
    <s v="Port Bruce ON"/>
    <x v="269"/>
    <s v="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
    <n v="0"/>
    <n v="0"/>
    <n v="300"/>
    <n v="0"/>
    <n v="0"/>
    <s v="2/18/2008 12:00:00 AM"/>
    <m/>
    <m/>
    <m/>
    <m/>
    <m/>
    <m/>
    <m/>
    <n v="0"/>
    <n v="0"/>
  </r>
  <r>
    <x v="1"/>
    <x v="1"/>
    <x v="3"/>
    <x v="8"/>
    <s v="Southwestern Quebec"/>
    <x v="280"/>
    <s v="Southwestern Quebec, February 19, 1972. A snowstorm produced 80 km/h winds and 37 cm of snow, causing widespread damage."/>
    <n v="0"/>
    <n v="0"/>
    <n v="0"/>
    <m/>
    <m/>
    <s v="2/19/1972 12:00:00 AM"/>
    <n v="0"/>
    <n v="0"/>
    <m/>
    <m/>
    <m/>
    <m/>
    <m/>
    <n v="0"/>
    <n v="0"/>
  </r>
  <r>
    <x v="0"/>
    <x v="0"/>
    <x v="5"/>
    <x v="7"/>
    <s v="Nova Scotia"/>
    <x v="281"/>
    <s v="Nova Scotia, February 2, 1939. Queen Hotel Fire."/>
    <n v="0"/>
    <n v="0"/>
    <n v="0"/>
    <m/>
    <m/>
    <s v="2/2/1939 12:00:00 AM"/>
    <m/>
    <m/>
    <m/>
    <m/>
    <m/>
    <m/>
    <m/>
    <n v="0"/>
    <n v="0"/>
  </r>
  <r>
    <x v="1"/>
    <x v="1"/>
    <x v="3"/>
    <x v="5"/>
    <s v="Southwestern and Southern Ontario"/>
    <x v="282"/>
    <s v="Southwestern and Southern Ontario, February 2, 1968. Areas around Kettle Creek, the Thames and Ausable Rivers, the St. Clair and Niagara regions and the cities of Bayfield and Toronto experienced some flooding in February 1968."/>
    <n v="0"/>
    <n v="0"/>
    <n v="0"/>
    <m/>
    <m/>
    <s v="2/2/1968 12:00:00 AM"/>
    <m/>
    <m/>
    <m/>
    <m/>
    <m/>
    <m/>
    <m/>
    <n v="0"/>
    <n v="0"/>
  </r>
  <r>
    <x v="1"/>
    <x v="1"/>
    <x v="3"/>
    <x v="8"/>
    <s v="Halifax NS"/>
    <x v="283"/>
    <s v="Halifax NS, February 2, 1969. A snowstorm hit Halifax, leaving 75 cm in the downtown area, and 96 cm of snow in the suburbs; most of the snow fell within 24 hours."/>
    <n v="0"/>
    <n v="0"/>
    <n v="0"/>
    <m/>
    <m/>
    <s v="2/2/1969 12:00:00 AM"/>
    <m/>
    <m/>
    <m/>
    <m/>
    <m/>
    <m/>
    <m/>
    <n v="0"/>
    <n v="0"/>
  </r>
  <r>
    <x v="1"/>
    <x v="1"/>
    <x v="3"/>
    <x v="5"/>
    <s v="Saint John River Basin NB"/>
    <x v="284"/>
    <s v="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
    <n v="3"/>
    <n v="0"/>
    <n v="0"/>
    <n v="3737000"/>
    <n v="1104532"/>
    <s v="2/6/1970 12:00:00 AM"/>
    <n v="1550023"/>
    <n v="2186977"/>
    <m/>
    <m/>
    <m/>
    <m/>
    <m/>
    <n v="0"/>
    <n v="0"/>
  </r>
  <r>
    <x v="1"/>
    <x v="1"/>
    <x v="3"/>
    <x v="24"/>
    <s v="New Brunswick"/>
    <x v="285"/>
    <s v="New Brunswick,  February 2-3, 1976. The &quot;Groundhog Day Storm&quot;; a severe storm hit the Bay of Fundy producing 188 km/h winds and 12 m waves with swells 10 m high; parts of central New Brunswick. Saint John, was hit the hardest within the province, with damaged docks, buildings, boats and mobile homes, lobster traps and fish nets; the storm severed hydro poles and trees; transportation and utilities were stopped for a week; coastline flooding occurred; 550 m of a sea wall caved in. All of Prince Edward Island and parts of Nova Scotia were affected. Refer to the Nova Scotia entry for more information on this storm system."/>
    <n v="0"/>
    <n v="0"/>
    <n v="0"/>
    <n v="8005500"/>
    <n v="1544469.5"/>
    <s v="2/3/1976 12:00:00 AM"/>
    <n v="3065714"/>
    <n v="4939786"/>
    <m/>
    <m/>
    <m/>
    <m/>
    <m/>
    <n v="0"/>
    <n v="0"/>
  </r>
  <r>
    <x v="1"/>
    <x v="1"/>
    <x v="3"/>
    <x v="24"/>
    <s v="Western, Central and Northern NS"/>
    <x v="285"/>
    <s v="Western, Central and Northern NS, February 2-3, 1976. The &quot;Groundhog Day Storm&quot;: high winds damaged roofs and windows, knocked down trees and power and telephone lines and caved in a 550 m sea wall.  The biggest impacts were caused by a storm surge. The fishing industry was greatly affected by the damage to the shoreline as a result of the extremely high tides. Refer to the New Brunswick entry for more information on this storm system."/>
    <n v="0"/>
    <n v="0"/>
    <n v="0"/>
    <n v="4137800"/>
    <n v="798289.4"/>
    <s v="2/3/1976 12:00:00 AM"/>
    <n v="2067621"/>
    <n v="2070179"/>
    <m/>
    <m/>
    <m/>
    <m/>
    <m/>
    <n v="0"/>
    <n v="0"/>
  </r>
  <r>
    <x v="1"/>
    <x v="1"/>
    <x v="3"/>
    <x v="8"/>
    <s v="Wolfe Lake and Moncton NB"/>
    <x v="286"/>
    <s v="Wolfe Lake and Moncton NB, February 2, 2003. Ice storms resulted in 40-60 mm of frozen rain coating the region and at Wolfe Lake, 58.3 mm of freezing rain was recorded as falling. Winds reached 75 km/hr generating a wind chill of minus 27 degrees centigrade.  Schools closed for one week.  More than 63,000 residences were left without power and phone services due to the downed power lines, which were a direct result of the weight of freezing rain atop the infrastructure. There were a huge number of livestock fatalities, extensive damages to barns and silos, and maple sugar wood lots were damaged."/>
    <m/>
    <m/>
    <m/>
    <m/>
    <m/>
    <s v="2/2/2003 12:00:00 AM"/>
    <m/>
    <m/>
    <m/>
    <m/>
    <m/>
    <m/>
    <m/>
    <n v="189000"/>
    <m/>
  </r>
  <r>
    <x v="0"/>
    <x v="0"/>
    <x v="7"/>
    <x v="10"/>
    <s v="North York ON"/>
    <x v="287"/>
    <s v="North York ON, February 21, 1979. The North York Gasoline Leak occurred on the morning of February 21, 1979 at Imperial Oil.  The gasoline had escaped from a separator and gone into the sewer system underneath the industrial area bounded by Finch and Sheppard on the north and south and by Keele and Dufferin on the west and east.  Estimates of the gasoline that eventually flowed into Dufferin Creek vary between 800 and 2,000 gallons."/>
    <n v="0"/>
    <n v="0"/>
    <n v="5000"/>
    <m/>
    <m/>
    <s v="2/21/1979 12:00:00 AM"/>
    <n v="0"/>
    <n v="0"/>
    <m/>
    <m/>
    <m/>
    <m/>
    <m/>
    <n v="0"/>
    <n v="0"/>
  </r>
  <r>
    <x v="1"/>
    <x v="1"/>
    <x v="3"/>
    <x v="9"/>
    <s v="Southern BC"/>
    <x v="288"/>
    <s v="Southern BC, February-March 1999. Two powerful windstorms hit the Lower Mainland of British Columbia with winds exceeding 100 km/h.  On February 21, power was cut to 13,000 homes and waves up to 1.8 m caused the cancellation of many ferry runs. On March 3, a windstorm forced the cancellation of many ferry routes, the closing of major highways, and causing power outages to 50,000 customers.  Half a dozen waterfront homes were flooded, some destroyed by large waves. Three men went missing after taking a boat for a test run in Howe Sound."/>
    <n v="3"/>
    <n v="0"/>
    <n v="0"/>
    <m/>
    <m/>
    <s v="2/21/1999 12:00:00 AM"/>
    <m/>
    <m/>
    <m/>
    <m/>
    <m/>
    <m/>
    <m/>
    <n v="0"/>
    <n v="0"/>
  </r>
  <r>
    <x v="0"/>
    <x v="0"/>
    <x v="2"/>
    <x v="25"/>
    <s v="Tyendinaga Township First Nation ON"/>
    <x v="286"/>
    <s v="Tyendenaga Township First Nation ON, February 21, 2003. Two Canadian Pacific freight trains carrying hazardous materials collided, derailed and exploded in Tyendenaga Township First Nation near Melrose, Ontario.  Two crewmembers were injured and approximately 300 people were forced to leave their homes.  The township declared a state of emergency and ordered evacuation within a 2 km area of the site.  "/>
    <m/>
    <n v="2"/>
    <n v="300"/>
    <m/>
    <m/>
    <s v="2/21/2003 12:00:00 AM"/>
    <m/>
    <m/>
    <m/>
    <m/>
    <m/>
    <m/>
    <m/>
    <n v="0"/>
    <n v="0"/>
  </r>
  <r>
    <x v="1"/>
    <x v="1"/>
    <x v="3"/>
    <x v="8"/>
    <s v="ÃŽles-de-la-Madeleine QC"/>
    <x v="289"/>
    <s v="ÃŽles-de-la-Madeleine QC, February 22 - March 4, 1982. A snowstorm caused a blackout; 75 people were evacuated; 6,000 residents were affected."/>
    <n v="0"/>
    <n v="0"/>
    <n v="75"/>
    <m/>
    <m/>
    <s v="2/22/1982 12:00:00 AM"/>
    <n v="0"/>
    <n v="0"/>
    <m/>
    <m/>
    <m/>
    <m/>
    <m/>
    <n v="0"/>
    <n v="0"/>
  </r>
  <r>
    <x v="1"/>
    <x v="1"/>
    <x v="3"/>
    <x v="8"/>
    <s v="Prince Edward Island"/>
    <x v="289"/>
    <s v="Prince Edward Island, February 22-26, 1982. Islanders were marooned for five days in a crippling blizzard; winds of 80 km/h whipped a 60 cm snowfall into 7 m drifts.  Succession of severe storms isolates many communities for days."/>
    <n v="0"/>
    <n v="0"/>
    <n v="0"/>
    <n v="1585054"/>
    <n v="173229.9"/>
    <s v="2/22/1982 12:00:00 AM"/>
    <n v="1340291"/>
    <n v="244763"/>
    <m/>
    <m/>
    <m/>
    <m/>
    <m/>
    <n v="0"/>
    <n v="0"/>
  </r>
  <r>
    <x v="1"/>
    <x v="1"/>
    <x v="3"/>
    <x v="15"/>
    <s v="Golden BC"/>
    <x v="290"/>
    <s v="Golden BC, February 23, 1981. An avalanche killed 3 heli-skiers near Conrad Icefield, west of Golden, B.C."/>
    <n v="3"/>
    <n v="0"/>
    <n v="0"/>
    <m/>
    <m/>
    <s v="2/23/1981 12:00:00 AM"/>
    <n v="0"/>
    <n v="0"/>
    <m/>
    <m/>
    <m/>
    <m/>
    <m/>
    <n v="0"/>
    <n v="0"/>
  </r>
  <r>
    <x v="1"/>
    <x v="1"/>
    <x v="3"/>
    <x v="5"/>
    <s v="Chatham ON"/>
    <x v="291"/>
    <s v="Chatham ON, February 23 - March 2, 1985. The city of Chatham and agricultural land in Dover and Raleigh Townships downstream of Chatham experienced widespread flooding due to a combination of mild temperatures leading to snowmelt; the Thames River and McGregor and Indian Creeks overflowed due to snowmelt runoff; an estimated 1180 homes experienced flooding; a dam was damaged; an Ontario Provincial Police helicopter was used to evacuate 30 people in outlying areas."/>
    <n v="0"/>
    <n v="0"/>
    <n v="30"/>
    <m/>
    <m/>
    <s v="3/2/1985 12:00:00 AM"/>
    <n v="0"/>
    <n v="0"/>
    <m/>
    <m/>
    <m/>
    <m/>
    <m/>
    <n v="0"/>
    <n v="0"/>
  </r>
  <r>
    <x v="0"/>
    <x v="0"/>
    <x v="7"/>
    <x v="32"/>
    <s v="Vancouver Harbour BC"/>
    <x v="292"/>
    <s v="Vancouver Harbour BC, February 23, 1990. Two ships collided in fog causing a spill of 40 tonnes of marine diesel oil; pollution affected 1.5 km of shore and 1 ha of water, killing 65 birds; 225 other birds were rescued through clean-up efforts."/>
    <n v="0"/>
    <n v="0"/>
    <n v="0"/>
    <m/>
    <m/>
    <s v="2/23/1990 12:00:00 AM"/>
    <m/>
    <m/>
    <m/>
    <m/>
    <m/>
    <m/>
    <m/>
    <n v="0"/>
    <n v="0"/>
  </r>
  <r>
    <x v="0"/>
    <x v="0"/>
    <x v="0"/>
    <x v="0"/>
    <s v="Glace Bay NS"/>
    <x v="287"/>
    <s v="Glace Bay NS, February 24, 1979. The 12 deaths and 4 injuries were the result of an explosion in the #26 mine."/>
    <n v="12"/>
    <n v="4"/>
    <n v="0"/>
    <m/>
    <m/>
    <s v="2/24/1979 12:00:00 AM"/>
    <n v="0"/>
    <n v="0"/>
    <m/>
    <m/>
    <m/>
    <m/>
    <m/>
    <n v="0"/>
    <n v="0"/>
  </r>
  <r>
    <x v="1"/>
    <x v="1"/>
    <x v="3"/>
    <x v="8"/>
    <s v="Ontario, Quebec, New Brunswick, Nove Scotia, Prince Edward Island and Newfoundland"/>
    <x v="293"/>
    <s v="Ontario, Quebec, New Brunswick, Nove Scotia, Prince Edward Island and Newfoundland, February 24-26, 2016. A storm system tracked its way northeast into the Great Lakes from the United States in late February. The system moved towards eastern Canada, causing widespread damages to Ontario, Quebec, New Brunswick, Nova Scotia, Prince Edward Island and Newfoundland. On February 24, freezing rain caused up to 25 mm of ice accumulation to build in parts of Ontario, Quebec and New Brunswick. On February 25, Quebec and New Brunswick experienced several hours of continued freezing rain. Heavy rain and thunderstorms trailed behind the freezing rain resulting in total rainfalls of 51 mm in Hamilton, Ontario, 36 mm in Lennoxville, Quebec and 68 mm in Gray River, Newfoundland. A combination of rain and mild weather that melted ice and snow resulted in localized flooding for numerous communities. Flooded basements were reported in Cornwall, Ontario, multiple underpasses were closed due to flooding in Montreal, Quebec, while local fire departments in northern New Brunswick warned drivers of poor road conditions due to ice ruts and isolated flooding. Multiple local states of emergency were declared in the Eastern Townships of Quebec where ice breakup resulted in the flooding of local rivers. Approximately 200 residents were evacuated and over 50 homes in Beauceville, Quebec were damaged by floodwaters. Fallen trees weighed down by the heavy ice and snow damaged power lines resulting in widespread power outages. Quebec was hit the hardest with over 250,000 hydro customers (approximately 750,000 individuals) affected by the power outages."/>
    <m/>
    <m/>
    <n v="200"/>
    <n v="0"/>
    <n v="0"/>
    <s v="2/26/2016 12:00:00 AM"/>
    <m/>
    <m/>
    <m/>
    <m/>
    <m/>
    <m/>
    <m/>
    <n v="750000"/>
    <m/>
  </r>
  <r>
    <x v="1"/>
    <x v="1"/>
    <x v="3"/>
    <x v="4"/>
    <s v="Montreal QC"/>
    <x v="294"/>
    <s v="Montreal QC, February 25, 1961. The storm with winds gusting to 120 km/h caused heavily loaded utility wires to snap; a week after the storm, parts of the city were still left without electricity."/>
    <n v="0"/>
    <n v="0"/>
    <n v="0"/>
    <m/>
    <m/>
    <s v="2/25/1961 12:00:00 AM"/>
    <m/>
    <m/>
    <m/>
    <m/>
    <m/>
    <m/>
    <m/>
    <n v="0"/>
    <n v="0"/>
  </r>
  <r>
    <x v="0"/>
    <x v="0"/>
    <x v="2"/>
    <x v="25"/>
    <s v="Burlington ON"/>
    <x v="295"/>
    <s v="Burlington ON, February 26-27, 2012. VIA Rail passenger train No. 92 was travelling from Niagara Falls to Toronto. At 15:23 EDT, the train was approaching Burlington while entering crossover track No. 5 at 67 mph, which was 4.5 times the authorized speed limit. Subsequently, the locomotive and all five cars carrying 70 passengers derailed. Three crewmembers were fatally injured and 45 people sustained various injuries. The locomotive fuel tank was punctured and approximately 4,300 litres of diesel fuel was released into the environment. Site remediation work was contracted locally and monitoring wells were installed to monitor any potential ground water contamination."/>
    <n v="3"/>
    <n v="45"/>
    <n v="0"/>
    <n v="0"/>
    <n v="0"/>
    <s v="2/27/2012 12:00:00 AM"/>
    <m/>
    <m/>
    <m/>
    <m/>
    <m/>
    <m/>
    <m/>
    <m/>
    <m/>
  </r>
  <r>
    <x v="1"/>
    <x v="1"/>
    <x v="3"/>
    <x v="8"/>
    <s v="St. John's NL"/>
    <x v="284"/>
    <s v="St. John's NL, February 27, 1970. Major sleet damage was done to transmission line towers."/>
    <n v="0"/>
    <n v="0"/>
    <n v="0"/>
    <m/>
    <m/>
    <s v="2/27/1970 12:00:00 AM"/>
    <n v="0"/>
    <n v="0"/>
    <m/>
    <m/>
    <m/>
    <m/>
    <m/>
    <n v="0"/>
    <n v="0"/>
  </r>
  <r>
    <x v="1"/>
    <x v="1"/>
    <x v="8"/>
    <x v="20"/>
    <s v="Upper Arrow Lake BC"/>
    <x v="296"/>
    <s v="Upper Arrow Lake BC, February 28, 1903.  A mass of rock estimated to be around 250, 000 mÂ³ broke away from the bluff of a cliff, generating waves of up to 3 m when it hit the lake.  A number of boats and a wharf were damaged, creating havoc with shipping on Upper Arrow Lake ."/>
    <n v="0"/>
    <n v="0"/>
    <n v="0"/>
    <m/>
    <m/>
    <s v="2/28/1903 12:00:00 AM"/>
    <m/>
    <m/>
    <m/>
    <m/>
    <m/>
    <m/>
    <m/>
    <n v="0"/>
    <n v="0"/>
  </r>
  <r>
    <x v="0"/>
    <x v="0"/>
    <x v="7"/>
    <x v="16"/>
    <s v="Orillia ON"/>
    <x v="289"/>
    <s v="Orillia ON, February 28, 1982. 1200 evacuated; a freight train hauling toxic chemicals and inflammable liquids was derailed near Orillia."/>
    <n v="0"/>
    <n v="0"/>
    <n v="1200"/>
    <m/>
    <m/>
    <s v="2/28/1982 12:00:00 AM"/>
    <n v="0"/>
    <n v="0"/>
    <m/>
    <m/>
    <m/>
    <m/>
    <m/>
    <n v="0"/>
    <n v="0"/>
  </r>
  <r>
    <x v="1"/>
    <x v="1"/>
    <x v="3"/>
    <x v="5"/>
    <s v="Badger NL"/>
    <x v="297"/>
    <s v="Badger NL, February 27 - March 10, 1983.  Severe flooding in Badger due to ice and debris blockages of the Exploits River. The town hall, fire hall and arena were flooded, and 34 homes evacuated. Badger was declared a disaster area."/>
    <m/>
    <m/>
    <m/>
    <m/>
    <m/>
    <s v="3/10/1983 12:00:00 AM"/>
    <m/>
    <m/>
    <m/>
    <m/>
    <m/>
    <m/>
    <m/>
    <n v="0"/>
    <n v="0"/>
  </r>
  <r>
    <x v="1"/>
    <x v="1"/>
    <x v="3"/>
    <x v="5"/>
    <s v="Peace River AB"/>
    <x v="298"/>
    <s v="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
    <n v="0"/>
    <n v="0"/>
    <n v="3800"/>
    <n v="2866371"/>
    <n v="204740.8"/>
    <s v="3/4/1992 12:00:00 AM"/>
    <m/>
    <m/>
    <n v="2866371"/>
    <m/>
    <m/>
    <m/>
    <m/>
    <n v="0"/>
    <n v="0"/>
  </r>
  <r>
    <x v="0"/>
    <x v="0"/>
    <x v="5"/>
    <x v="7"/>
    <s v="Ottawa ON"/>
    <x v="299"/>
    <s v="Ottawa ON, February 3, 1916. 7 dead; a fire destroyed the Centre Block of the Parliament buildings; only the library survived intact, due to its metal fire doors being closed."/>
    <n v="7"/>
    <n v="0"/>
    <n v="0"/>
    <m/>
    <m/>
    <s v="2/3/1916 12:00:00 AM"/>
    <m/>
    <m/>
    <m/>
    <m/>
    <m/>
    <m/>
    <m/>
    <n v="0"/>
    <n v="0"/>
  </r>
  <r>
    <x v="0"/>
    <x v="0"/>
    <x v="7"/>
    <x v="32"/>
    <s v="Chedabucto Bay NS"/>
    <x v="300"/>
    <s v="Chedabucto Bay NS, February 4, 1960. The tanker &quot;Arrow&quot; ran aground on Cerberus Rock and polluted 300 km of coast. The 18,000 ton Liberian ship owned by Sunstone Marine S.A. Panama was carrying 16,000 tons of Bunker C fuel oil for Imperial Oil Limited from Venezuela to the plant in the Strait of Canso."/>
    <n v="0"/>
    <n v="0"/>
    <n v="0"/>
    <m/>
    <m/>
    <s v="2/4/1960 12:00:00 AM"/>
    <m/>
    <m/>
    <m/>
    <m/>
    <m/>
    <m/>
    <m/>
    <n v="0"/>
    <n v="0"/>
  </r>
  <r>
    <x v="1"/>
    <x v="1"/>
    <x v="3"/>
    <x v="24"/>
    <s v="Delta BC"/>
    <x v="301"/>
    <s v="Delta BC, February 4, 2006. A strong winter storm with sustained winds of 75 km/h brought an approximately one metre storm surge which coincided with the morning high tide resulting in water levels 5.5 metre above chart datum. Combined with high waves, overtopping and breaching of dykes allowed flooding of low-lying areas behind the dykes. Approximately 150-200 residential properties were affected."/>
    <n v="0"/>
    <n v="0"/>
    <n v="0"/>
    <n v="0"/>
    <n v="0"/>
    <s v="2/4/2006 12:00:00 AM"/>
    <m/>
    <m/>
    <m/>
    <m/>
    <m/>
    <m/>
    <m/>
    <n v="0"/>
    <n v="0"/>
  </r>
  <r>
    <x v="1"/>
    <x v="1"/>
    <x v="3"/>
    <x v="5"/>
    <s v="Elgin NB"/>
    <x v="302"/>
    <s v="Elgin NB, February 5, 1947. Rain, mild temperatures and ice jams caused flooding of large sections of Kings County and surrounding area, New Brunswick; two children were swept away and drowned in Sheffar Brook, near Elgin, Albert County."/>
    <n v="2"/>
    <n v="0"/>
    <n v="0"/>
    <m/>
    <m/>
    <s v="2/5/1947 12:00:00 AM"/>
    <m/>
    <m/>
    <m/>
    <m/>
    <m/>
    <m/>
    <m/>
    <n v="0"/>
    <n v="0"/>
  </r>
  <r>
    <x v="1"/>
    <x v="1"/>
    <x v="3"/>
    <x v="5"/>
    <s v="Truro NS"/>
    <x v="303"/>
    <s v="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
    <n v="1"/>
    <n v="0"/>
    <n v="0"/>
    <m/>
    <m/>
    <s v="2/8/1984 12:00:00 AM"/>
    <n v="0"/>
    <n v="0"/>
    <m/>
    <m/>
    <m/>
    <m/>
    <m/>
    <n v="0"/>
    <n v="0"/>
  </r>
  <r>
    <x v="1"/>
    <x v="1"/>
    <x v="3"/>
    <x v="8"/>
    <s v="St. John's NL"/>
    <x v="304"/>
    <s v="St. John's NL, February 8, 1921. This snowstorm was one of the worst experienced in the city for years; snow piled up to depths of 2.5 and 3 metres, mostly on streets running north and south; suburban roads were blocked with drifts 3 to 4.5 metres high; businesses on Water Street had to close down; there was no mechanical equipment to remove the snow, and gangs of shovellers and teamsters with box carts had to be employed on Water Street; it took five days to remove 40 000 loads to the harbour."/>
    <n v="0"/>
    <n v="0"/>
    <n v="0"/>
    <m/>
    <m/>
    <s v="2/8/1921 12:00:00 AM"/>
    <m/>
    <m/>
    <m/>
    <m/>
    <m/>
    <m/>
    <m/>
    <n v="0"/>
    <n v="0"/>
  </r>
  <r>
    <x v="1"/>
    <x v="1"/>
    <x v="3"/>
    <x v="17"/>
    <s v="Yukon to Ontario"/>
    <x v="305"/>
    <s v="Yukon to Ontario, February 8-20, 1979. Weather slowed TransCanada and Alaska oil flow to one fourth its normal flow, causing furnaces to break down from lack of oil; pipes burst across Metro Toronto; Feb. 20, 1979 the first time in recorded history, all five Great Lakes froze over, ceasing all water traffic; a snowstorm in Iqaluit, Northwest Territories caused temperatures to reach -40Â°C, winds as high as 100 km/h, and snow kept residents indoors for 10 days."/>
    <n v="0"/>
    <n v="0"/>
    <n v="0"/>
    <m/>
    <m/>
    <s v="2/20/1979 12:00:00 AM"/>
    <n v="0"/>
    <n v="0"/>
    <m/>
    <m/>
    <m/>
    <m/>
    <m/>
    <n v="0"/>
    <n v="0"/>
  </r>
  <r>
    <x v="0"/>
    <x v="0"/>
    <x v="2"/>
    <x v="25"/>
    <s v="Hinton AB"/>
    <x v="306"/>
    <s v="Hinton AB, February 8, 1986. 23 dead: 71 injured. A westbound CN freight train collided with an eastbound VIA Rail passenger train on the CN main line, 17.6 kilometres east of Hinton."/>
    <n v="23"/>
    <n v="71"/>
    <n v="0"/>
    <m/>
    <m/>
    <s v="2/8/1986 12:00:00 AM"/>
    <n v="0"/>
    <n v="0"/>
    <m/>
    <m/>
    <m/>
    <m/>
    <m/>
    <n v="0"/>
    <n v="0"/>
  </r>
  <r>
    <x v="0"/>
    <x v="0"/>
    <x v="2"/>
    <x v="25"/>
    <s v="Coniston ON"/>
    <x v="307"/>
    <s v="Coniston ON, February 9, 1951. 9 dead, 31 injured: a bus collided with a CPR passenger train at the Coniston railway crossing near Sudbury."/>
    <n v="9"/>
    <n v="31"/>
    <n v="0"/>
    <m/>
    <m/>
    <s v="2/9/1951 12:00:00 AM"/>
    <m/>
    <m/>
    <m/>
    <m/>
    <m/>
    <m/>
    <m/>
    <n v="0"/>
    <n v="0"/>
  </r>
  <r>
    <x v="1"/>
    <x v="1"/>
    <x v="8"/>
    <x v="20"/>
    <s v="Porteau BC"/>
    <x v="308"/>
    <s v="Porteau BC, February 9, 1969. Rockfall struck a car at Porteau Bluffs."/>
    <n v="3"/>
    <n v="1"/>
    <n v="0"/>
    <m/>
    <m/>
    <s v="2/9/1969 12:00:00 AM"/>
    <m/>
    <m/>
    <m/>
    <m/>
    <m/>
    <m/>
    <m/>
    <n v="0"/>
    <n v="0"/>
  </r>
  <r>
    <x v="1"/>
    <x v="1"/>
    <x v="3"/>
    <x v="5"/>
    <s v="Saint John River Basin NB"/>
    <x v="309"/>
    <s v="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
    <n v="2"/>
    <n v="0"/>
    <n v="0"/>
    <m/>
    <m/>
    <s v="3/1/1902 12:00:00 AM"/>
    <m/>
    <m/>
    <m/>
    <m/>
    <m/>
    <m/>
    <m/>
    <n v="0"/>
    <n v="0"/>
  </r>
  <r>
    <x v="1"/>
    <x v="1"/>
    <x v="4"/>
    <x v="6"/>
    <s v="Across Canada"/>
    <x v="310"/>
    <s v="Across Canada, Mar-Sept 1927.  Typhoid. The Canadian Red Cross assisted the people of Canada by donating medical supplies and money to help the victims.  Unknown number of deaths."/>
    <m/>
    <n v="0"/>
    <n v="0"/>
    <m/>
    <m/>
    <s v="9/1/1927 12:00:00 AM"/>
    <m/>
    <m/>
    <m/>
    <m/>
    <m/>
    <m/>
    <m/>
    <n v="0"/>
    <n v="0"/>
  </r>
  <r>
    <x v="1"/>
    <x v="1"/>
    <x v="3"/>
    <x v="8"/>
    <s v="St. John's NL"/>
    <x v="311"/>
    <s v="St. John's NL, March 1958. 43 hours of continuous freezing rain, disrupting traffic and city activity."/>
    <n v="0"/>
    <n v="0"/>
    <n v="0"/>
    <m/>
    <m/>
    <s v="3/2/1958 12:00:00 AM"/>
    <m/>
    <m/>
    <m/>
    <m/>
    <m/>
    <m/>
    <m/>
    <n v="0"/>
    <n v="0"/>
  </r>
  <r>
    <x v="0"/>
    <x v="0"/>
    <x v="0"/>
    <x v="7"/>
    <s v="Lasalle QC"/>
    <x v="312"/>
    <s v="LaSalle, a suburb of MontrÃ©al QC, March 1, 1965. An apartment house blew up, killing 28 and injuring 48, mostly children."/>
    <n v="28"/>
    <n v="50"/>
    <n v="0"/>
    <m/>
    <m/>
    <s v="3/1/1965 12:00:00 AM"/>
    <m/>
    <m/>
    <m/>
    <m/>
    <m/>
    <m/>
    <m/>
    <n v="0"/>
    <n v="0"/>
  </r>
  <r>
    <x v="1"/>
    <x v="1"/>
    <x v="3"/>
    <x v="5"/>
    <s v="Lake Huron ON"/>
    <x v="313"/>
    <s v="Lake Huron ON, March 1973. The southern coast of Lake Huron from Sarnia to Bayfield was hit by major storms in the months of March and April; heavy damage was reported."/>
    <n v="0"/>
    <n v="0"/>
    <n v="0"/>
    <m/>
    <m/>
    <s v="4/30/1973 12:00:00 AM"/>
    <n v="0"/>
    <n v="0"/>
    <m/>
    <m/>
    <m/>
    <m/>
    <m/>
    <n v="0"/>
    <n v="0"/>
  </r>
  <r>
    <x v="1"/>
    <x v="1"/>
    <x v="3"/>
    <x v="5"/>
    <s v="Central and Northern Alberta"/>
    <x v="314"/>
    <s v="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
    <n v="0"/>
    <n v="0"/>
    <n v="0"/>
    <n v="8532000"/>
    <n v="1953893.1"/>
    <s v="6/30/1974 12:00:00 AM"/>
    <n v="4246073"/>
    <n v="4285927"/>
    <m/>
    <m/>
    <m/>
    <m/>
    <m/>
    <n v="0"/>
    <n v="0"/>
  </r>
  <r>
    <x v="1"/>
    <x v="1"/>
    <x v="3"/>
    <x v="4"/>
    <s v="Vancouver Island BC"/>
    <x v="315"/>
    <s v="Vancouver Island BC, March 1975."/>
    <n v="14"/>
    <n v="0"/>
    <n v="0"/>
    <m/>
    <m/>
    <s v="3/1/1975 12:00:00 AM"/>
    <m/>
    <n v="0"/>
    <n v="0"/>
    <m/>
    <m/>
    <m/>
    <m/>
    <n v="0"/>
    <n v="0"/>
  </r>
  <r>
    <x v="1"/>
    <x v="1"/>
    <x v="3"/>
    <x v="5"/>
    <s v="Saskatchewan"/>
    <x v="316"/>
    <s v="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
    <n v="0"/>
    <n v="0"/>
    <n v="0"/>
    <n v="1947804"/>
    <n v="375782.1"/>
    <s v="4/15/1976 12:00:00 AM"/>
    <n v="530877"/>
    <n v="1416927"/>
    <m/>
    <m/>
    <m/>
    <m/>
    <m/>
    <n v="0"/>
    <n v="0"/>
  </r>
  <r>
    <x v="1"/>
    <x v="1"/>
    <x v="3"/>
    <x v="5"/>
    <s v="Quebec"/>
    <x v="316"/>
    <s v="Quebec, March 1, 1976. Province-wide flooding caused by an unusually wet spring combined with heavy runoff from spring snowmelt affected several areas of the province; most notably the Lower St. Lawrence/GaspÃ©sie, Saguenay/Lake St. John, Quebec, Montreal, Trois-RiviÃ¨res, Eastern Townships, Abitibi/Temiscamingue and Outaouais areas. In total, approximately 104 communities located along and in the vicinity of the Souris and Assiniboine River were flooded. Public, private and municipal land was damaged."/>
    <n v="0"/>
    <n v="0"/>
    <n v="0"/>
    <n v="20500000"/>
    <n v="3954983.9"/>
    <s v="7/15/1976 12:00:00 AM"/>
    <n v="7582330"/>
    <n v="12917670"/>
    <m/>
    <m/>
    <m/>
    <m/>
    <m/>
    <n v="0"/>
    <n v="0"/>
  </r>
  <r>
    <x v="1"/>
    <x v="1"/>
    <x v="3"/>
    <x v="5"/>
    <s v="British Columbia"/>
    <x v="317"/>
    <s v="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
    <m/>
    <m/>
    <m/>
    <n v="22426695"/>
    <n v="1448441"/>
    <s v="7/30/1999 12:00:00 AM"/>
    <n v="12206998"/>
    <n v="10219697"/>
    <m/>
    <m/>
    <m/>
    <m/>
    <m/>
    <n v="0"/>
    <n v="0"/>
  </r>
  <r>
    <x v="1"/>
    <x v="1"/>
    <x v="3"/>
    <x v="3"/>
    <s v="Saskatchewan and Alberta"/>
    <x v="318"/>
    <s v="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
    <n v="0"/>
    <n v="0"/>
    <n v="0"/>
    <n v="0"/>
    <n v="0"/>
    <s v="7/1/2009 12:00:00 AM"/>
    <m/>
    <m/>
    <m/>
    <m/>
    <m/>
    <m/>
    <m/>
    <n v="0"/>
    <n v="0"/>
  </r>
  <r>
    <x v="1"/>
    <x v="1"/>
    <x v="3"/>
    <x v="5"/>
    <s v="Southern Ontario"/>
    <x v="319"/>
    <s v="Southern Ontario, March 10-12, 1936. Widespread flooding caused damages and flooded roads and railways; flooding forced several businesses to close; several dams were also damaged."/>
    <n v="0"/>
    <n v="0"/>
    <n v="0"/>
    <m/>
    <m/>
    <s v="3/12/1936 12:00:00 AM"/>
    <m/>
    <m/>
    <m/>
    <m/>
    <m/>
    <m/>
    <m/>
    <n v="0"/>
    <n v="0"/>
  </r>
  <r>
    <x v="0"/>
    <x v="0"/>
    <x v="2"/>
    <x v="14"/>
    <s v="Dryden ON"/>
    <x v="320"/>
    <s v="Dryden ON, March 10, 1989. 24 dead, 45 injured: an Air Ontario  F-28 passenger plane crashed shortly after take-off from a scheduled stop in Dryden."/>
    <n v="24"/>
    <n v="45"/>
    <n v="0"/>
    <m/>
    <m/>
    <s v="3/10/1989 12:00:00 AM"/>
    <n v="0"/>
    <n v="0"/>
    <m/>
    <m/>
    <m/>
    <m/>
    <m/>
    <n v="0"/>
    <n v="0"/>
  </r>
  <r>
    <x v="1"/>
    <x v="1"/>
    <x v="3"/>
    <x v="15"/>
    <s v="Blanc Sablon QC"/>
    <x v="321"/>
    <s v="Blanc Sablon (lower north coast) QC, March 10, 1995. An large snow storm provoked an avalanche (2000 mÂ³ of snow).  Two people were killed, a house destroyed, 24 residences were evacuated. The avalanche affected 69 people in total."/>
    <n v="2"/>
    <n v="0"/>
    <n v="69"/>
    <n v="368160"/>
    <n v="25216.400000000001"/>
    <s v="3/10/1995 12:00:00 AM"/>
    <m/>
    <m/>
    <n v="368160"/>
    <m/>
    <m/>
    <m/>
    <m/>
    <n v="0"/>
    <n v="0"/>
  </r>
  <r>
    <x v="1"/>
    <x v="1"/>
    <x v="8"/>
    <x v="22"/>
    <s v="Japan"/>
    <x v="322"/>
    <s v="Japan, March 11, 2011. Earthquake â€“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â€“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â€“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â€™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
    <n v="1"/>
    <m/>
    <m/>
    <n v="0"/>
    <n v="0"/>
    <s v="3/11/2011 12:00:00 AM"/>
    <m/>
    <m/>
    <m/>
    <m/>
    <m/>
    <m/>
    <m/>
    <m/>
    <n v="9"/>
  </r>
  <r>
    <x v="1"/>
    <x v="1"/>
    <x v="3"/>
    <x v="15"/>
    <s v="Bugaboo Glacier Provincial Park BC"/>
    <x v="323"/>
    <s v="Bugaboo, Purcell Mountains BC, March 12, 1991. Nine heli-skiers were killed in a massive avalanche in Bugaboo Glacier Provincial Park."/>
    <n v="9"/>
    <n v="0"/>
    <n v="0"/>
    <m/>
    <m/>
    <s v="3/12/1991 12:00:00 AM"/>
    <m/>
    <n v="0"/>
    <n v="0"/>
    <m/>
    <m/>
    <m/>
    <m/>
    <n v="0"/>
    <n v="0"/>
  </r>
  <r>
    <x v="1"/>
    <x v="1"/>
    <x v="3"/>
    <x v="5"/>
    <s v="Sainte-Brigitte-de-Laval, about 40 km north of QuÃ©bec City QC"/>
    <x v="324"/>
    <s v="Sainte-Brigitte-de-Laval, about 40 km north of QuÃ©bec City QC, March 12, 1992. Approximately 40 people were airlifted from this community on Ile Enchanteresse (a mile long island 40km north of QuÃƒÆ’Ã‚Â©bec City) when flood waters caused by an ice jam on the Montmorency River rapidly inundated the town, flooding 80 houses; two QuÃƒÆ’Ã‚Â©bec government helicopters and one Canadian Forces helicopter were used in the evacuation."/>
    <n v="0"/>
    <n v="0"/>
    <n v="40"/>
    <n v="1012311"/>
    <n v="72307.899999999994"/>
    <s v="3/12/1992 12:00:00 AM"/>
    <m/>
    <m/>
    <n v="1012311"/>
    <m/>
    <m/>
    <m/>
    <m/>
    <n v="0"/>
    <n v="0"/>
  </r>
  <r>
    <x v="1"/>
    <x v="1"/>
    <x v="3"/>
    <x v="4"/>
    <s v="Maple Ridge BC"/>
    <x v="325"/>
    <s v="Maple Ridge BC, March 12, 2007. Mudslides and flooding hit British Colombia's lower mainland after a weekend of heavy rain, leading to road closures and evacuation warnings. About 170 houses were flooded and hundreds of people were told to leave their homes, after the Alouette River spilled its banks."/>
    <n v="0"/>
    <n v="0"/>
    <n v="0"/>
    <n v="0"/>
    <n v="0"/>
    <s v="3/12/2007 12:00:00 AM"/>
    <m/>
    <m/>
    <m/>
    <m/>
    <m/>
    <m/>
    <m/>
    <n v="0"/>
    <n v="0"/>
  </r>
  <r>
    <x v="1"/>
    <x v="1"/>
    <x v="3"/>
    <x v="5"/>
    <s v="Southern and Central Ontario"/>
    <x v="326"/>
    <s v="Southern and central Ontario, March 13, 1977. Areas along the Saugeen and Maitland Rivers in southwestern Ontario and the city of Sault Ste. Marie that experienced flooding.  Many roads were closed along the Saugeen and Maitland Rivers."/>
    <n v="0"/>
    <n v="0"/>
    <n v="0"/>
    <m/>
    <m/>
    <s v="3/13/1977 12:00:00 AM"/>
    <n v="0"/>
    <n v="0"/>
    <m/>
    <m/>
    <m/>
    <m/>
    <m/>
    <n v="0"/>
    <n v="0"/>
  </r>
  <r>
    <x v="1"/>
    <x v="1"/>
    <x v="3"/>
    <x v="34"/>
    <s v="Province of Quebec"/>
    <x v="320"/>
    <s v="Province of Quebec, March 13, 1989.  A geomagnetic solar storm caused a transformer failure on one of the main power transmission lines in the Hydro Quebec system and commenced the collapse of the entire power grid. The province was without power for over nine hours. Hydro Quebec  experienced material damages of $6.5M."/>
    <m/>
    <m/>
    <m/>
    <m/>
    <m/>
    <s v="3/13/1989 12:00:00 AM"/>
    <m/>
    <m/>
    <m/>
    <m/>
    <m/>
    <m/>
    <m/>
    <n v="6925128"/>
    <m/>
  </r>
  <r>
    <x v="0"/>
    <x v="0"/>
    <x v="7"/>
    <x v="32"/>
    <s v="Port-aux-Basques NL"/>
    <x v="324"/>
    <s v="23 miles west of Port-aux-Basques NL, March 13, 1992. The Panamanian bulk carrier M/V SKRIM sustained ice damage and leaked approximately 145 mÂ³ of heavy oil into the ice near the vessel and onto the southwest shore of Newfoundland; some locations reported a thickness of 0.5 cm of oil on the rocks; clean-up operations were conducted."/>
    <n v="0"/>
    <n v="0"/>
    <n v="0"/>
    <m/>
    <m/>
    <s v="3/13/1992 12:00:00 AM"/>
    <n v="0"/>
    <n v="0"/>
    <m/>
    <m/>
    <m/>
    <m/>
    <m/>
    <n v="0"/>
    <n v="0"/>
  </r>
  <r>
    <x v="1"/>
    <x v="1"/>
    <x v="4"/>
    <x v="6"/>
    <s v="Across Canada, largely in the Greater Toronto area"/>
    <x v="327"/>
    <s v="Across Canada, 13 March to August, 2003. Severe acute respiratory syndrome (SARS) emerged in November 2002 in Asia. It is described as a droplet-spread viral illness. The outbreak affected Toronto and the Greater Toronto Area the most. According to the Government of Ontario, there were 375 probable and suspected cases and 44 deaths."/>
    <n v="44"/>
    <n v="375"/>
    <n v="0"/>
    <m/>
    <m/>
    <s v="8/31/2003 12:00:00 AM"/>
    <m/>
    <m/>
    <m/>
    <m/>
    <m/>
    <m/>
    <m/>
    <n v="0"/>
    <n v="0"/>
  </r>
  <r>
    <x v="1"/>
    <x v="1"/>
    <x v="3"/>
    <x v="8"/>
    <s v="Prairie Provinces"/>
    <x v="328"/>
    <s v="Prairie Provinces, March 14, 1941. A severe blizzard producing a storm called an &quot;Alberta Low&quot; lasted 7 hours and produced winds exceeding 100 km/h; the storm caused 76 deaths in the southern parts of the Prairie provinces and the northern U.S."/>
    <n v="76"/>
    <n v="0"/>
    <n v="0"/>
    <n v="0"/>
    <n v="0"/>
    <s v="3/14/1941 12:00:00 AM"/>
    <m/>
    <m/>
    <m/>
    <m/>
    <m/>
    <m/>
    <m/>
    <n v="0"/>
    <n v="0"/>
  </r>
  <r>
    <x v="1"/>
    <x v="1"/>
    <x v="3"/>
    <x v="8"/>
    <s v="Eastern Canada"/>
    <x v="329"/>
    <s v="Eastern Canada off Cape Sable Island NS, March 15, 1993. March blizzards caused by a mid-latitude cyclone which moved up the North American eastern seaboard eventually claimed more than 240 lives; at one point over 3 million people were left without electricity. On the 15th, the storm caused the sinking of the 177 metre Liberian-registered freighter, &quot;Gold Bond Conveyor&quot;. Loaded with gypsum, it sank about 200 km off Cape Sable Island in waves up to 20 m and winds gusting up to 120 km/h, after setting sail from Halifax, Nova Scotia, despite warnings of hurricane-force winds.  Most crew members were from Hong Kong; there were no survivors of the 33 aboard."/>
    <n v="33"/>
    <n v="0"/>
    <n v="0"/>
    <n v="19866000"/>
    <n v="1392476.6"/>
    <s v="3/15/1993 12:00:00 AM"/>
    <m/>
    <m/>
    <m/>
    <m/>
    <m/>
    <n v="19866000"/>
    <m/>
    <n v="0"/>
    <n v="0"/>
  </r>
  <r>
    <x v="1"/>
    <x v="1"/>
    <x v="3"/>
    <x v="5"/>
    <s v="New Brunswick"/>
    <x v="319"/>
    <s v="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
    <n v="0"/>
    <n v="0"/>
    <n v="0"/>
    <m/>
    <m/>
    <s v="3/25/1936 12:00:00 AM"/>
    <m/>
    <m/>
    <m/>
    <m/>
    <m/>
    <m/>
    <m/>
    <n v="0"/>
    <n v="0"/>
  </r>
  <r>
    <x v="1"/>
    <x v="1"/>
    <x v="3"/>
    <x v="5"/>
    <s v="Southern Ontario"/>
    <x v="330"/>
    <s v="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
    <n v="0"/>
    <n v="0"/>
    <n v="0"/>
    <m/>
    <m/>
    <s v="3/16/1948 12:00:00 AM"/>
    <m/>
    <m/>
    <m/>
    <m/>
    <m/>
    <m/>
    <m/>
    <n v="0"/>
    <n v="0"/>
  </r>
  <r>
    <x v="1"/>
    <x v="1"/>
    <x v="3"/>
    <x v="5"/>
    <s v="Southwestern Ontario"/>
    <x v="331"/>
    <s v="Southwestern Ontario, March 17-21, 1920. Widespread flooding caused minor damages and flooded roads and railways."/>
    <n v="0"/>
    <n v="0"/>
    <n v="0"/>
    <m/>
    <m/>
    <s v="3/21/1920 12:00:00 AM"/>
    <m/>
    <m/>
    <m/>
    <m/>
    <m/>
    <m/>
    <m/>
    <n v="0"/>
    <n v="0"/>
  </r>
  <r>
    <x v="1"/>
    <x v="1"/>
    <x v="3"/>
    <x v="8"/>
    <s v="Barrie ON"/>
    <x v="313"/>
    <s v="Barrie ON, March 18, 1973. A bus-truck collision on Hwy 400 caused 12 deaths and 43 blizzard-related injuries."/>
    <n v="12"/>
    <n v="43"/>
    <n v="0"/>
    <m/>
    <m/>
    <s v="3/18/1973 12:00:00 AM"/>
    <n v="0"/>
    <n v="0"/>
    <m/>
    <m/>
    <m/>
    <m/>
    <m/>
    <n v="0"/>
    <n v="0"/>
  </r>
  <r>
    <x v="1"/>
    <x v="1"/>
    <x v="3"/>
    <x v="4"/>
    <s v="Southern British Columbia"/>
    <x v="332"/>
    <s v="Southern British Columbia, March 18-24, 1997. Severe thunderstorms, creating floods, damaged residential, farm, business and local government buildings. Flooding occurred on most of Vancouver Island, Harrison Lake and Fraser River, Okanagan Lake, Lower Arrow Lake, Upper Arrow Lake, Shuswap Lake, Kootenay Lake, Kootenay River and Columbia River (to the lower part of Kinbasket Lake).  This area encompassed the towns of Vancouver, Port Alberni, Nanaimo, Victoria, Vernon, Kelowna, Nelson, Trail and Penticton."/>
    <n v="0"/>
    <n v="0"/>
    <n v="0"/>
    <n v="4585262"/>
    <n v="304331.5"/>
    <s v="3/24/1997 12:00:00 AM"/>
    <n v="653232"/>
    <n v="3932030"/>
    <m/>
    <m/>
    <m/>
    <m/>
    <m/>
    <n v="0"/>
    <n v="0"/>
  </r>
  <r>
    <x v="1"/>
    <x v="1"/>
    <x v="3"/>
    <x v="5"/>
    <s v="North shore of St. Lawrence River, and Yamachiche Maskinonge River basins QC"/>
    <x v="333"/>
    <s v="North shore of St. Lawrence River, and Yamachiche Maskinonge River basins QC, March 19-20, 1983. Ice jams caused flooding in Louiseville and Yamachiche which led to road closings and the evacuation of several hundred homes, businesses, schools and a hospital."/>
    <n v="0"/>
    <n v="0"/>
    <n v="0"/>
    <m/>
    <m/>
    <s v="3/20/1983 12:00:00 AM"/>
    <n v="0"/>
    <n v="0"/>
    <m/>
    <m/>
    <m/>
    <m/>
    <m/>
    <n v="0"/>
    <n v="0"/>
  </r>
  <r>
    <x v="0"/>
    <x v="0"/>
    <x v="7"/>
    <x v="32"/>
    <s v="La Baie QC"/>
    <x v="334"/>
    <s v="La Baie QC, March 19, 1990. The by-products of aluminium manufacturing were being loaded onto a Norwegian ship when a pocket of gas was released and caused a serious explosion; two sailors were killed, one seriously injured, and 11 by-standers were also injured."/>
    <n v="2"/>
    <n v="12"/>
    <n v="0"/>
    <m/>
    <m/>
    <s v="3/19/1990 12:00:00 AM"/>
    <m/>
    <m/>
    <m/>
    <m/>
    <m/>
    <m/>
    <m/>
    <n v="0"/>
    <n v="0"/>
  </r>
  <r>
    <x v="0"/>
    <x v="0"/>
    <x v="7"/>
    <x v="10"/>
    <s v="Sarnia ON"/>
    <x v="324"/>
    <s v="Sarnia ON, March 19, 1992. A problem with a heat exchanger unit of a rubber manufacturing plant caused the release of 1500 kg of  isobutylene to the St. Clair River in two consecutive spills, Mar. 19-20, 1992.; drinking water intakes were interrupted."/>
    <n v="0"/>
    <n v="0"/>
    <n v="0"/>
    <m/>
    <m/>
    <s v="3/19/1992 12:00:00 AM"/>
    <n v="0"/>
    <n v="0"/>
    <m/>
    <m/>
    <m/>
    <m/>
    <m/>
    <n v="0"/>
    <n v="0"/>
  </r>
  <r>
    <x v="1"/>
    <x v="1"/>
    <x v="3"/>
    <x v="5"/>
    <s v="Southern Ontario"/>
    <x v="335"/>
    <s v="Southern Ontario, March 21-22, 1980. Southwestern Ontario experienced severe flooding, especially in the Ganaraska region and Lower Trent River; several businesses and roads were closed."/>
    <n v="0"/>
    <n v="0"/>
    <n v="0"/>
    <m/>
    <m/>
    <s v="3/22/1980 12:00:00 AM"/>
    <n v="0"/>
    <n v="0"/>
    <m/>
    <m/>
    <m/>
    <m/>
    <m/>
    <n v="0"/>
    <n v="0"/>
  </r>
  <r>
    <x v="1"/>
    <x v="1"/>
    <x v="3"/>
    <x v="8"/>
    <s v="New Brunswick"/>
    <x v="336"/>
    <s v="New Brunswick, March 21, 2008. Freezing rain and ice downed trees and power lines in New Brunswick leaving some 6000 residents without electricity."/>
    <n v="0"/>
    <n v="0"/>
    <n v="0"/>
    <n v="0"/>
    <n v="0"/>
    <s v="3/21/2008 12:00:00 AM"/>
    <m/>
    <m/>
    <m/>
    <m/>
    <m/>
    <m/>
    <m/>
    <n v="6000"/>
    <n v="0"/>
  </r>
  <r>
    <x v="1"/>
    <x v="1"/>
    <x v="8"/>
    <x v="20"/>
    <s v="Cooper Mine, Jane Camp BC"/>
    <x v="337"/>
    <s v="Cooper Mine, Jane Camp BC, March 22, 1915. 56 dead, approximately 22 injured; a rock slide from above a portal of a mine wiped out half the buildings at a mine campsite, catching many miners in their bunkhouses."/>
    <n v="56"/>
    <n v="22"/>
    <n v="0"/>
    <m/>
    <m/>
    <s v="3/22/1915 12:00:00 AM"/>
    <m/>
    <m/>
    <m/>
    <m/>
    <m/>
    <m/>
    <m/>
    <n v="0"/>
    <n v="0"/>
  </r>
  <r>
    <x v="1"/>
    <x v="1"/>
    <x v="3"/>
    <x v="15"/>
    <s v="Blue River BC"/>
    <x v="338"/>
    <s v="Blue River BC, March 23, 1987. An avalanche took the lives of 6 American heli-skiers and their Canadian guide."/>
    <n v="7"/>
    <n v="0"/>
    <n v="0"/>
    <m/>
    <m/>
    <s v="3/23/1987 12:00:00 AM"/>
    <n v="0"/>
    <n v="0"/>
    <m/>
    <m/>
    <m/>
    <m/>
    <m/>
    <n v="0"/>
    <n v="0"/>
  </r>
  <r>
    <x v="1"/>
    <x v="1"/>
    <x v="3"/>
    <x v="5"/>
    <s v="Perth-Andover NB"/>
    <x v="339"/>
    <s v="Perth-Andover NB, March 23-25, 2012. The Village of Perth-Andover declared a state of emergency on March 23. The village of roughly 1,770 residents was forced to evacuate approximately 500 people living along a four-kilometre section the St. Johnâ€™s River on March 24. Within the nearby Tobique First Nation community, approximately 20 people were evacuated to a school gymnasium and six homes were damaged by floodwaters. Public Safety Canadaâ€™s regional office reported that approximately 200 homes and businesses were damaged, including those of the Tobique First Nation. The provinceâ€™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â€™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â€™s provincial government offered information on government services for people whose property sustained damage resulting from the flood. The response level remained within provincial capacity."/>
    <m/>
    <m/>
    <n v="500"/>
    <n v="19778000"/>
    <n v="975086.3"/>
    <s v="3/25/2012 12:00:00 AM"/>
    <n v="19778000"/>
    <m/>
    <m/>
    <m/>
    <m/>
    <m/>
    <m/>
    <m/>
    <m/>
  </r>
  <r>
    <x v="1"/>
    <x v="1"/>
    <x v="3"/>
    <x v="8"/>
    <s v="Southern Ontario"/>
    <x v="340"/>
    <s v="Southern Ontario, March 23-26, 2016. A warm front over southern Ontario caused snow, rain and freezing rain to fall over a three-day period. The wet weather began as snow for many regions in the Greater Toronto Area (GTA), and then briefly turned into rain before freezing rain occurred overnight. On March 24, freezing rain impacted regions west of Toronto and the GTA. Highly elevated areas including the Niagara escarpment, Dundalk Highlands and parts of the GTA received 24 hours of freezing rain. Freezing rain occurred throughout southern Ontario until March 26, leaving several communities with significant ice accumulation including 35 mm in Fergus, 33 mm in Orangeville, 20 mm Brampton and Newmarket as well as 10 mm north of Barrie and Toronto. The freezing rain caused damages to personal property and municipal infrastructure due to the significant ice buildup. Downed trees destroyed power lines and caused damages to homes, outbuildings and vehicles. Approximately 100,000 hydro customers (300,000 individuals) were without power during the storm. Additionally, the storm caused the cancelation of in-going and out-going flights at the Toronto Pearson International Airport and Billy Bishop Toronto City Airport as well as resulted in the closure and cancelation of schools and municipal busses."/>
    <m/>
    <m/>
    <m/>
    <n v="0"/>
    <n v="0"/>
    <s v="3/26/2016 12:00:00 AM"/>
    <m/>
    <m/>
    <m/>
    <m/>
    <m/>
    <m/>
    <m/>
    <n v="300000"/>
    <m/>
  </r>
  <r>
    <x v="1"/>
    <x v="1"/>
    <x v="3"/>
    <x v="5"/>
    <s v="Southern Ontario"/>
    <x v="341"/>
    <s v="Southern Ontario, March 24-29, 1950. Widespread flooding affected southern Ontario including Toronto; many roads were flooded, and businesses were closed along the Grand River."/>
    <n v="0"/>
    <n v="0"/>
    <n v="0"/>
    <m/>
    <m/>
    <s v="3/29/1950 12:00:00 AM"/>
    <m/>
    <m/>
    <m/>
    <m/>
    <m/>
    <m/>
    <m/>
    <n v="0"/>
    <n v="0"/>
  </r>
  <r>
    <x v="1"/>
    <x v="1"/>
    <x v="3"/>
    <x v="5"/>
    <s v="South Central Manitoba"/>
    <x v="342"/>
    <s v="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
    <m/>
    <m/>
    <n v="1000"/>
    <n v="2302473"/>
    <n v="131946.9"/>
    <s v="3/26/2004 12:00:00 AM"/>
    <n v="565937"/>
    <n v="1736536"/>
    <m/>
    <m/>
    <m/>
    <m/>
    <m/>
    <n v="0"/>
    <n v="0"/>
  </r>
  <r>
    <x v="1"/>
    <x v="1"/>
    <x v="3"/>
    <x v="5"/>
    <s v="Roseau River First Nation, Sioux Falls, Peguis First Nation, St. Andrews, St. Clements and Selkirk MB"/>
    <x v="343"/>
    <s v="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
    <n v="0"/>
    <n v="0"/>
    <n v="3000"/>
    <n v="76506000"/>
    <n v="4012552.4"/>
    <s v="5/21/2009 12:00:00 AM"/>
    <n v="70006000"/>
    <n v="6500000"/>
    <m/>
    <m/>
    <m/>
    <m/>
    <m/>
    <n v="0"/>
    <n v="0"/>
  </r>
  <r>
    <x v="1"/>
    <x v="1"/>
    <x v="3"/>
    <x v="5"/>
    <s v="Fort Albany and Kashechewan First Nations ON"/>
    <x v="339"/>
    <s v="Kashechewan and Fort Albany ON, March 24 to April 01, 2012. On Saturday, March 24, 2012, a state of emergency was declared by both Fort Albany First Nations and Kashechewan First Nations.  Due to warmer temperatures, early ice break up on the Albany River caused waterways to jam and the water level to rise in low-lying communities.  Evacuations of both communities commenced with 54 of the most vulnerable residents who were flown to the Town of Kapuskasing on March 24, and continued until a total of 269 people had been evacuated to both the Towns of Kapuskasing and Wawa by March 25.  On March 31, 2012, colder temperatures and observations of ice movement resulted in the Chief and Band Council terminating the declared emergency.  All 269 evacuees were repatriated by April 1, 2012.  Emergency Management Ontario and the federal Ministry of Natural Resources co-ordinated the evacuation with the help of federal, municipal and First Nations officials.  Although emergency management is a provincial/territorial responsibility, Aboriginal Affairs and Northern Development Canada (AANDC) accepts responsibility for supporting emergency management in First Nations communities and manages the consequences arising from the emergency such as disruptions to community-level critical services delivered in the First Nation."/>
    <m/>
    <m/>
    <n v="269"/>
    <n v="0"/>
    <n v="0"/>
    <s v="4/1/2012 12:00:00 AM"/>
    <m/>
    <m/>
    <m/>
    <m/>
    <m/>
    <m/>
    <m/>
    <m/>
    <m/>
  </r>
  <r>
    <x v="1"/>
    <x v="1"/>
    <x v="3"/>
    <x v="5"/>
    <s v="Kashechewan and Fort Albany ON"/>
    <x v="339"/>
    <s v="Kashechewan and Fort Albany ON, March 24 to April 01, 2012. A state of emergency was declared when rapid snowmelt and early ice break-up caused flooding along the Albany river. The flood forced the evacuation of approximately 269 residents to the towns of Kapuskasing and Wawa. All evacuees were able to return to their homes by April 1, 2012."/>
    <n v="0"/>
    <n v="0"/>
    <n v="269"/>
    <n v="6700000"/>
    <n v="330320.5"/>
    <s v="4/1/2012 12:00:00 AM"/>
    <m/>
    <m/>
    <m/>
    <m/>
    <n v="6700000"/>
    <m/>
    <m/>
    <m/>
    <m/>
  </r>
  <r>
    <x v="0"/>
    <x v="0"/>
    <x v="7"/>
    <x v="19"/>
    <s v="Nanaimo BC"/>
    <x v="344"/>
    <s v="Nanaimo BC, March 26, 1992. A tanker truck overturned in a residential area and leaked a total of 200 litres of methanol; three nearby apartment buildings (approximately 200 people) were evacuated for 5 hours, and traffic was detoured; concern of the methanol reaching marine waters via storm sewer."/>
    <n v="0"/>
    <n v="0"/>
    <n v="200"/>
    <m/>
    <m/>
    <s v="3/26/1992 12:00:00 AM"/>
    <n v="0"/>
    <n v="0"/>
    <m/>
    <m/>
    <m/>
    <m/>
    <m/>
    <n v="0"/>
    <n v="0"/>
  </r>
  <r>
    <x v="1"/>
    <x v="1"/>
    <x v="8"/>
    <x v="20"/>
    <s v="Revelstoke BC"/>
    <x v="345"/>
    <s v="Revelstoke BC, March 27, 1959. 4 dead; a landslide, which was triggered by highway construction, struck a house and killed 4 occupants."/>
    <n v="4"/>
    <n v="0"/>
    <n v="0"/>
    <m/>
    <m/>
    <s v="3/27/1959 12:00:00 AM"/>
    <m/>
    <m/>
    <m/>
    <m/>
    <m/>
    <m/>
    <m/>
    <n v="0"/>
    <n v="0"/>
  </r>
  <r>
    <x v="1"/>
    <x v="1"/>
    <x v="3"/>
    <x v="11"/>
    <s v="Sarnia ON"/>
    <x v="346"/>
    <s v="Sarnia ON, March 27, 1991."/>
    <n v="0"/>
    <n v="0"/>
    <n v="0"/>
    <n v="28310657"/>
    <n v="2051496.9"/>
    <s v="3/27/1991 12:00:00 AM"/>
    <m/>
    <n v="0"/>
    <n v="0"/>
    <m/>
    <m/>
    <n v="28310657"/>
    <m/>
    <n v="1560000"/>
    <n v="0"/>
  </r>
  <r>
    <x v="1"/>
    <x v="1"/>
    <x v="8"/>
    <x v="12"/>
    <s v="Port Alberni BC"/>
    <x v="347"/>
    <s v="Port Alberni BC, March 28, 1964. An earthquake in Alaska of magnitude 8.5 generated a 3.6 m tsunami; no Canadian fatalities."/>
    <n v="0"/>
    <n v="0"/>
    <n v="0"/>
    <m/>
    <m/>
    <s v="3/28/1964 12:00:00 AM"/>
    <m/>
    <m/>
    <m/>
    <m/>
    <m/>
    <m/>
    <m/>
    <n v="0"/>
    <n v="8"/>
  </r>
  <r>
    <x v="1"/>
    <x v="1"/>
    <x v="3"/>
    <x v="5"/>
    <s v="Southcentral Quebec"/>
    <x v="338"/>
    <s v="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Ã© region south of QuÃ©bec City was hit hard, as main roads were closed and homes were evacuated. The north shore of the St. Lawrence River east of QuÃ©bec City experienced some landslides."/>
    <n v="0"/>
    <n v="0"/>
    <n v="300"/>
    <m/>
    <m/>
    <s v="4/5/1987 12:00:00 AM"/>
    <n v="0"/>
    <n v="0"/>
    <m/>
    <m/>
    <m/>
    <m/>
    <m/>
    <n v="0"/>
    <n v="0"/>
  </r>
  <r>
    <x v="1"/>
    <x v="1"/>
    <x v="3"/>
    <x v="5"/>
    <s v="Eastern Ontario and Quebec"/>
    <x v="348"/>
    <s v="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ƒÂ©rÃƒÂ©gie and Mauricie regions."/>
    <n v="0"/>
    <n v="0"/>
    <n v="3757"/>
    <n v="27741685"/>
    <n v="1823111.8"/>
    <s v="4/15/1998 12:00:00 AM"/>
    <n v="7246824"/>
    <n v="14570459"/>
    <n v="5924402"/>
    <m/>
    <m/>
    <m/>
    <m/>
    <n v="0"/>
    <n v="0"/>
  </r>
  <r>
    <x v="0"/>
    <x v="0"/>
    <x v="2"/>
    <x v="14"/>
    <s v="Halifax NS"/>
    <x v="349"/>
    <s v="Halifax NS, March 28, 2015. At 23:40 EDT, Airbus A320 travelling from Toronto to Halifax, crash landed at the Halifax Stanfield International airport. The plane struck an antenna array, which damaged the landing gear causing the plane crashed into the ground 335 metres before the runway. The plane subsequently skidded along the runway for more than 600 metres without landing gear. There were 133 passengers and 5 crew members on board Flight 624 at the time of the crash. Passengers and crew had to make an emergency exit outside the airplane and were forced to wait in the cold for first responders to arrive. Out of the 138 people on board, 25 people sustained injuries and were taken to local hospitals."/>
    <m/>
    <n v="25"/>
    <n v="138"/>
    <n v="0"/>
    <n v="0"/>
    <s v="3/28/2015 12:00:00 AM"/>
    <m/>
    <m/>
    <m/>
    <m/>
    <m/>
    <m/>
    <m/>
    <m/>
    <m/>
  </r>
  <r>
    <x v="1"/>
    <x v="1"/>
    <x v="8"/>
    <x v="20"/>
    <s v="Horton ON"/>
    <x v="340"/>
    <s v="Horton ON, March 28-29, 2016. A 10 hectare landslide in the township of Horton slid into the Bonnechere River near Renfrew Ontario. The landslide congested the river with trees and debris causing a blockage, which resulted in flooding of up to seven metres. The flood water destroyed a cottage and a hunting camp as well as caused damage to the Renfrew Sewage Plant and Hydroelectric Plant."/>
    <m/>
    <m/>
    <m/>
    <n v="0"/>
    <n v="0"/>
    <s v="3/29/2016 12:00:00 AM"/>
    <m/>
    <m/>
    <m/>
    <m/>
    <m/>
    <m/>
    <m/>
    <m/>
    <m/>
  </r>
  <r>
    <x v="0"/>
    <x v="0"/>
    <x v="2"/>
    <x v="14"/>
    <s v="Quebec City QC"/>
    <x v="350"/>
    <s v="Quebec City QC, March 29, 1979. A F27 crashed on take-off at the Quebec Airport; plane destroyed: 17 dead and 7 injured."/>
    <n v="17"/>
    <n v="7"/>
    <n v="0"/>
    <m/>
    <m/>
    <s v="3/29/1979 12:00:00 AM"/>
    <n v="0"/>
    <n v="0"/>
    <m/>
    <m/>
    <m/>
    <m/>
    <m/>
    <n v="0"/>
    <n v="0"/>
  </r>
  <r>
    <x v="0"/>
    <x v="0"/>
    <x v="5"/>
    <x v="7"/>
    <s v="Pikangikum First Nation ON"/>
    <x v="340"/>
    <s v="Pikangikum First Nation ON, March 29, 2016. A residential fire in the remote northwestern Ontario community of Pikangikum First Nation, killed a total of nine people. All of the victims were family members and died from smoke inhalation. A five month old baby, a two year old and a four year old were the youngest of the victims. The cause of the fire is unknown."/>
    <n v="9"/>
    <m/>
    <m/>
    <n v="0"/>
    <n v="0"/>
    <s v="3/29/2016 12:00:00 AM"/>
    <m/>
    <m/>
    <m/>
    <m/>
    <m/>
    <m/>
    <m/>
    <m/>
    <m/>
  </r>
  <r>
    <x v="1"/>
    <x v="1"/>
    <x v="3"/>
    <x v="5"/>
    <s v="Riviere ChaudiÃ¨re QC"/>
    <x v="351"/>
    <s v="RiviÃ¨re ChaudiÃ¨re QC, March 30 - April 1, 1986. Communities along the RiviÃ¨re ChaudiÃ¨re experienced flooding during the 1986 spring thaw; heavy rain and ice jams contributed to flooding which forced about 750 people to evacuate; an estimated 460 businesses and homes were flooded along the river; the communities of Saint-Georges, Beauceville, Saint-Joseph, Sainte-Marie, Scott, Breakeyville, Saint-Ã‰tienne, and Saint-Lambert were directly affected by the flood."/>
    <n v="0"/>
    <n v="0"/>
    <n v="750"/>
    <m/>
    <m/>
    <s v="4/1/1986 12:00:00 AM"/>
    <n v="0"/>
    <n v="0"/>
    <m/>
    <m/>
    <m/>
    <m/>
    <m/>
    <n v="0"/>
    <n v="0"/>
  </r>
  <r>
    <x v="1"/>
    <x v="1"/>
    <x v="3"/>
    <x v="5"/>
    <s v="South-Central Saskatchewan"/>
    <x v="352"/>
    <s v="South-central SK, March-April 1997. In late March, there was minor flooding in the municipalities of Swift Current and Ponteix.  From March 30 - April 3 1997, a breakup of ice caused flooding in low lying areas along the Moose Jaw River.  A State of Emergency was declared.  Twenty homes were flooded and 140 families (assume a family of 4) were evacuated."/>
    <n v="0"/>
    <n v="0"/>
    <n v="516"/>
    <n v="1319475"/>
    <n v="87575.8"/>
    <s v="4/3/1997 12:00:00 AM"/>
    <m/>
    <m/>
    <n v="1319475"/>
    <m/>
    <m/>
    <m/>
    <m/>
    <n v="0"/>
    <n v="0"/>
  </r>
  <r>
    <x v="1"/>
    <x v="1"/>
    <x v="3"/>
    <x v="8"/>
    <s v="Newfoundland"/>
    <x v="353"/>
    <s v="Newfoundland, March 30-31, 2005. Heavy snow affected most of Newfoundland (excluding Labrador) while the Avalon and Burin peninsulas experienced rain. Gander saw 62 cm of snow and Grand Falls-Windsor was hit by 60 cm in one day. The Burin community of Salt Pond was plagued by over 150 mm of rain, St.Lawrence by over 80 mm, and St.John's saw 60 mm of rain. Bonavista Bay and Hare Bay were also affected."/>
    <n v="0"/>
    <m/>
    <n v="0"/>
    <n v="388288"/>
    <n v="21773.200000000001"/>
    <s v="3/31/2005 12:00:00 AM"/>
    <n v="388288"/>
    <m/>
    <m/>
    <m/>
    <m/>
    <m/>
    <m/>
    <n v="0"/>
    <n v="0"/>
  </r>
  <r>
    <x v="1"/>
    <x v="1"/>
    <x v="3"/>
    <x v="5"/>
    <s v="Southeastern New Brunswick"/>
    <x v="354"/>
    <s v="Southeastern 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
    <m/>
    <m/>
    <m/>
    <m/>
    <m/>
    <s v="4/4/1962 12:00:00 AM"/>
    <m/>
    <m/>
    <m/>
    <m/>
    <m/>
    <m/>
    <m/>
    <n v="584656"/>
    <n v="0"/>
  </r>
  <r>
    <x v="1"/>
    <x v="1"/>
    <x v="3"/>
    <x v="5"/>
    <s v="Saint John River Basin NB"/>
    <x v="355"/>
    <s v="Saint John River Basin NB, March 31 â€“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
    <n v="2"/>
    <n v="0"/>
    <n v="400"/>
    <n v="975000"/>
    <n v="188102.9"/>
    <s v="4/5/1976 12:00:00 AM"/>
    <n v="155109"/>
    <n v="819891"/>
    <m/>
    <m/>
    <m/>
    <m/>
    <m/>
    <n v="0"/>
    <n v="0"/>
  </r>
  <r>
    <x v="1"/>
    <x v="1"/>
    <x v="3"/>
    <x v="5"/>
    <s v="Lake Erie ON"/>
    <x v="356"/>
    <s v="Lake Erie ON, March 31 and April 6, 1985. Two separate storms hit the shoreline of Lake Erie; hardest hit were Point Pelee and Long Point located along the shore of the lake; the storms destroyed cottages, washed out access roads, eroded beaches, uprooted trees and breached dikes."/>
    <n v="0"/>
    <n v="0"/>
    <n v="0"/>
    <m/>
    <m/>
    <s v="4/6/1985 12:00:00 AM"/>
    <n v="0"/>
    <n v="0"/>
    <m/>
    <m/>
    <m/>
    <m/>
    <m/>
    <n v="0"/>
    <n v="0"/>
  </r>
  <r>
    <x v="0"/>
    <x v="0"/>
    <x v="7"/>
    <x v="16"/>
    <s v="Timmins ON"/>
    <x v="351"/>
    <s v="Timmins ON, March 31, 1986. 4500-5000 evacuated; a railway tank car leaked thousands of litres of gasoline into storm sewers prompting an evacuation. The gas fumes resulted in several explosions and the destruction of two homes."/>
    <n v="0"/>
    <n v="0"/>
    <n v="5000"/>
    <m/>
    <m/>
    <s v="3/31/1986 12:00:00 AM"/>
    <n v="0"/>
    <n v="0"/>
    <m/>
    <m/>
    <m/>
    <m/>
    <m/>
    <n v="0"/>
    <n v="0"/>
  </r>
  <r>
    <x v="1"/>
    <x v="1"/>
    <x v="3"/>
    <x v="5"/>
    <s v="Oxford and Truro NS"/>
    <x v="357"/>
    <s v="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
    <n v="2"/>
    <n v="3"/>
    <n v="270"/>
    <n v="25485948"/>
    <n v="1487506.7"/>
    <s v="3/31/2003 12:00:00 AM"/>
    <n v="21065353"/>
    <n v="4420595"/>
    <m/>
    <m/>
    <m/>
    <m/>
    <m/>
    <n v="0"/>
    <n v="0"/>
  </r>
  <r>
    <x v="1"/>
    <x v="1"/>
    <x v="3"/>
    <x v="8"/>
    <s v="Prince Edward Island"/>
    <x v="357"/>
    <s v="Prince Edward Island, March 31, 2003.  Both freezing rain and heavy snowfall destroyed power lines in the province. Power losses were experienced in western PEI. The province also experienced flooding as a result of heavy rainfall that contributed to the spring runoff. See Nova Scotia and Newfoundland entries for more information on this event."/>
    <n v="0"/>
    <m/>
    <m/>
    <n v="1869114"/>
    <n v="109092.3"/>
    <s v="3/31/2003 12:00:00 AM"/>
    <n v="1869114"/>
    <m/>
    <m/>
    <m/>
    <m/>
    <m/>
    <m/>
    <n v="0"/>
    <n v="0"/>
  </r>
  <r>
    <x v="1"/>
    <x v="1"/>
    <x v="3"/>
    <x v="5"/>
    <s v="West Coast of Newfoundland"/>
    <x v="357"/>
    <s v="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
    <n v="0"/>
    <m/>
    <m/>
    <n v="6934707"/>
    <n v="404749.4"/>
    <s v="3/31/2003 12:00:00 AM"/>
    <n v="6934707"/>
    <m/>
    <m/>
    <m/>
    <m/>
    <m/>
    <m/>
    <n v="0"/>
    <n v="0"/>
  </r>
  <r>
    <x v="1"/>
    <x v="1"/>
    <x v="3"/>
    <x v="5"/>
    <s v="Prince Edward Island"/>
    <x v="357"/>
    <s v="Prince Edward Island, March 31, 2003.  The province was subjected to a severe rainstorm causing flooding and resulting in damage to both private and public property."/>
    <n v="0"/>
    <n v="0"/>
    <n v="0"/>
    <n v="2381905"/>
    <n v="139021.70000000001"/>
    <s v="3/31/2003 12:00:00 AM"/>
    <n v="1869114"/>
    <n v="512791"/>
    <m/>
    <m/>
    <m/>
    <m/>
    <m/>
    <n v="0"/>
    <n v="0"/>
  </r>
  <r>
    <x v="0"/>
    <x v="0"/>
    <x v="2"/>
    <x v="14"/>
    <s v="Toyko, Japan"/>
    <x v="358"/>
    <s v="Tokyo Japan, March 4, 1966: 8 survivors: a CP air DC-8 caught its wheels in the approach lights while landing in dense fog at Tokyo International Airport and smashed into a retaining wall."/>
    <n v="64"/>
    <n v="0"/>
    <n v="0"/>
    <m/>
    <m/>
    <s v="3/4/1966 12:00:00 AM"/>
    <m/>
    <m/>
    <m/>
    <m/>
    <m/>
    <m/>
    <m/>
    <n v="0"/>
    <n v="0"/>
  </r>
  <r>
    <x v="1"/>
    <x v="1"/>
    <x v="3"/>
    <x v="8"/>
    <s v="Winnipeg MB"/>
    <x v="358"/>
    <s v="Winnipeg MB, March 4, 1966. A storm brought 35 cm of snow and 120 km/h winds, paralysing the city for two days."/>
    <n v="0"/>
    <n v="0"/>
    <n v="0"/>
    <m/>
    <m/>
    <s v="3/4/1966 12:00:00 AM"/>
    <m/>
    <m/>
    <m/>
    <m/>
    <m/>
    <m/>
    <m/>
    <n v="0"/>
    <n v="0"/>
  </r>
  <r>
    <x v="1"/>
    <x v="1"/>
    <x v="3"/>
    <x v="8"/>
    <s v="Montreal QC"/>
    <x v="359"/>
    <s v="Montreal QC, March 4, 1971. The city\'s worst snowstorm dumped 47 cm of snow; winds of 110 km/h produced huge drifts; electricity was cut for 2-7 days."/>
    <n v="0"/>
    <n v="0"/>
    <n v="0"/>
    <m/>
    <m/>
    <s v="3/4/1971 12:00:00 AM"/>
    <m/>
    <m/>
    <m/>
    <m/>
    <m/>
    <m/>
    <m/>
    <n v="0"/>
    <n v="0"/>
  </r>
  <r>
    <x v="1"/>
    <x v="1"/>
    <x v="3"/>
    <x v="15"/>
    <s v="Rogers Pass BC"/>
    <x v="360"/>
    <s v="Rogers Pass BC, March 5, 1910. 62 dead (CPR workers), one survivor; an avalanche struck workers as they cleared the tracks of snow dumped by a previous slide."/>
    <n v="62"/>
    <n v="0"/>
    <n v="0"/>
    <m/>
    <m/>
    <s v="3/5/1910 12:00:00 AM"/>
    <m/>
    <m/>
    <m/>
    <m/>
    <m/>
    <m/>
    <m/>
    <n v="0"/>
    <n v="0"/>
  </r>
  <r>
    <x v="1"/>
    <x v="1"/>
    <x v="3"/>
    <x v="5"/>
    <s v="Southwestern Ontario"/>
    <x v="361"/>
    <s v="Southwestern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
    <n v="0"/>
    <n v="0"/>
    <n v="0"/>
    <m/>
    <m/>
    <s v="3/5/1979 12:00:00 AM"/>
    <n v="0"/>
    <n v="0"/>
    <m/>
    <m/>
    <m/>
    <m/>
    <m/>
    <n v="0"/>
    <n v="0"/>
  </r>
  <r>
    <x v="1"/>
    <x v="1"/>
    <x v="3"/>
    <x v="21"/>
    <s v="East of Lake Winnipeg MB"/>
    <x v="362"/>
    <s v="East of Lake Winnipeg MB, March 5, 1999. Forests in Ontario and Manitoba were consumed by this event."/>
    <m/>
    <m/>
    <n v="1107"/>
    <m/>
    <m/>
    <s v="3/5/1999 12:00:00 AM"/>
    <m/>
    <m/>
    <m/>
    <m/>
    <m/>
    <m/>
    <m/>
    <n v="0"/>
    <n v="0"/>
  </r>
  <r>
    <x v="1"/>
    <x v="1"/>
    <x v="3"/>
    <x v="8"/>
    <s v="Prairie Provinces"/>
    <x v="363"/>
    <s v="Prairie Provinces, March 6, 1983. Especially southern Manitoba; the storm forced Winnipeg International Airport to close for two days and toppled several large television towers.  The freezing rain also caused other extensive damage."/>
    <n v="0"/>
    <n v="0"/>
    <n v="0"/>
    <n v="0"/>
    <n v="0"/>
    <s v="3/6/1983 12:00:00 AM"/>
    <n v="0"/>
    <n v="0"/>
    <m/>
    <m/>
    <m/>
    <m/>
    <m/>
    <n v="0"/>
    <n v="0"/>
  </r>
  <r>
    <x v="0"/>
    <x v="0"/>
    <x v="7"/>
    <x v="32"/>
    <s v="Come by Chance NL"/>
    <x v="364"/>
    <s v="Come by Chance NL, March 7, 1988. A ship released a total of 80 mÂ³ of oil in two consecutive spills;  the pollution affected one km of the shore and required a clean-up operation."/>
    <n v="0"/>
    <n v="0"/>
    <n v="0"/>
    <m/>
    <m/>
    <s v="3/7/1988 12:00:00 AM"/>
    <n v="0"/>
    <n v="0"/>
    <m/>
    <m/>
    <m/>
    <m/>
    <m/>
    <n v="0"/>
    <n v="0"/>
  </r>
  <r>
    <x v="0"/>
    <x v="0"/>
    <x v="2"/>
    <x v="25"/>
    <s v="Gogama and Mattagami First Nation ON"/>
    <x v="365"/>
    <s v="Gogama and Mattagami First Nation ON, March 7-9, 2015. A CN Rail train carrying crude oil was derailed near the town of Gogoma in northern Ontario. In total, 30 out of the 94 tanker cars were derailed and caught fire. About one million gallons of petroleum product spilled during the incident, 21 cars sustained mild to severe damages and about 900 feet of track was destroyed. Some of the derailed tanker cars leaked crude oil into the Makami River, causing officials to issue a water advisory warning for the Mattagami First Nation community. Residents of Gogoma and Mattagami First Nation were advised to stay indoors for risk of smoke inhalation."/>
    <m/>
    <m/>
    <m/>
    <n v="0"/>
    <n v="0"/>
    <s v="3/9/2015 12:00:00 AM"/>
    <m/>
    <m/>
    <m/>
    <m/>
    <m/>
    <m/>
    <m/>
    <m/>
    <m/>
  </r>
  <r>
    <x v="0"/>
    <x v="2"/>
    <x v="11"/>
    <x v="35"/>
    <s v="Murdochville QC"/>
    <x v="366"/>
    <s v="Murdochville QC, March 8, 1957. 924 mining employees in Murdochville, QuÃ©bec, strike concerning the refusal of the company to recognise and negotiate with the union; on March 8, violence and property damage arose, one striker was killed and two seriously injured."/>
    <n v="1"/>
    <n v="2"/>
    <n v="0"/>
    <m/>
    <m/>
    <s v="3/8/1957 12:00:00 AM"/>
    <m/>
    <m/>
    <m/>
    <m/>
    <m/>
    <m/>
    <m/>
    <n v="0"/>
    <n v="0"/>
  </r>
  <r>
    <x v="1"/>
    <x v="1"/>
    <x v="3"/>
    <x v="5"/>
    <s v="Saint John River NB"/>
    <x v="367"/>
    <s v="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
    <n v="0"/>
    <n v="0"/>
    <n v="0"/>
    <n v="5636784"/>
    <n v="370434.9"/>
    <s v="3/10/1998 12:00:00 AM"/>
    <n v="3550846"/>
    <n v="2085938"/>
    <m/>
    <m/>
    <m/>
    <m/>
    <m/>
    <n v="0"/>
    <n v="0"/>
  </r>
  <r>
    <x v="1"/>
    <x v="1"/>
    <x v="3"/>
    <x v="9"/>
    <s v="South Coast and Lower Mainland British Columbia"/>
    <x v="368"/>
    <s v="South Coast and Lower Mainland British Columbia, March 9-10, 2016. A storm system off the coast of British Columbia generated a windstorm that impacted Vancouver Island, the southwest coast and the lower mainland. The storm produced up to 100 mm of rain and wind gusts of over 100 km/h in some parts. Heavy rainfall caused localized flooding in Comox Valley, Port Mellon and Port Alberni as well as caused a mudslide in Cowichan Valley. Strong winds and high tide contributed towards a storm surge that accompanied the storm, causing coastal flooding in Delta, Richmond and White Rock. The strong winds were attributed for causing the most significant damages including fallen trees that downed power lines, resulting in 160,000 BC Hydro customer (approximately 480,000 individuals) being without power. Due to the power outages, 11 schools in Surrey, five in Abbotsford and five in Mission were closed. The powerful winds also damaged roofs, broke windows and even flipped over a Cessna aircraft. In addition, one individual in Port Moody was killed when a tree crashed through the roof of her home while she was inside."/>
    <n v="1"/>
    <m/>
    <m/>
    <n v="0"/>
    <n v="0"/>
    <s v="3/10/2016 12:00:00 AM"/>
    <m/>
    <m/>
    <m/>
    <m/>
    <m/>
    <m/>
    <m/>
    <n v="480000"/>
    <m/>
  </r>
  <r>
    <x v="1"/>
    <x v="1"/>
    <x v="3"/>
    <x v="8"/>
    <s v="Labrador"/>
    <x v="369"/>
    <s v="Labrador, April 1, 1914. Seventy-seven sealers froze to death during a violent storm on the ice off the southeast coast of Labrador.  At the height of the storm, from March 31-April 2, the temperature was -23Â°C with winds from the northwest at 64 km/h.  Captain Wes Keane of the &quot;Newfoundland,&quot; his ship being stuck in the ice for three days, suggested to the sealers to walk across the ice to the hunt; and if the weather deteriorated they could take shelter on his father's ship; after a long walk, the men found no seals but came upon the ship &quot;Stephano&quot; commanded by Captain Abram Keane; they were taken aboard and sailed to the site of the hunt but told to walk back to their own ship after the hunt; the &quot;Newfoundland&quot; had no radio aboard; both ships left not knowing that the men were missing lost on the ice."/>
    <n v="77"/>
    <n v="0"/>
    <n v="0"/>
    <m/>
    <m/>
    <s v="4/1/1914 12:00:00 AM"/>
    <m/>
    <m/>
    <m/>
    <m/>
    <m/>
    <m/>
    <m/>
    <n v="0"/>
    <n v="0"/>
  </r>
  <r>
    <x v="1"/>
    <x v="1"/>
    <x v="3"/>
    <x v="5"/>
    <s v="Pike Lake SK"/>
    <x v="370"/>
    <s v="Pike Lake SK, April 1928. The Canadian Red Cross assisted in the evacuation of 138 residents."/>
    <n v="0"/>
    <n v="0"/>
    <n v="138"/>
    <m/>
    <m/>
    <s v="4/1/1928 12:00:00 AM"/>
    <m/>
    <m/>
    <m/>
    <m/>
    <m/>
    <m/>
    <m/>
    <n v="0"/>
    <n v="0"/>
  </r>
  <r>
    <x v="1"/>
    <x v="1"/>
    <x v="3"/>
    <x v="5"/>
    <s v="Eastend SK"/>
    <x v="371"/>
    <s v="Eastend SK, April 1952. In spring 1952, the Frenchman River flooded the town of Eastend; the flood was a result of a well-above-normal snowpack in the Cypress Hills and below-normal spring temperatures."/>
    <n v="0"/>
    <n v="0"/>
    <n v="0"/>
    <m/>
    <m/>
    <s v="5/1/1952 12:00:00 AM"/>
    <m/>
    <m/>
    <m/>
    <m/>
    <m/>
    <m/>
    <m/>
    <n v="0"/>
    <n v="0"/>
  </r>
  <r>
    <x v="1"/>
    <x v="1"/>
    <x v="3"/>
    <x v="5"/>
    <s v="Montreal QC"/>
    <x v="372"/>
    <s v="Montreal QC, April 1971. Flooding at the mouth of the Outaouais on Lac des Deux-Montagnes and of the St. Lawrence from the southwest corner of Montreal island to Lake Saint-Pierre."/>
    <n v="0"/>
    <n v="0"/>
    <n v="0"/>
    <m/>
    <m/>
    <s v="4/30/1971 12:00:00 AM"/>
    <n v="0"/>
    <n v="0"/>
    <m/>
    <m/>
    <m/>
    <m/>
    <m/>
    <n v="0"/>
    <n v="0"/>
  </r>
  <r>
    <x v="1"/>
    <x v="1"/>
    <x v="3"/>
    <x v="5"/>
    <s v="Richelieu River QC"/>
    <x v="373"/>
    <s v="Richelieu River QC, April-June 1972. Serious flooding throughout the province, notably that of the Richelieu which affected land from Missisquoi Bay to Saint-Jean, lasting from mid-April to the beginning of June."/>
    <n v="0"/>
    <n v="0"/>
    <n v="0"/>
    <m/>
    <m/>
    <s v="6/1/1972 12:00:00 AM"/>
    <n v="0"/>
    <n v="0"/>
    <m/>
    <m/>
    <m/>
    <m/>
    <m/>
    <n v="0"/>
    <n v="0"/>
  </r>
  <r>
    <x v="1"/>
    <x v="1"/>
    <x v="3"/>
    <x v="5"/>
    <s v="Central and Southern Manitoba"/>
    <x v="374"/>
    <s v="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
    <n v="0"/>
    <n v="0"/>
    <n v="0"/>
    <n v="14523061"/>
    <n v="3325891.8"/>
    <s v="5/31/1974 12:00:00 AM"/>
    <n v="11464005"/>
    <n v="3059056"/>
    <m/>
    <m/>
    <m/>
    <m/>
    <m/>
    <n v="0"/>
    <n v="0"/>
  </r>
  <r>
    <x v="1"/>
    <x v="1"/>
    <x v="3"/>
    <x v="5"/>
    <s v="Saskatchewan"/>
    <x v="375"/>
    <s v="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
    <n v="0"/>
    <n v="0"/>
    <n v="0"/>
    <n v="1893852"/>
    <n v="391831.4"/>
    <s v="5/31/1975 12:00:00 AM"/>
    <n v="493226"/>
    <n v="1400626"/>
    <m/>
    <m/>
    <m/>
    <m/>
    <m/>
    <n v="0"/>
    <n v="0"/>
  </r>
  <r>
    <x v="1"/>
    <x v="1"/>
    <x v="3"/>
    <x v="5"/>
    <s v="Assiniboine River MB"/>
    <x v="376"/>
    <s v="Assiniboine River MB, April 1976. Record flooding was reported."/>
    <n v="0"/>
    <n v="0"/>
    <n v="0"/>
    <n v="4545103"/>
    <n v="876868.7"/>
    <s v="4/1/1976 12:00:00 AM"/>
    <n v="2134809"/>
    <n v="2410294"/>
    <m/>
    <m/>
    <m/>
    <m/>
    <m/>
    <n v="0"/>
    <n v="0"/>
  </r>
  <r>
    <x v="1"/>
    <x v="1"/>
    <x v="3"/>
    <x v="5"/>
    <s v="Milk River and area AB"/>
    <x v="377"/>
    <s v="Raymond, Lethbridge, Milk River and Coutts areas AB, Spring/Summer 1978. Over 400 basements were flooded (related to flooding which occurred in Edmonton on July 10, 1978)."/>
    <n v="0"/>
    <n v="0"/>
    <n v="0"/>
    <m/>
    <m/>
    <s v="8/31/1978 12:00:00 AM"/>
    <n v="0"/>
    <n v="0"/>
    <m/>
    <m/>
    <m/>
    <m/>
    <m/>
    <n v="0"/>
    <n v="0"/>
  </r>
  <r>
    <x v="1"/>
    <x v="1"/>
    <x v="3"/>
    <x v="5"/>
    <s v="Red River region MB"/>
    <x v="378"/>
    <s v="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
    <n v="0"/>
    <n v="0"/>
    <n v="10000"/>
    <n v="18557303"/>
    <n v="2783595.5"/>
    <s v="5/31/1979 12:00:00 AM"/>
    <n v="14670604"/>
    <n v="3886699"/>
    <m/>
    <m/>
    <m/>
    <m/>
    <m/>
    <n v="0"/>
    <n v="0"/>
  </r>
  <r>
    <x v="1"/>
    <x v="1"/>
    <x v="3"/>
    <x v="5"/>
    <s v="Icelandic River and Fisher River MB"/>
    <x v="379"/>
    <s v="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
    <n v="0"/>
    <n v="0"/>
    <n v="148"/>
    <n v="2893389"/>
    <n v="264639.2"/>
    <s v="6/30/1986 12:00:00 AM"/>
    <n v="908395"/>
    <n v="1984994"/>
    <m/>
    <m/>
    <m/>
    <m/>
    <m/>
    <n v="0"/>
    <n v="0"/>
  </r>
  <r>
    <x v="1"/>
    <x v="1"/>
    <x v="3"/>
    <x v="5"/>
    <s v="Saint John River, between Simonds and Woodstock NB"/>
    <x v="379"/>
    <s v="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
    <n v="0"/>
    <n v="0"/>
    <n v="0"/>
    <m/>
    <m/>
    <s v="4/4/1986 12:00:00 AM"/>
    <n v="0"/>
    <n v="0"/>
    <m/>
    <m/>
    <m/>
    <m/>
    <m/>
    <n v="0"/>
    <n v="0"/>
  </r>
  <r>
    <x v="1"/>
    <x v="1"/>
    <x v="3"/>
    <x v="5"/>
    <s v="Duck Mountain and Swan River MB"/>
    <x v="380"/>
    <s v="Duck Mountain and Swan River MB, April 1, 1988. A sudden thaw along with excessive rain produced severe flooding in the Duck Mountain-Swan River area of Manitoba. Damages occurred  to private, municipal and provincial property."/>
    <n v="0"/>
    <n v="0"/>
    <n v="0"/>
    <n v="2323137"/>
    <n v="195770"/>
    <s v="4/1/1988 12:00:00 AM"/>
    <n v="619569"/>
    <n v="1703568"/>
    <m/>
    <m/>
    <m/>
    <m/>
    <m/>
    <n v="0"/>
    <n v="0"/>
  </r>
  <r>
    <x v="1"/>
    <x v="1"/>
    <x v="8"/>
    <x v="20"/>
    <s v="Notre-Dame de Pierreville QC"/>
    <x v="381"/>
    <s v="Notre-Dame de Pierreville QC, April 1991. The only road to the village was partially demolished by a landslide, leaving 600 people completely isolated."/>
    <n v="0"/>
    <n v="0"/>
    <n v="0"/>
    <n v="304756"/>
    <n v="22083.8"/>
    <s v="4/1/1991 12:00:00 AM"/>
    <m/>
    <m/>
    <n v="304756"/>
    <m/>
    <m/>
    <m/>
    <m/>
    <n v="0"/>
    <n v="0"/>
  </r>
  <r>
    <x v="1"/>
    <x v="1"/>
    <x v="3"/>
    <x v="5"/>
    <s v="Western MB"/>
    <x v="382"/>
    <s v="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
    <n v="0"/>
    <n v="0"/>
    <n v="100"/>
    <n v="4205645"/>
    <n v="288057.90000000002"/>
    <s v="4/1/1995 12:00:00 AM"/>
    <n v="1816719"/>
    <n v="2388926"/>
    <m/>
    <m/>
    <m/>
    <m/>
    <m/>
    <n v="0"/>
    <n v="0"/>
  </r>
  <r>
    <x v="1"/>
    <x v="1"/>
    <x v="3"/>
    <x v="5"/>
    <s v="Northeastern Saskatchewan"/>
    <x v="382"/>
    <s v="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
    <n v="0"/>
    <n v="0"/>
    <n v="0"/>
    <n v="7572381"/>
    <n v="518656.2"/>
    <s v="4/1/1995 12:00:00 AM"/>
    <n v="4784560"/>
    <n v="2787821"/>
    <m/>
    <m/>
    <m/>
    <m/>
    <m/>
    <n v="0"/>
    <n v="0"/>
  </r>
  <r>
    <x v="1"/>
    <x v="1"/>
    <x v="3"/>
    <x v="5"/>
    <s v="Melita MB"/>
    <x v="383"/>
    <s v="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
    <n v="0"/>
    <n v="0"/>
    <n v="0"/>
    <n v="109195449"/>
    <n v="7052451"/>
    <s v="4/1/1999 12:00:00 AM"/>
    <n v="7292493"/>
    <n v="3327956"/>
    <n v="97575000"/>
    <n v="1000000"/>
    <m/>
    <m/>
    <m/>
    <n v="0"/>
    <n v="0"/>
  </r>
  <r>
    <x v="1"/>
    <x v="1"/>
    <x v="3"/>
    <x v="5"/>
    <s v="Southeastern Saskatchewan"/>
    <x v="383"/>
    <s v="Southeastern 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
    <n v="0"/>
    <n v="0"/>
    <n v="0"/>
    <n v="1717172"/>
    <n v="110904.5"/>
    <s v="6/30/1999 12:00:00 AM"/>
    <n v="345839"/>
    <n v="1371333"/>
    <m/>
    <m/>
    <m/>
    <m/>
    <m/>
    <n v="0"/>
    <n v="0"/>
  </r>
  <r>
    <x v="1"/>
    <x v="1"/>
    <x v="3"/>
    <x v="21"/>
    <s v="La Ronge SK"/>
    <x v="383"/>
    <s v="La Ronge SK, April-May 1999. Firefighters battled a Forest fire that caused the evacuation of the town of La Ronge, and destroyed 8 buildings.  The fire lasted for about a week.  The fire stretched for 8 km2, and it took 248 firefighters supported by water bombers to extinguish it."/>
    <n v="0"/>
    <n v="0"/>
    <n v="40"/>
    <m/>
    <m/>
    <s v="5/31/1999 12:00:00 AM"/>
    <n v="0"/>
    <n v="0"/>
    <m/>
    <m/>
    <m/>
    <m/>
    <m/>
    <n v="0"/>
    <n v="0"/>
  </r>
  <r>
    <x v="1"/>
    <x v="1"/>
    <x v="3"/>
    <x v="5"/>
    <s v="Southern Manitoba"/>
    <x v="384"/>
    <s v="Southern Manitoba, April 2001.  Southern Manitoba suffered significant losses during spring flooding.  Highway infrastructures, businesses and private and public properties were extensively damaged."/>
    <m/>
    <m/>
    <m/>
    <n v="16710626"/>
    <n v="1025191.8"/>
    <s v="4/1/2001 12:00:00 AM"/>
    <n v="7045162"/>
    <n v="3107992"/>
    <n v="768943"/>
    <n v="5788529"/>
    <m/>
    <m/>
    <m/>
    <n v="0"/>
    <n v="0"/>
  </r>
  <r>
    <x v="1"/>
    <x v="1"/>
    <x v="3"/>
    <x v="21"/>
    <s v="Manitoba"/>
    <x v="385"/>
    <s v="Manitoba, April to October 2003. The province of Manitoba experienced 1,148 wildfires during the 2003 season. While the fires actually began at the end of March,  damages began to affect communities in April. The Thompson area was particularly affected. A lightening strike near Thompson began a forest fire that was sustained through hot and dry weather. Approximately 900 people were evacuated, many from aboriginal comunities including: 250 people from Red Sucker Lake First Nation and 92 people from God's River First Nation were evacuated due to fires that began in July. In August, approximately 155 people were evacuated from Shamattawa while 250 were evacuated from Split Lake. "/>
    <n v="0"/>
    <m/>
    <n v="665"/>
    <n v="5286253"/>
    <n v="308536.2"/>
    <s v="10/31/2003 12:00:00 AM"/>
    <n v="5286253"/>
    <m/>
    <m/>
    <m/>
    <m/>
    <m/>
    <m/>
    <n v="0"/>
    <n v="0"/>
  </r>
  <r>
    <x v="1"/>
    <x v="1"/>
    <x v="4"/>
    <x v="36"/>
    <s v="Across Canada"/>
    <x v="386"/>
    <s v="Across Canada, April 1, 2009 to February 1, 2010. A new strain of pandemic influenza. The first cases were seen in Mexico and it spread quickly across the globe. In Canada, there were 8,582 hospitalizations, 1,448 cases admitted to the intensive care unit (ICU) and 425 deaths."/>
    <n v="425"/>
    <n v="8582"/>
    <n v="0"/>
    <n v="0"/>
    <n v="0"/>
    <s v="2/1/2010 12:00:00 AM"/>
    <m/>
    <m/>
    <m/>
    <m/>
    <m/>
    <m/>
    <m/>
    <n v="0"/>
    <n v="0"/>
  </r>
  <r>
    <x v="0"/>
    <x v="0"/>
    <x v="1"/>
    <x v="1"/>
    <s v="Moose River NS"/>
    <x v="387"/>
    <s v="Moose River NS, April 12-23, 1936. Three men were trapped in a gold mine: only two of the men survived."/>
    <n v="1"/>
    <n v="0"/>
    <n v="0"/>
    <m/>
    <m/>
    <s v="4/23/1936 12:00:00 AM"/>
    <m/>
    <m/>
    <m/>
    <m/>
    <m/>
    <m/>
    <m/>
    <n v="0"/>
    <n v="0"/>
  </r>
  <r>
    <x v="0"/>
    <x v="0"/>
    <x v="7"/>
    <x v="10"/>
    <s v="St-Eustache QC"/>
    <x v="377"/>
    <s v="St-Eustache QC, April 12, 1978. A gas leak was discovered after two explosions occurred in a drain. 2000 people were evacuated (544 families and 39 businesses); 4 people were injured. 70 wells had to be drilled to recover 35,200 litres of gas. The evacuation lasted for 3 months for some families."/>
    <n v="0"/>
    <n v="4"/>
    <n v="2000"/>
    <m/>
    <m/>
    <s v="4/12/1978 12:00:00 AM"/>
    <n v="0"/>
    <n v="0"/>
    <m/>
    <m/>
    <m/>
    <m/>
    <m/>
    <n v="0"/>
    <n v="0"/>
  </r>
  <r>
    <x v="1"/>
    <x v="1"/>
    <x v="3"/>
    <x v="5"/>
    <s v="Upper Saint John River Valley NB"/>
    <x v="388"/>
    <s v="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ƒÂ¨re Verte, Village of Perth-Andover, Village of Plaster Rock, Ste. Anne de Madawaska, Town of Woodstock, St. FranÃƒÂ§ois and Quisesibis."/>
    <n v="0"/>
    <n v="0"/>
    <n v="300"/>
    <n v="14973222"/>
    <n v="1049524.8999999999"/>
    <s v="4/12/1993 12:00:00 AM"/>
    <n v="6500013"/>
    <n v="2349112"/>
    <n v="3808712"/>
    <m/>
    <n v="2315385"/>
    <m/>
    <m/>
    <n v="0"/>
    <n v="0"/>
  </r>
  <r>
    <x v="1"/>
    <x v="1"/>
    <x v="3"/>
    <x v="8"/>
    <s v="St. John's NL"/>
    <x v="389"/>
    <s v="St. John's NL, April 13-15, 1984. 200,000 people of the Avalon Peninsula were left without heating and lighting for days after overhead electrical wires snapped from the weight of the formation of 15 cm of ice. Power on Bell Island was disrupted for a week. Many small businesses, broadcasting and utility companies felt the effects of the sleet storm; fishing boats sunk.  Homeowners also experienced flooded basements and loss of food stuffs. Areas which received major damage: Fogo Island,  Bell Island, Carbonear Upper Island Cove, Kenmount Hill, St. John's, Bay Roberts, Mt. Pearl, Torbay, Harbour Main, Western Avalon, Sunnyside and Oxen Pond."/>
    <n v="0"/>
    <n v="0"/>
    <n v="0"/>
    <n v="3272619"/>
    <n v="324021.7"/>
    <s v="4/15/1984 12:00:00 AM"/>
    <n v="1786357"/>
    <n v="1486262"/>
    <m/>
    <m/>
    <m/>
    <m/>
    <m/>
    <n v="7615063"/>
    <n v="0"/>
  </r>
  <r>
    <x v="1"/>
    <x v="1"/>
    <x v="8"/>
    <x v="20"/>
    <s v="Passmore BC"/>
    <x v="390"/>
    <s v="Passmore BC, April 13-14, 2000.  Two mudslides slid 320 metres down a mountainside, totalling about 150,000 cubic metres of dirt, rock and trees.  The slides buried the highway just south of Passmore in the Slocan Valley.  The mudslide toppled power lines, leaving about 4,000 residents without electricity and long distance phone service.  No one was injured in either slide."/>
    <n v="0"/>
    <n v="0"/>
    <n v="0"/>
    <n v="0"/>
    <n v="0"/>
    <s v="4/14/2000 12:00:00 AM"/>
    <m/>
    <m/>
    <m/>
    <m/>
    <m/>
    <m/>
    <m/>
    <n v="0"/>
    <n v="0"/>
  </r>
  <r>
    <x v="1"/>
    <x v="1"/>
    <x v="3"/>
    <x v="5"/>
    <s v="Red Earth SK"/>
    <x v="391"/>
    <s v="Red Earth SK, April, 13, 2006. In northeastern Saskatchewan, the Red River First Nation scrambled to avoid the threatening Carrot River as leaders ordered a general evacuation of the band of 1,100."/>
    <n v="0"/>
    <n v="0"/>
    <n v="1100"/>
    <n v="7283952"/>
    <n v="400584"/>
    <s v="4/13/2006 12:00:00 AM"/>
    <n v="7283952"/>
    <m/>
    <m/>
    <m/>
    <m/>
    <m/>
    <m/>
    <n v="0"/>
    <n v="0"/>
  </r>
  <r>
    <x v="1"/>
    <x v="1"/>
    <x v="3"/>
    <x v="5"/>
    <s v="Winnipeg MB"/>
    <x v="392"/>
    <s v="Winnipeg MB, April 14, 1966. Spring runoff and heavy rains caused extensive damage."/>
    <n v="0"/>
    <n v="0"/>
    <n v="0"/>
    <m/>
    <m/>
    <s v="4/14/1966 12:00:00 AM"/>
    <m/>
    <m/>
    <m/>
    <m/>
    <m/>
    <m/>
    <m/>
    <n v="0"/>
    <n v="0"/>
  </r>
  <r>
    <x v="0"/>
    <x v="0"/>
    <x v="0"/>
    <x v="0"/>
    <s v="Brookdale MB"/>
    <x v="393"/>
    <s v="Brookdale MB, April 14, 2002.  A rupture occurred on the 914-mm natural gas transmission Line 100-3 (main line) of TransCanada Pipelines 2 km from the village of Brookdale, Manitoba.  There were no injuries, damage or fatalities noted in the area. Approximately 100 people within a 4 km radius were evacuated by the RCMP.  On April 25, 2002 TransCanada completed the repairs and Line 100-3 was fully restored to normal service on July 5, 2002. "/>
    <m/>
    <m/>
    <n v="100"/>
    <n v="0"/>
    <n v="0"/>
    <s v="4/14/2002 12:00:00 AM"/>
    <m/>
    <m/>
    <m/>
    <m/>
    <m/>
    <m/>
    <m/>
    <n v="0"/>
    <n v="0"/>
  </r>
  <r>
    <x v="1"/>
    <x v="1"/>
    <x v="3"/>
    <x v="5"/>
    <s v="Belleville ON"/>
    <x v="394"/>
    <s v="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
    <n v="0"/>
    <n v="0"/>
    <n v="18"/>
    <n v="0"/>
    <n v="0"/>
    <s v="4/14/2008 12:00:00 AM"/>
    <m/>
    <m/>
    <m/>
    <m/>
    <m/>
    <m/>
    <m/>
    <n v="0"/>
    <n v="0"/>
  </r>
  <r>
    <x v="1"/>
    <x v="1"/>
    <x v="3"/>
    <x v="5"/>
    <s v="Paddockwood SK"/>
    <x v="394"/>
    <s v="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
    <n v="0"/>
    <n v="0"/>
    <n v="6"/>
    <n v="0"/>
    <n v="0"/>
    <s v="4/14/2008 12:00:00 AM"/>
    <m/>
    <m/>
    <m/>
    <m/>
    <m/>
    <m/>
    <m/>
    <n v="0"/>
    <n v="0"/>
  </r>
  <r>
    <x v="1"/>
    <x v="1"/>
    <x v="8"/>
    <x v="37"/>
    <s v="EyjafjallajÃ¶kull glacier, Iceland"/>
    <x v="395"/>
    <s v="EyjafjallajÃ¶kull glacier, Iceland, April 14, 2010. A volcanic eruption occurred under the EyjafjallajÃ¶kull glacier, in the south of Iceland approximately at 04:00 local time on April 14. The eruption resulted in large volumes of volcanic ash being spewed into the air. As a result, flights in and out of Europe were greatly affected with large numbers of cancellations. Foreign Affairs and International Trade reported being contacted by 1,200 requests from affected Canadians. Transport Canada reported over 200 departures and arrivals of transatlantic flights which were cancelled during the interval."/>
    <n v="0"/>
    <n v="0"/>
    <n v="1200"/>
    <n v="0"/>
    <n v="0"/>
    <s v="4/14/2010 12:00:00 AM"/>
    <m/>
    <m/>
    <m/>
    <m/>
    <m/>
    <m/>
    <m/>
    <n v="0"/>
    <n v="0"/>
  </r>
  <r>
    <x v="1"/>
    <x v="1"/>
    <x v="3"/>
    <x v="5"/>
    <s v="Southern Quebec"/>
    <x v="396"/>
    <s v="Quebec, April 14 to May 1, 2014. A series of intense rainstorms deposited up to 75 mm of rain throughout parts of southern Quebec over a three-day period. Coupled with a delayed spring thaw, the rain caused ice jams and flooding along several rivers in the province. About 300 residents in Sainte-Raymond evacuated including residents from a seniorâ€™s home due to raising water levels in the Sainte-Anne River. Many homes situated near the Montmorency River along with homes in Trois-Rivieres, Lennoxville and Weedon were evacuated. In Sherbrooke 632 residents evacuated their homes as the Saint-Francois River reached a record peak of 7.5 metres."/>
    <n v="0"/>
    <n v="0"/>
    <n v="1000"/>
    <n v="13064000"/>
    <n v="626070.30000000005"/>
    <s v="5/1/2014 12:00:00 AM"/>
    <n v="13064000"/>
    <m/>
    <m/>
    <m/>
    <m/>
    <m/>
    <m/>
    <m/>
    <m/>
  </r>
  <r>
    <x v="1"/>
    <x v="1"/>
    <x v="8"/>
    <x v="20"/>
    <s v="St-Alphonse-de-Bagotville QC"/>
    <x v="397"/>
    <s v="St-Alphonse-de-Bagotville QC, April 15, 1910.  Construction camp buried by landslide in leda clay caused by blasting during construction of railway."/>
    <n v="4"/>
    <n v="0"/>
    <n v="0"/>
    <m/>
    <m/>
    <s v="4/15/1910 12:00:00 AM"/>
    <m/>
    <m/>
    <m/>
    <m/>
    <m/>
    <m/>
    <m/>
    <n v="0"/>
    <n v="0"/>
  </r>
  <r>
    <x v="1"/>
    <x v="1"/>
    <x v="8"/>
    <x v="20"/>
    <s v="Daniels Harbour NL"/>
    <x v="398"/>
    <s v="Daniels Harbour NL, April 15, 2007."/>
    <n v="0"/>
    <n v="0"/>
    <n v="0"/>
    <n v="223990"/>
    <n v="12053.3"/>
    <s v="4/15/2007 12:00:00 AM"/>
    <n v="223990"/>
    <m/>
    <m/>
    <m/>
    <m/>
    <m/>
    <m/>
    <n v="0"/>
    <n v="0"/>
  </r>
  <r>
    <x v="1"/>
    <x v="1"/>
    <x v="3"/>
    <x v="5"/>
    <s v="New Brunswick"/>
    <x v="396"/>
    <s v="New Brunswick, April 15 to May 2, 2014. Spring flooding damaged more than 715 homes and businesses, roads, bridges, and other public infrastructure around the province. The majority of property damages were in and around Sussex and Sussex Corner, where 120 homes and 10 businesses were flooded. On April 16, a state of emergency was declared as water breached the banks of the St. John River, causing 1,450 people to evacuate their homes. In Perth-Andover, 23 patients were voluntarily evacuated and transferred to Upper River Valley Hospital. Throughout the rest of the province, swollen rivers led to the closure of several roads and localized flooding."/>
    <n v="0"/>
    <n v="0"/>
    <n v="1473"/>
    <n v="29603000"/>
    <n v="1418674.1"/>
    <s v="5/2/2014 12:00:00 AM"/>
    <n v="13603000"/>
    <m/>
    <n v="16000000"/>
    <m/>
    <m/>
    <m/>
    <m/>
    <m/>
    <m/>
  </r>
  <r>
    <x v="1"/>
    <x v="1"/>
    <x v="3"/>
    <x v="5"/>
    <s v="Plaster Rock NB"/>
    <x v="399"/>
    <s v="Plaster Rock NB, April 16-24, 1934. Continuous rainfall for several days, snowmelt and an ice jam 6.4 kilometres north of Plaster Rock, New Brunswick, contributed to extensive flood damage in the Saint John River Basin;  the counties of Sunbury and York were most affected."/>
    <n v="0"/>
    <n v="0"/>
    <n v="0"/>
    <m/>
    <m/>
    <s v="4/24/1934 12:00:00 AM"/>
    <m/>
    <m/>
    <m/>
    <m/>
    <m/>
    <m/>
    <m/>
    <n v="0"/>
    <n v="0"/>
  </r>
  <r>
    <x v="1"/>
    <x v="1"/>
    <x v="3"/>
    <x v="5"/>
    <s v="Plaster Rock NB and Lower St. Lawrence Region QC"/>
    <x v="400"/>
    <s v="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Ã§ois, RiviÃ¨re Verte and Plaster Rock.  In Quebec, ice jams along the MatapÃ©dia, Restigouche and GaspÃ©sie Rivers caused flooding. Thirty-two municipalities were flooded, including the following: Rimouski, Matane, Bonaventure, Restigouche, MatapÃ©dia, Petite CascapÃ©dia and Capchat. MatapÃ©dia was isolated for 2 days without electricity or telephone service; 100 people were evacuated. Three bridges were washed away in the lower St. Lawrence area, and communication between southern and northern St. Lawrence shore was cut."/>
    <n v="0"/>
    <n v="0"/>
    <n v="0"/>
    <n v="57025698"/>
    <n v="3992464.3"/>
    <s v="4/26/1994 12:00:00 AM"/>
    <n v="1944488"/>
    <n v="31903387"/>
    <n v="1681761"/>
    <n v="21496062"/>
    <m/>
    <m/>
    <m/>
    <n v="0"/>
    <n v="0"/>
  </r>
  <r>
    <x v="1"/>
    <x v="1"/>
    <x v="3"/>
    <x v="8"/>
    <s v="Southern Alberta"/>
    <x v="401"/>
    <s v="Southern Alberta, April 17-20 and April 27-29, 1967. A series of intense snowstorms dropped a record 175 cm of snow on southern Alberta. The deep snow blocked roads, closed schools and cut off power.  Army units were dispatched to assist in the snow clearing, while food, fuel and cattle feed were airlifted into the province.  Thousands of cattle, unable to forage for food in the deep snow, perished on the open range."/>
    <n v="0"/>
    <n v="0"/>
    <n v="0"/>
    <m/>
    <m/>
    <s v="4/20/1967 12:00:00 AM"/>
    <m/>
    <m/>
    <m/>
    <m/>
    <m/>
    <m/>
    <m/>
    <n v="0"/>
    <n v="0"/>
  </r>
  <r>
    <x v="1"/>
    <x v="1"/>
    <x v="3"/>
    <x v="11"/>
    <s v="Huron and Perth counties ON"/>
    <x v="401"/>
    <s v="Huron/Perth counties ON, April 17, 1967."/>
    <n v="0"/>
    <n v="0"/>
    <n v="0"/>
    <m/>
    <m/>
    <s v="4/17/1967 12:00:00 AM"/>
    <m/>
    <m/>
    <m/>
    <m/>
    <m/>
    <m/>
    <m/>
    <n v="0"/>
    <n v="0"/>
  </r>
  <r>
    <x v="1"/>
    <x v="1"/>
    <x v="3"/>
    <x v="5"/>
    <s v="Sherbrooke QC"/>
    <x v="402"/>
    <s v="Sherbrooke QC, April 17-20, 1982. St-FranÃ§ois River completely flooded downtown Sherbrooke with 3 metres of water. 100 businesses flooded; 300 people evacuated."/>
    <n v="0"/>
    <n v="0"/>
    <n v="300"/>
    <m/>
    <m/>
    <s v="4/17/1982 12:00:00 AM"/>
    <n v="0"/>
    <n v="0"/>
    <m/>
    <m/>
    <m/>
    <m/>
    <m/>
    <n v="0"/>
    <n v="0"/>
  </r>
  <r>
    <x v="1"/>
    <x v="1"/>
    <x v="3"/>
    <x v="5"/>
    <s v="Baie Verte Peninsula NL"/>
    <x v="391"/>
    <s v="Baie Verte Peninsula NL, April 17, 2007.  A severe rainstorm caused flooding along Newfoundland and Labrador's Northeast coast.  A number of communities in the Baie Verte Peninsula region of the province, such as Burlington and Middle Arm, were affected."/>
    <n v="0"/>
    <n v="0"/>
    <n v="0"/>
    <n v="3235813"/>
    <n v="177954.9"/>
    <s v="4/17/2006 12:00:00 AM"/>
    <n v="3235813"/>
    <m/>
    <m/>
    <m/>
    <m/>
    <m/>
    <m/>
    <n v="0"/>
    <n v="0"/>
  </r>
  <r>
    <x v="1"/>
    <x v="1"/>
    <x v="3"/>
    <x v="5"/>
    <s v="Trent Hills ON"/>
    <x v="394"/>
    <s v="Trent Hills ON, April 17, 2008. Over a period of 24 hours, water levels in the tri-lakes (Chemong, Buckhorn and Pigeon) increased 120 mm. The municipality of Trent Hills declared a state of emergency."/>
    <n v="0"/>
    <n v="0"/>
    <n v="0"/>
    <n v="0"/>
    <n v="0"/>
    <s v="4/17/2008 12:00:00 AM"/>
    <m/>
    <m/>
    <m/>
    <m/>
    <m/>
    <m/>
    <m/>
    <n v="0"/>
    <n v="0"/>
  </r>
  <r>
    <x v="1"/>
    <x v="1"/>
    <x v="3"/>
    <x v="5"/>
    <s v="MontÃ©rÃ©gie QC"/>
    <x v="403"/>
    <s v="MontÃ©rÃ©gie QC, April 17 to June 22, 2011. Early spring melt along with rainy weather between March and May led to historic flooding in the MontÃ©rÃ©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â€™ÃŽle-aux-Noix where 200 homes were damaged. From April to June, over 40 municipalities in the MontÃ©rÃ©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
    <n v="0"/>
    <n v="0"/>
    <n v="1651"/>
    <n v="81612000"/>
    <n v="4084003.3"/>
    <s v="6/22/2011 12:00:00 AM"/>
    <n v="81612000"/>
    <m/>
    <m/>
    <m/>
    <m/>
    <m/>
    <m/>
    <m/>
    <m/>
  </r>
  <r>
    <x v="1"/>
    <x v="1"/>
    <x v="3"/>
    <x v="5"/>
    <s v="Fort Albany and Kashcewan First Nation"/>
    <x v="404"/>
    <s v="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
    <m/>
    <m/>
    <n v="1333"/>
    <n v="0"/>
    <n v="0"/>
    <s v="5/11/2015 12:00:00 AM"/>
    <m/>
    <m/>
    <m/>
    <m/>
    <m/>
    <m/>
    <m/>
    <m/>
    <m/>
  </r>
  <r>
    <x v="1"/>
    <x v="1"/>
    <x v="8"/>
    <x v="20"/>
    <s v="Coucoucache QC"/>
    <x v="397"/>
    <s v="Coucoucache QC, April 18, 1910.  Slump of railway embankment; work train derailed."/>
    <n v="6"/>
    <n v="0"/>
    <n v="0"/>
    <m/>
    <m/>
    <s v="4/18/1910 12:00:00 AM"/>
    <m/>
    <m/>
    <m/>
    <m/>
    <m/>
    <m/>
    <m/>
    <n v="0"/>
    <n v="0"/>
  </r>
  <r>
    <x v="1"/>
    <x v="1"/>
    <x v="3"/>
    <x v="5"/>
    <s v="Winnipeg MB"/>
    <x v="405"/>
    <s v="Winnipeg MB, April 18, 1960. Severe flooding of the Red River in the Winnipeg area (damages unknown)."/>
    <n v="0"/>
    <n v="0"/>
    <n v="0"/>
    <m/>
    <m/>
    <s v="4/18/1960 12:00:00 AM"/>
    <m/>
    <m/>
    <m/>
    <m/>
    <m/>
    <m/>
    <m/>
    <n v="0"/>
    <n v="0"/>
  </r>
  <r>
    <x v="1"/>
    <x v="1"/>
    <x v="3"/>
    <x v="5"/>
    <s v="Red River, Souris River, Assiniboine River and Pembina River MB"/>
    <x v="406"/>
    <s v="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
    <n v="0"/>
    <n v="0"/>
    <n v="285"/>
    <n v="6816377"/>
    <n v="460047.9"/>
    <s v="5/8/1996 12:00:00 AM"/>
    <n v="4430930"/>
    <n v="2385447"/>
    <m/>
    <m/>
    <m/>
    <m/>
    <m/>
    <n v="0"/>
    <n v="0"/>
  </r>
  <r>
    <x v="1"/>
    <x v="1"/>
    <x v="3"/>
    <x v="5"/>
    <s v="Perth-Andover NB"/>
    <x v="404"/>
    <s v="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
    <m/>
    <m/>
    <n v="300"/>
    <n v="0"/>
    <n v="0"/>
    <s v="4/20/2015 12:00:00 AM"/>
    <m/>
    <m/>
    <m/>
    <m/>
    <m/>
    <m/>
    <m/>
    <m/>
    <m/>
  </r>
  <r>
    <x v="1"/>
    <x v="1"/>
    <x v="3"/>
    <x v="21"/>
    <s v="Paul First Nation AB"/>
    <x v="407"/>
    <s v="Paul First Nation, AB, April 18-21, 2016. A state of emergency was issued for the Paul First Nation community located on Lake Wabumun, 70 km west of Edmonton. A large wildfire burned dangerously close to the community threatening 21 homes in the northeast corner of the reserve. The wildfire that destroyed one home forced the evacuation of 164 people outside the community of 1,100 residents. Wildfires burning around Edmonton destroyed two homes, injured two firefighters and destroyed one fire truck."/>
    <m/>
    <n v="2"/>
    <n v="164"/>
    <n v="0"/>
    <n v="0"/>
    <s v="4/21/2016 12:00:00 AM"/>
    <m/>
    <m/>
    <m/>
    <m/>
    <m/>
    <m/>
    <m/>
    <m/>
    <m/>
  </r>
  <r>
    <x v="0"/>
    <x v="0"/>
    <x v="5"/>
    <x v="0"/>
    <s v="Toronto ON"/>
    <x v="408"/>
    <s v="Toronto ON, April 19, 1904. &quot;The Great Toronto Fire&quot;; on the evening of April 19, 1904 a fire started in a building in downtown Toronto; due to low water pressure, poor fire-fighting equipment and heavy winds, the fire spread quickly; 98 buildings burned; no fatalities."/>
    <n v="0"/>
    <n v="0"/>
    <n v="0"/>
    <m/>
    <m/>
    <s v="4/19/1904 12:00:00 AM"/>
    <m/>
    <m/>
    <m/>
    <m/>
    <m/>
    <m/>
    <m/>
    <n v="0"/>
    <n v="0"/>
  </r>
  <r>
    <x v="1"/>
    <x v="1"/>
    <x v="3"/>
    <x v="5"/>
    <s v="Peace River AB"/>
    <x v="409"/>
    <s v="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
    <n v="0"/>
    <n v="0"/>
    <n v="4000"/>
    <n v="47368494"/>
    <n v="3143926.6"/>
    <s v="4/23/1997 12:00:00 AM"/>
    <n v="18664180"/>
    <n v="8343702"/>
    <n v="20360612"/>
    <m/>
    <m/>
    <m/>
    <m/>
    <n v="0"/>
    <n v="0"/>
  </r>
  <r>
    <x v="1"/>
    <x v="1"/>
    <x v="3"/>
    <x v="5"/>
    <s v="Red Earth First Nation SK"/>
    <x v="398"/>
    <s v="Red Earth First Nation SK, April 19, 2007. The band council's decision to evacuate 691 residents from the northern reserve, mainly children, elderly residents and pregnant women, came as water covered one-third of a main access road, which divides the reserve."/>
    <n v="0"/>
    <n v="0"/>
    <n v="691"/>
    <n v="125800000"/>
    <n v="6769506.7000000002"/>
    <s v="4/19/2007 12:00:00 AM"/>
    <n v="125800000"/>
    <m/>
    <m/>
    <m/>
    <m/>
    <m/>
    <m/>
    <n v="0"/>
    <n v="0"/>
  </r>
  <r>
    <x v="1"/>
    <x v="1"/>
    <x v="3"/>
    <x v="5"/>
    <s v="Assiniboine, Roseau and Red Rivers MB"/>
    <x v="403"/>
    <s v="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
    <n v="0"/>
    <n v="0"/>
    <n v="2543"/>
    <n v="699884000"/>
    <n v="35023386.200000003"/>
    <s v="6/17/2011 12:00:00 AM"/>
    <n v="699884000"/>
    <m/>
    <m/>
    <m/>
    <m/>
    <m/>
    <m/>
    <m/>
    <n v="0"/>
  </r>
  <r>
    <x v="1"/>
    <x v="1"/>
    <x v="3"/>
    <x v="5"/>
    <s v="Perth-Andover NB"/>
    <x v="410"/>
    <s v="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
    <n v="0"/>
    <n v="0"/>
    <n v="300"/>
    <n v="7872284"/>
    <n v="689543.1"/>
    <s v="4/2/1987 12:00:00 AM"/>
    <n v="5660456"/>
    <n v="2211828"/>
    <m/>
    <m/>
    <m/>
    <m/>
    <m/>
    <n v="0"/>
    <n v="0"/>
  </r>
  <r>
    <x v="1"/>
    <x v="1"/>
    <x v="3"/>
    <x v="5"/>
    <s v="Saint John River Basin NB"/>
    <x v="411"/>
    <s v="Saint John River basin NB, April 20, 1950. Heavy rains and spring breakup caused ice jams and consequent flooding of several rivers throughout New Brunswick."/>
    <n v="0"/>
    <n v="0"/>
    <n v="0"/>
    <m/>
    <m/>
    <s v="4/20/1950 12:00:00 AM"/>
    <m/>
    <m/>
    <m/>
    <m/>
    <m/>
    <m/>
    <m/>
    <n v="0"/>
    <n v="0"/>
  </r>
  <r>
    <x v="1"/>
    <x v="1"/>
    <x v="3"/>
    <x v="11"/>
    <s v="Grey County, Wellington and Dufferin County ON"/>
    <x v="412"/>
    <s v="Grey, Wellington, and Dufferin counties ON, April 20, 1996. Two F3 class tornadoes touched down in Grey County (Holland Centre), Wellington and Dufferin County. Significant property damage occurred; 9 people were injured by the 2 tornadoes. -80.54  44.122"/>
    <n v="0"/>
    <n v="9"/>
    <n v="0"/>
    <n v="9404772"/>
    <n v="634742.80000000005"/>
    <s v="4/20/1996 12:00:00 AM"/>
    <m/>
    <m/>
    <n v="621641"/>
    <n v="439291"/>
    <m/>
    <n v="8343840"/>
    <m/>
    <n v="2895455"/>
    <n v="0"/>
  </r>
  <r>
    <x v="1"/>
    <x v="1"/>
    <x v="3"/>
    <x v="4"/>
    <s v="Southern Ontario"/>
    <x v="413"/>
    <s v="Southern Ontario, April 20-21, 2000.  The Windsor area registered 95 mm of rain in a 24-hour period and the storm dumped almost 70 mm of rain on the London area, Sarnia got 50 mm, while 40 mm fell on the Toronto area.  Sewers were backed up and roads washed out, and many short power outages occurred.  One child suffered injuries in Toronto due to violent winds, which gusted up to 80 km/h."/>
    <n v="0"/>
    <n v="1"/>
    <n v="0"/>
    <n v="0"/>
    <n v="0"/>
    <s v="4/21/2000 12:00:00 AM"/>
    <m/>
    <m/>
    <m/>
    <m/>
    <m/>
    <m/>
    <m/>
    <n v="0"/>
    <n v="0"/>
  </r>
  <r>
    <x v="1"/>
    <x v="1"/>
    <x v="3"/>
    <x v="5"/>
    <s v="Red Deer River AB"/>
    <x v="414"/>
    <s v="Red Deer River AB, April 21, 1948. Hundreds of families from Newcastle, Wayne, Rosedale, and Drumheller were evacuated by the Canadian Red Cross when the Red Deer River flooded."/>
    <n v="0"/>
    <n v="0"/>
    <m/>
    <m/>
    <m/>
    <s v="4/21/1948 12:00:00 AM"/>
    <m/>
    <m/>
    <m/>
    <m/>
    <m/>
    <m/>
    <m/>
    <n v="0"/>
    <n v="0"/>
  </r>
  <r>
    <x v="1"/>
    <x v="1"/>
    <x v="3"/>
    <x v="5"/>
    <s v="ChaudiÃ¨re River QC"/>
    <x v="415"/>
    <s v="QuÃ©bec, April 1970. The year of 1970 was marked by two exceptional floods.  One of the St. Maurice, Mattawin, l'Assomption and Maskinonge Rivers on May 5, 1970 and the other in the ChaudiÃ¨re River Basin on April 22, 1970."/>
    <n v="0"/>
    <n v="0"/>
    <n v="0"/>
    <m/>
    <m/>
    <s v="5/5/1970 12:00:00 AM"/>
    <n v="0"/>
    <n v="0"/>
    <m/>
    <m/>
    <m/>
    <m/>
    <m/>
    <n v="0"/>
    <n v="0"/>
  </r>
  <r>
    <x v="1"/>
    <x v="1"/>
    <x v="3"/>
    <x v="5"/>
    <s v="Assiniboine, Red and Winnipeg Rivers MB"/>
    <x v="416"/>
    <s v="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
    <n v="0"/>
    <n v="0"/>
    <n v="25447"/>
    <n v="498513577"/>
    <n v="33087184.300000001"/>
    <s v="5/14/1997 12:00:00 AM"/>
    <n v="193808836"/>
    <n v="23624696"/>
    <m/>
    <n v="48480045"/>
    <m/>
    <n v="232600000"/>
    <m/>
    <n v="0"/>
    <n v="0"/>
  </r>
  <r>
    <x v="0"/>
    <x v="0"/>
    <x v="7"/>
    <x v="18"/>
    <s v="Sainte-Anne des Plaines QC"/>
    <x v="417"/>
    <s v="Sainte-Anne des Plaines QC, April 23, 1990. 50,000 tires on fire; likely arson; the fire was extinguished in 48 hours using earth from surrounding ditches; contamination of the area with toxic chemicals (benzene, toluene, xylene, etc.) caused the interruption of drinking water to 20 houses."/>
    <n v="0"/>
    <n v="0"/>
    <n v="0"/>
    <m/>
    <m/>
    <s v="4/23/1990 12:00:00 AM"/>
    <m/>
    <n v="0"/>
    <n v="0"/>
    <m/>
    <m/>
    <m/>
    <m/>
    <n v="0"/>
    <n v="0"/>
  </r>
  <r>
    <x v="0"/>
    <x v="0"/>
    <x v="2"/>
    <x v="25"/>
    <s v="Thamesville ON"/>
    <x v="418"/>
    <s v="Thamesville ON, April 23, 1999. A Via Rail train ploughed into 4 stationary freight tank cars, near Thamesville ON, killing its 2 engineers.  Dozens of passengers were quickly evacuated from the train, which was carrying 5 crew and 180 passengers.  The cause of the crash was a rail switch left in the wrong position which forced the Toronto-bound train to veer off the main track."/>
    <n v="2"/>
    <n v="60"/>
    <n v="0"/>
    <m/>
    <m/>
    <s v="4/23/1999 12:00:00 AM"/>
    <m/>
    <m/>
    <m/>
    <m/>
    <m/>
    <m/>
    <m/>
    <n v="0"/>
    <n v="0"/>
  </r>
  <r>
    <x v="1"/>
    <x v="1"/>
    <x v="3"/>
    <x v="5"/>
    <s v="Kashechewan ON"/>
    <x v="419"/>
    <s v="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
    <n v="0"/>
    <m/>
    <n v="200"/>
    <n v="0"/>
    <n v="0"/>
    <s v="4/23/2005 12:00:00 AM"/>
    <m/>
    <m/>
    <m/>
    <m/>
    <m/>
    <m/>
    <m/>
    <n v="0"/>
    <n v="0"/>
  </r>
  <r>
    <x v="1"/>
    <x v="1"/>
    <x v="3"/>
    <x v="5"/>
    <s v="Kashechewan ON"/>
    <x v="420"/>
    <s v="Kashechewan ON, April 23, 2006. Spring flooding has forced hundreds of people to leave the northern Ontario reserve of Kashechewan. Kashechewan declared a state of emergency when water levels rose quickly and asked for immediate help from the province."/>
    <n v="0"/>
    <n v="0"/>
    <n v="1100"/>
    <n v="0"/>
    <n v="0"/>
    <s v="4/23/2006 12:00:00 AM"/>
    <m/>
    <m/>
    <m/>
    <m/>
    <m/>
    <m/>
    <m/>
    <n v="0"/>
    <n v="0"/>
  </r>
  <r>
    <x v="1"/>
    <x v="1"/>
    <x v="3"/>
    <x v="4"/>
    <s v="Gatineau QC"/>
    <x v="421"/>
    <s v="Gatineau QC, April 23, 2007. Approximately 15,500 Hydro-QuÃ©bec customers (46,500 individuals) were plunged into darkness in the Outaouais as a result of strong winds with gusts of up to 60 km/h."/>
    <n v="0"/>
    <n v="0"/>
    <n v="0"/>
    <n v="0"/>
    <n v="0"/>
    <s v="4/23/2007 12:00:00 AM"/>
    <m/>
    <m/>
    <m/>
    <m/>
    <m/>
    <m/>
    <m/>
    <n v="46500"/>
    <n v="0"/>
  </r>
  <r>
    <x v="1"/>
    <x v="1"/>
    <x v="3"/>
    <x v="5"/>
    <s v="Red River MB"/>
    <x v="422"/>
    <s v="Red River MB, April 24, 1904. Severe flooding in the Winnipeg area of the Red River."/>
    <n v="0"/>
    <n v="0"/>
    <n v="0"/>
    <m/>
    <m/>
    <s v="4/24/1904 12:00:00 AM"/>
    <m/>
    <m/>
    <m/>
    <m/>
    <m/>
    <m/>
    <m/>
    <n v="0"/>
    <n v="0"/>
  </r>
  <r>
    <x v="1"/>
    <x v="1"/>
    <x v="3"/>
    <x v="5"/>
    <s v="Winnipeg MB"/>
    <x v="423"/>
    <s v="Winnipeg MB, April 24, 1916. Severe flooding in the Winnipeg area of the Red River."/>
    <n v="0"/>
    <n v="0"/>
    <n v="0"/>
    <m/>
    <m/>
    <s v="4/24/1916 12:00:00 AM"/>
    <m/>
    <m/>
    <m/>
    <m/>
    <m/>
    <m/>
    <m/>
    <n v="0"/>
    <n v="0"/>
  </r>
  <r>
    <x v="1"/>
    <x v="1"/>
    <x v="3"/>
    <x v="5"/>
    <s v="New Brunswick"/>
    <x v="424"/>
    <s v="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
    <n v="0"/>
    <n v="0"/>
    <n v="0"/>
    <n v="3227650"/>
    <n v="484147.5"/>
    <s v="5/7/1979 12:00:00 AM"/>
    <n v="1545488"/>
    <n v="1682162"/>
    <m/>
    <m/>
    <m/>
    <m/>
    <m/>
    <n v="0"/>
    <n v="0"/>
  </r>
  <r>
    <x v="1"/>
    <x v="1"/>
    <x v="3"/>
    <x v="5"/>
    <s v="Central Ontario"/>
    <x v="424"/>
    <s v="Central Ontario, April 24, 1979. Areas around Lake Nipissing and along the Mississagi, Blind and Mattagami Rivers experienced flooding in April 1979. Several roads were closed near Lake Nipissing and the Mattagami River."/>
    <n v="0"/>
    <n v="0"/>
    <n v="0"/>
    <m/>
    <m/>
    <s v="4/24/1979 12:00:00 AM"/>
    <n v="0"/>
    <n v="0"/>
    <m/>
    <m/>
    <m/>
    <m/>
    <m/>
    <n v="0"/>
    <n v="0"/>
  </r>
  <r>
    <x v="1"/>
    <x v="1"/>
    <x v="3"/>
    <x v="5"/>
    <s v="Saint John River Basin NB"/>
    <x v="425"/>
    <s v="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
    <n v="1"/>
    <n v="0"/>
    <n v="0"/>
    <m/>
    <m/>
    <s v="5/6/1984 12:00:00 AM"/>
    <n v="0"/>
    <n v="0"/>
    <m/>
    <m/>
    <m/>
    <m/>
    <m/>
    <n v="0"/>
    <n v="0"/>
  </r>
  <r>
    <x v="1"/>
    <x v="1"/>
    <x v="3"/>
    <x v="5"/>
    <s v="Hay River NT"/>
    <x v="426"/>
    <s v="Hay River NT, April 25, 1992. Approximately 100 residents were evacuated as a 10-kilometre-deep ice jam at the mouth of the Hay River flooded the town of 3100 people."/>
    <n v="0"/>
    <n v="0"/>
    <n v="100"/>
    <m/>
    <m/>
    <s v="4/25/1992 12:00:00 AM"/>
    <n v="0"/>
    <n v="0"/>
    <m/>
    <m/>
    <m/>
    <m/>
    <m/>
    <n v="0"/>
    <n v="0"/>
  </r>
  <r>
    <x v="1"/>
    <x v="1"/>
    <x v="3"/>
    <x v="5"/>
    <s v="Albany River ON"/>
    <x v="427"/>
    <s v="Albany River ON, April 25, 2008. More than a dozen aircraft were poised to help evacuate nearly 1,900 residents of Kashechewan and Fort Albany, reserves in the coastal area of James Bay, some 450 kilometres north of Timmins."/>
    <n v="0"/>
    <n v="0"/>
    <n v="1900"/>
    <n v="0"/>
    <n v="0"/>
    <s v="4/25/2008 12:00:00 AM"/>
    <m/>
    <m/>
    <m/>
    <m/>
    <m/>
    <m/>
    <m/>
    <n v="0"/>
    <n v="0"/>
  </r>
  <r>
    <x v="1"/>
    <x v="1"/>
    <x v="3"/>
    <x v="4"/>
    <s v="Ottawa, Toronto and Windsor ON"/>
    <x v="428"/>
    <s v="Ottawa, Toronto and Windsor ON, April 25, 2009. A spate of fierce thunderstorms broke out across southwestern, southcentral and eastern Ontario. Winds at Toronto Pearson International Airport gusted to 115 km/h, the strongest wind gusts reported since January 1978. Power lines and trees came down across the province, knocking out power to 100,000 customers (300,000 individuals).  Embedded in the thunderstorm cluster were marble-sized hail near Parry Sound, waterspouts in the Ottawa River, straight-line winds and weak tornados in Windsor and Ottawa. In Windsor, the roof was ripped off a union hall building with chunks of roofing and shards of glass littering the lawn and front steps. At Ottawa's Rockcliffe Flying Club, winds damaged 18 planes. Both tornados were F0 in intensity with winds of up to 110 km/h."/>
    <n v="0"/>
    <n v="0"/>
    <n v="0"/>
    <n v="0"/>
    <n v="0"/>
    <s v="4/25/2009 12:00:00 AM"/>
    <m/>
    <m/>
    <m/>
    <m/>
    <m/>
    <m/>
    <m/>
    <n v="300000"/>
    <n v="0"/>
  </r>
  <r>
    <x v="1"/>
    <x v="1"/>
    <x v="8"/>
    <x v="22"/>
    <s v="Nepal"/>
    <x v="429"/>
    <s v="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â€™s Langtang National Park."/>
    <n v="2"/>
    <m/>
    <n v="450"/>
    <n v="5000000"/>
    <n v="236966.8"/>
    <s v="5/12/2015 12:00:00 AM"/>
    <m/>
    <m/>
    <m/>
    <m/>
    <n v="5000000"/>
    <m/>
    <m/>
    <n v="860000"/>
    <n v="7.8"/>
  </r>
  <r>
    <x v="0"/>
    <x v="0"/>
    <x v="5"/>
    <x v="0"/>
    <s v="Ottawa ON and Hull QC"/>
    <x v="430"/>
    <s v="Ottawa ON and Hull QC, April 26, 1900.  A small chimney fire in Hull quickly spread to neighbouring buildings and then engulfed the Eddy lumberyard.  A strong wind carried the fire to the Ottawa side.  By the time the fire ended, 3000 buildings had been destroyed in the Ottawa-Hull region."/>
    <n v="7"/>
    <n v="0"/>
    <n v="15000"/>
    <m/>
    <m/>
    <s v="4/26/1900 12:00:00 AM"/>
    <m/>
    <m/>
    <m/>
    <m/>
    <m/>
    <m/>
    <m/>
    <n v="0"/>
    <n v="0"/>
  </r>
  <r>
    <x v="1"/>
    <x v="1"/>
    <x v="8"/>
    <x v="20"/>
    <s v="Notre-Dame-de-la-Salette QC"/>
    <x v="431"/>
    <s v="Notre-Dame-de-la-Salette QC, April 26, 1908. 33 dead, many injured; a tract of land 2.4 km wide and extending 450 metres back slid into the LiÃ¨vre River, carrying with it two houses, and crashed into a row of buildings on the opposite side."/>
    <n v="33"/>
    <n v="0"/>
    <n v="0"/>
    <m/>
    <m/>
    <s v="4/26/1908 12:00:00 AM"/>
    <m/>
    <m/>
    <m/>
    <m/>
    <m/>
    <m/>
    <m/>
    <n v="0"/>
    <n v="0"/>
  </r>
  <r>
    <x v="1"/>
    <x v="1"/>
    <x v="3"/>
    <x v="5"/>
    <s v="Southern Ontario"/>
    <x v="432"/>
    <s v="Southern Ontario, April 26-28, 1937. Especially on the Thames River in London; the river flooded leaving 4000 people homeless; roads and railways were flooded and businesses were closed."/>
    <n v="0"/>
    <n v="0"/>
    <n v="4000"/>
    <m/>
    <m/>
    <s v="4/28/1937 12:00:00 AM"/>
    <m/>
    <m/>
    <m/>
    <m/>
    <m/>
    <m/>
    <m/>
    <n v="0"/>
    <n v="0"/>
  </r>
  <r>
    <x v="1"/>
    <x v="1"/>
    <x v="3"/>
    <x v="5"/>
    <s v="Saint John River Basin NB"/>
    <x v="433"/>
    <s v="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
    <n v="1"/>
    <n v="0"/>
    <n v="1600"/>
    <n v="7311000"/>
    <n v="1858728.8"/>
    <s v="5/5/1973 12:00:00 AM"/>
    <n v="4225495"/>
    <n v="3085505"/>
    <m/>
    <m/>
    <m/>
    <m/>
    <m/>
    <n v="0"/>
    <n v="0"/>
  </r>
  <r>
    <x v="1"/>
    <x v="1"/>
    <x v="3"/>
    <x v="8"/>
    <s v="South, Central and Western Manitoba"/>
    <x v="425"/>
    <s v="South, Central, and Western MB, April 27-28, 1984. Snow, freezing rain and strong wind gusts caused damage to roads, hydro poles and drainage facilities. Municipalities affected were: Grey, Dufferin, Pembina, Portage la Prairie, Stanley and Thompson. Towns affected were: Carman, Morden, Neepawa and Winkler."/>
    <n v="0"/>
    <n v="0"/>
    <n v="0"/>
    <n v="2686465"/>
    <n v="265986.59999999998"/>
    <s v="4/28/1984 12:00:00 AM"/>
    <n v="816031"/>
    <n v="1870434"/>
    <m/>
    <m/>
    <m/>
    <m/>
    <m/>
    <n v="0"/>
    <n v="0"/>
  </r>
  <r>
    <x v="0"/>
    <x v="0"/>
    <x v="7"/>
    <x v="19"/>
    <s v="Shubenacadie NS"/>
    <x v="434"/>
    <s v="Shubenacadie NS, April 27, 1993. A tractor trailer and pup trailer containing hazardous materials hit an ice patch and overturned, causing the leak of chemicals including nitric acid, potassium hydroxide and sodium hydroxide; 20 homes were evacuated (50-60 people) for a few hours; a school was closed for the day (480 students); the highway was closed during the response and clean-up; environmental damages were minimal."/>
    <n v="0"/>
    <n v="0"/>
    <n v="60"/>
    <m/>
    <m/>
    <s v="4/27/1993 12:00:00 AM"/>
    <n v="0"/>
    <n v="0"/>
    <m/>
    <m/>
    <m/>
    <m/>
    <m/>
    <n v="0"/>
    <n v="0"/>
  </r>
  <r>
    <x v="1"/>
    <x v="1"/>
    <x v="3"/>
    <x v="5"/>
    <s v="Kashechewan First Nation ON"/>
    <x v="435"/>
    <s v="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
    <m/>
    <m/>
    <n v="1207"/>
    <n v="0"/>
    <n v="0"/>
    <s v="4/30/2016 12:00:00 AM"/>
    <m/>
    <m/>
    <m/>
    <m/>
    <m/>
    <m/>
    <m/>
    <m/>
    <m/>
  </r>
  <r>
    <x v="1"/>
    <x v="1"/>
    <x v="3"/>
    <x v="8"/>
    <s v="Fishing Lake SK"/>
    <x v="421"/>
    <s v="Fishing Lake SK, April 28, 2007. An Estimated 300 homes and cabins have been damaged by flooding from higher than average snowfall and runoff at Fishing Lake."/>
    <n v="0"/>
    <n v="0"/>
    <n v="0"/>
    <m/>
    <m/>
    <s v="4/28/2007 12:00:00 AM"/>
    <m/>
    <m/>
    <m/>
    <m/>
    <m/>
    <m/>
    <m/>
    <n v="0"/>
    <n v="0"/>
  </r>
  <r>
    <x v="1"/>
    <x v="1"/>
    <x v="3"/>
    <x v="5"/>
    <s v="Quebec City QC"/>
    <x v="427"/>
    <s v="Quebec City QC, April 28 to May 2, 2008. Heavy rain combined with the spring thaw resulted in flooding and landslides in the Quebec City area. The heavy rain, which started on April 28, lasted until May 2 in some areas. Among the affected communities, Baie-Comeau received up to 120 mm of rain and Sept-Ilse received up to 78 mm of rain. Near Montreal, the Petite Nation River rose one metre, which flooded the surrounding areas. In total, flooding forced the evacuation of 230 people. In addition, landslides caused by the flooding threatened the safety of 60 residents who had to be evacuated as a precaution."/>
    <n v="0"/>
    <n v="0"/>
    <n v="290"/>
    <n v="0"/>
    <n v="0"/>
    <s v="5/2/2008 12:00:00 AM"/>
    <m/>
    <m/>
    <m/>
    <m/>
    <m/>
    <m/>
    <m/>
    <n v="0"/>
    <n v="0"/>
  </r>
  <r>
    <x v="1"/>
    <x v="1"/>
    <x v="8"/>
    <x v="20"/>
    <s v="Frank AB"/>
    <x v="436"/>
    <s v="Frank AB, April 29, 1903. 70 dead; 60 million tonnes of limestone came crashing down Turtle Mountain on to the small mining town of Frank; the landslide buried part of the town, covering roads, railways and homes; the Old Man River and the CP Rail Tracks were buried under 30 metres of rock."/>
    <n v="70"/>
    <n v="23"/>
    <n v="0"/>
    <m/>
    <m/>
    <s v="4/29/1903 12:00:00 AM"/>
    <m/>
    <m/>
    <m/>
    <m/>
    <m/>
    <m/>
    <m/>
    <n v="0"/>
    <n v="0"/>
  </r>
  <r>
    <x v="1"/>
    <x v="1"/>
    <x v="3"/>
    <x v="5"/>
    <s v="Saint John River Basin NB"/>
    <x v="437"/>
    <s v="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
    <n v="2"/>
    <n v="0"/>
    <n v="0"/>
    <m/>
    <m/>
    <s v="5/9/1923 12:00:00 AM"/>
    <m/>
    <m/>
    <m/>
    <m/>
    <m/>
    <m/>
    <m/>
    <n v="0"/>
    <n v="0"/>
  </r>
  <r>
    <x v="1"/>
    <x v="1"/>
    <x v="3"/>
    <x v="5"/>
    <s v="Saint John River Basin NB"/>
    <x v="438"/>
    <s v="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
    <n v="0"/>
    <n v="0"/>
    <n v="0"/>
    <n v="800539"/>
    <n v="183329.5"/>
    <s v="4/29/1974 12:00:00 AM"/>
    <n v="73470"/>
    <n v="727069"/>
    <m/>
    <m/>
    <m/>
    <m/>
    <m/>
    <n v="0"/>
    <n v="0"/>
  </r>
  <r>
    <x v="0"/>
    <x v="0"/>
    <x v="7"/>
    <x v="10"/>
    <s v="St-Hilaire QC"/>
    <x v="439"/>
    <s v="St-Hilaire, south shore of MontrÃ©al QC, April 29, 1981. A Chemical release (sulphur anhydride) which came from a damaged reservoir in a sugar refinery; 250 families(assume family of 4) were evacuated."/>
    <n v="0"/>
    <n v="0"/>
    <n v="800"/>
    <m/>
    <m/>
    <s v="4/29/1981 12:00:00 AM"/>
    <n v="0"/>
    <n v="0"/>
    <m/>
    <m/>
    <m/>
    <m/>
    <m/>
    <n v="0"/>
    <n v="0"/>
  </r>
  <r>
    <x v="1"/>
    <x v="1"/>
    <x v="3"/>
    <x v="21"/>
    <s v="Cross Lake, Seymourville MB"/>
    <x v="418"/>
    <s v="Manitoba, April-May 1999. There were 65 fires burning in the province.  The 1200 residents of Cross Lake were forced to flee their homes on April 29, when a Forest fire came within 300 metres of the town. The majority of residents were evacuated to the nearby towns of Thompson and Norway House.  On May 3, 600 residents of three small communities clustered on the east shore of Lake Winnipeg (Seymourville, Hollow Water First Nation and Manigotagan), were evacuated to the nearby town of Bissett to avoid the oncoming Forest fire which came within four kilometres of the communities. The fire covered 52 sq. km. and it took about 500 firefighters, 30 helicopters and five water bombers to battle the blaze."/>
    <n v="0"/>
    <n v="0"/>
    <n v="1050"/>
    <m/>
    <m/>
    <s v="5/12/1999 12:00:00 AM"/>
    <m/>
    <n v="0"/>
    <n v="0"/>
    <m/>
    <m/>
    <m/>
    <m/>
    <n v="0"/>
    <n v="0"/>
  </r>
  <r>
    <x v="1"/>
    <x v="1"/>
    <x v="3"/>
    <x v="5"/>
    <s v="Cumberland House SK"/>
    <x v="440"/>
    <s v="Cumberland House SK, April 29 to July 03, 2013. Higher-than-normal snow fall and lower temperatures delayed the annual spring melt until the end of April. Over 15 communities declared states of emergencies between April and June as flood waters rose throughout the province. Overland flooding occurred between Moose Jaw and Indian Head, including parts of Regina and south past Weyburn to the U.S border. Significant damage occurred on parts of Highways 2 and 3 that were washed out by the flood waters. Flood waters flowing east on the South Saskatchewan River from Alberta following the June 19 flash floods reached a peak flow of 6000 cubic metres per second, the highest ever recorded, flowing into the Lake Diefenbaker Reservoir. Between June 23 and 28 the Saskatchewan Water Security Agency began releasing water from the reservoir at a rate of 2000 cubic metres per second, leading to a two-metre rise in the river downstream. As a result, 2,200 residents of Cumberland House were evacuated to Prince Albert and Saskatoon. On July 3, 2013 the evacuation order was lifted and residents began to return to the community. "/>
    <m/>
    <m/>
    <m/>
    <m/>
    <m/>
    <m/>
    <m/>
    <m/>
    <m/>
    <m/>
    <m/>
    <m/>
    <m/>
    <m/>
    <m/>
  </r>
  <r>
    <x v="1"/>
    <x v="1"/>
    <x v="3"/>
    <x v="11"/>
    <s v="Windsor ON"/>
    <x v="441"/>
    <s v="Windsor ON, April 3, 1974. 9 dead, 30 injured."/>
    <n v="9"/>
    <n v="30"/>
    <n v="0"/>
    <m/>
    <m/>
    <s v="4/3/1974 12:00:00 AM"/>
    <n v="0"/>
    <n v="0"/>
    <m/>
    <m/>
    <m/>
    <m/>
    <m/>
    <n v="0"/>
    <n v="0"/>
  </r>
  <r>
    <x v="1"/>
    <x v="1"/>
    <x v="3"/>
    <x v="5"/>
    <s v="Selkirk MB"/>
    <x v="442"/>
    <s v="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
    <n v="0"/>
    <n v="0"/>
    <n v="120"/>
    <n v="0"/>
    <n v="0"/>
    <s v="4/13/2007 12:00:00 AM"/>
    <m/>
    <m/>
    <m/>
    <m/>
    <m/>
    <m/>
    <m/>
    <n v="0"/>
    <n v="0"/>
  </r>
  <r>
    <x v="1"/>
    <x v="1"/>
    <x v="3"/>
    <x v="5"/>
    <s v="Bristol NB"/>
    <x v="443"/>
    <s v="Bristol NB, April 30, 1947. Heavy rains, mild temperatures and snowmelt contributed to a heavy runoff and overflow of the Saint John River, New Brunswick;  two people were killed in a train wreck near Bristol as a result of the track being undermined by the Saint John River."/>
    <n v="2"/>
    <n v="0"/>
    <n v="100"/>
    <m/>
    <m/>
    <s v="4/30/1947 12:00:00 AM"/>
    <m/>
    <m/>
    <m/>
    <m/>
    <m/>
    <m/>
    <m/>
    <n v="0"/>
    <n v="0"/>
  </r>
  <r>
    <x v="1"/>
    <x v="1"/>
    <x v="3"/>
    <x v="5"/>
    <s v="Winnipeg MB"/>
    <x v="444"/>
    <s v="Winnipeg MB, April 30, 1970. Severe flooding in the Winnipeg area of the Red River."/>
    <n v="0"/>
    <n v="0"/>
    <n v="0"/>
    <m/>
    <m/>
    <s v="4/30/1970 12:00:00 AM"/>
    <n v="0"/>
    <n v="0"/>
    <m/>
    <m/>
    <m/>
    <m/>
    <m/>
    <n v="0"/>
    <n v="0"/>
  </r>
  <r>
    <x v="1"/>
    <x v="1"/>
    <x v="3"/>
    <x v="9"/>
    <s v="Chesley ON"/>
    <x v="445"/>
    <s v="Chesley, Bruce County ON, April 30, 1984."/>
    <n v="0"/>
    <n v="0"/>
    <n v="0"/>
    <n v="39066000"/>
    <n v="3867920.8"/>
    <s v="4/30/1984 12:00:00 AM"/>
    <n v="0"/>
    <n v="0"/>
    <m/>
    <m/>
    <m/>
    <n v="39066000"/>
    <m/>
    <n v="0"/>
    <n v="0"/>
  </r>
  <r>
    <x v="1"/>
    <x v="1"/>
    <x v="3"/>
    <x v="21"/>
    <s v="Fort McMurray AB"/>
    <x v="446"/>
    <s v="Fort McMurray AB, April 30 to June 1, 2016. In May 2016, wildfires broke out in northern Alberta resulting in the most expensive natural disaster in the history of Canada. The city of Fort McMurray, located in the heart of the Athabasca oil sands, was hit by a massive system of wildfires that swept through the Regional Municipality of Wood Buffalo. The first wildfire was discovered on April 30, north of Fort McMurray. The Regional Municipality declared a local state of emergency and a mandatory evacuation order for Centennial Park on May 1 as well as another evacuation order for Prairie Creek and Centennial Trailer Park on May 2. The Fort McMurray fire grew rapidly due to hot and dry weather conditions, doubling in size to 2,656 hectares in a manner of hours. On May 3, the wildfire intensified and crossed over Highway 63, cutting off the route to evacuees, prompting the Athabasca Chipewyan First Nation to declare a state of local emergency and a mandatory evacuation order for Fort McMurrayâ€™s Lower Townsite and downtown area, which included the communities of Gregoire, Beacon Hill, Abasand, Waterways, Draper, Saline Creek, Grayling Terrace, Thickwood, Wood Buffalo and Dickinsfield. Later in the day the entire city of Fort McMurray was under a mandatory evacuation order. During the evacuations two people were killed in a car crash. On May 4, the Alberta government declared a provincial state of emergency. The Fort McMurray fire quickly grew to 85,000 hectares as the wildfire spread further north and east eventually passing through Fort McMurray. Evacuees that fled north of Fort McMurray had to be air lifted to safety. Some evacuees were taken to Lac La Biche, while the majority where sent to Edmonton and Calgary. On May 10, two of the main Fort McMurray fires joined together and formed a massive blaze of 229,000 hectares. On May 16, all workers in work camps and oil sand operations north of Fort McMurray were forced to move south as the wildfire spread further north. Residents of Fort McMurray were allowed to return home on June 1. In total, the Fort McMurray fires burned approximately 579,767 hectares of land causing the evacuation of over 90,000 people and destroyed 2,400 homes and business, including 530 other buildings that were damaged. At its peak, there were over 2000 firefighters working the fires daily, including helicopters and water bombers. In addition, firefighters received help from 200 firefighters from the United States, 60 from Mexico and 298 from South Africa. Firefighters and emergency response personnel received help from the Canadian Red Cross who assisted with evacuation efforts."/>
    <n v="2"/>
    <m/>
    <n v="90000"/>
    <n v="4068678000"/>
    <n v="190125140.19999999"/>
    <s v="6/1/2016 12:00:00 AM"/>
    <n v="468678000"/>
    <m/>
    <m/>
    <m/>
    <m/>
    <n v="3600000000"/>
    <m/>
    <m/>
    <m/>
  </r>
  <r>
    <x v="1"/>
    <x v="1"/>
    <x v="3"/>
    <x v="5"/>
    <s v="Southern Ontario"/>
    <x v="447"/>
    <s v="Southern Ontario, April 4-8, 1950. Widespread flooding across southern Ontario resulted in the closing of several roads."/>
    <n v="0"/>
    <n v="0"/>
    <n v="0"/>
    <m/>
    <m/>
    <s v="4/8/1950 12:00:00 AM"/>
    <m/>
    <m/>
    <m/>
    <m/>
    <m/>
    <m/>
    <m/>
    <n v="0"/>
    <n v="0"/>
  </r>
  <r>
    <x v="1"/>
    <x v="1"/>
    <x v="3"/>
    <x v="5"/>
    <s v="Lake St. Clair ON"/>
    <x v="448"/>
    <s v="Lake St. Clair ON, April 4, 1987. A storm with northerly winds of almost 60 km/h caused severe flood damage along Lake St. Clair; 50 evacuated; lower floors were flooded in 100 homes."/>
    <n v="0"/>
    <n v="0"/>
    <n v="50"/>
    <m/>
    <m/>
    <s v="4/4/1987 12:00:00 AM"/>
    <n v="0"/>
    <n v="0"/>
    <m/>
    <m/>
    <m/>
    <m/>
    <m/>
    <n v="0"/>
    <n v="0"/>
  </r>
  <r>
    <x v="1"/>
    <x v="1"/>
    <x v="3"/>
    <x v="5"/>
    <s v="Southern Ontario"/>
    <x v="449"/>
    <s v="Southern Ontario, April 5-9, 1929. Widespread flooding caused damages and flooded roads and railways; flooding forced several businesses to close in communities along the Grand and Saugeen Rivers and in Metro Toronto."/>
    <n v="0"/>
    <n v="0"/>
    <n v="0"/>
    <m/>
    <m/>
    <s v="4/9/1929 12:00:00 AM"/>
    <m/>
    <m/>
    <m/>
    <m/>
    <m/>
    <m/>
    <m/>
    <n v="0"/>
    <n v="0"/>
  </r>
  <r>
    <x v="1"/>
    <x v="1"/>
    <x v="3"/>
    <x v="5"/>
    <s v="Southern ON"/>
    <x v="450"/>
    <s v="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
    <n v="0"/>
    <n v="0"/>
    <n v="0"/>
    <m/>
    <m/>
    <s v="4/12/1947 12:00:00 AM"/>
    <m/>
    <m/>
    <m/>
    <m/>
    <m/>
    <m/>
    <m/>
    <n v="0"/>
    <n v="0"/>
  </r>
  <r>
    <x v="1"/>
    <x v="1"/>
    <x v="3"/>
    <x v="5"/>
    <s v="Saint John, Miramichi and Restigouche River NB"/>
    <x v="451"/>
    <s v="Saint John, Miramichi and Restigouche River NB, April 5 to May 4, 2009. A freshet in spring 2009 caused flooding in a number of communities, primarily from the formation of ice jams which raised water levels along the Saint John, Miramichi, and Restigouche rivers from April 5 to May 4.  The flooding caused damages to homes, businesses and infrastructure such as roadways.  Preliminary eligible costs are estimated at $2.0 million, which would result in a federal share of approximately $626,000."/>
    <n v="0"/>
    <n v="0"/>
    <n v="0"/>
    <n v="2000000"/>
    <n v="104895.1"/>
    <s v="5/4/2009 12:00:00 AM"/>
    <n v="626000"/>
    <n v="1374000"/>
    <m/>
    <m/>
    <m/>
    <m/>
    <m/>
    <n v="0"/>
    <n v="0"/>
  </r>
  <r>
    <x v="1"/>
    <x v="1"/>
    <x v="3"/>
    <x v="4"/>
    <s v="Nova Scotia"/>
    <x v="452"/>
    <s v="Nova Scotia, April 5, 2016. Several powers outages stretching from Annapolis Valley to Cape Breton resulted in up to 11,000 homes and businesses (approximately 33,000 individuals) being without power. The power outages were caused by strong winds and heavy rain that pushed trees onto power lines. The impacted areas included Coldbrook, Tatamagouche, Antigonish and Cheticamp. Many schools and businesses were closed due to the power outages and the Tancook Island Ferry service was shut down temporarily because of strong winds."/>
    <m/>
    <m/>
    <m/>
    <n v="0"/>
    <n v="0"/>
    <s v="4/5/2016 12:00:00 AM"/>
    <m/>
    <m/>
    <m/>
    <m/>
    <m/>
    <m/>
    <m/>
    <n v="33000"/>
    <m/>
  </r>
  <r>
    <x v="1"/>
    <x v="1"/>
    <x v="4"/>
    <x v="6"/>
    <s v="Glengarry Hospital, Victoria BC"/>
    <x v="453"/>
    <s v="Glengarry Hospital, Victoria BC, April 6, 2010. A Norovirus outbreak at the Chandler Unit was declared on April 6 and affected a total of 39 residents. A respiratory outbreak was later declared on April 22 after an increase in the number of cases and several deaths which occurred in the Chandler Unit. On April 29, two residents at the Fairfield Unit also became ill with respiratory symptoms. No new cases of respiratory illness occurred in the Fairfield Unit after  April 29. A total of 21 residents at Glengarry Hospital (19 at the Chandler Unit and 2 at the Fairfield Unit) were affected by the respiratory illness. Of these 21 individuals, 10 have died (9 at the Chandler Unit, 1 at the Fairfield Unit). Three staff members also experienced respiratory symptoms."/>
    <n v="10"/>
    <n v="21"/>
    <n v="0"/>
    <n v="0"/>
    <n v="0"/>
    <s v="4/6/2010 12:00:00 AM"/>
    <m/>
    <m/>
    <m/>
    <m/>
    <m/>
    <m/>
    <m/>
    <n v="0"/>
    <n v="0"/>
  </r>
  <r>
    <x v="0"/>
    <x v="0"/>
    <x v="2"/>
    <x v="14"/>
    <s v="Moose Jaw SK"/>
    <x v="454"/>
    <s v="Moose Jaw SK, April 7, 1954. A TransCanada Airlines aircraft collided with an Royal Canadian Air Force trainer."/>
    <n v="37"/>
    <n v="0"/>
    <n v="0"/>
    <m/>
    <m/>
    <s v="4/7/1954 12:00:00 AM"/>
    <m/>
    <m/>
    <m/>
    <m/>
    <m/>
    <m/>
    <m/>
    <n v="0"/>
    <n v="0"/>
  </r>
  <r>
    <x v="1"/>
    <x v="1"/>
    <x v="3"/>
    <x v="5"/>
    <s v="ChaudiÃ¨re River QC"/>
    <x v="455"/>
    <s v="ChaudiÃ¨re River QC, April 7-8, 1991. Residents along the ChaudiÃ¨re River, south of Quebec City, experienced the highest flood levels in several years; many homes and businesses were damaged by water and ice. 1000 residents were evacuated.  Telephone poles knocked down, cars crushed by the weight of ice, flooded basements."/>
    <n v="0"/>
    <n v="0"/>
    <n v="1000"/>
    <n v="3682004"/>
    <n v="266811.90000000002"/>
    <s v="4/8/1991 12:00:00 AM"/>
    <m/>
    <m/>
    <n v="3682004"/>
    <m/>
    <m/>
    <m/>
    <m/>
    <n v="0"/>
    <n v="0"/>
  </r>
  <r>
    <x v="0"/>
    <x v="0"/>
    <x v="7"/>
    <x v="10"/>
    <s v="Vancouver BC"/>
    <x v="456"/>
    <s v="Vancouver BC, April 8, 2015. The MV Marathassa leaked 2,700 litres of bunker C fuel into the Vancouver English Bay. Spreading through Vancouver Harbour to Burrard Inlet, the oil spill contaminated many of Vancouver's shorelines including Second Beach and English Bay Beach. Several beaches were closed and residents were instructed not to come in contact with the toxic oil. The leak was relatively small but had a significant negative impact on the water quality, local wildlife and environment. According to researchers of the Vancouver Aquarium Marine Science Centre Ocean Pollution Research Program, sediment samples collected from the sites of Second Beach and English Bay exceeded Canadian environmental quality guidelines for aquatic life conservation."/>
    <m/>
    <m/>
    <m/>
    <n v="0"/>
    <n v="0"/>
    <s v="4/8/2015 12:00:00 AM"/>
    <m/>
    <m/>
    <m/>
    <m/>
    <m/>
    <m/>
    <m/>
    <m/>
    <m/>
  </r>
  <r>
    <x v="1"/>
    <x v="1"/>
    <x v="3"/>
    <x v="5"/>
    <s v="Southern New Brunswick"/>
    <x v="457"/>
    <s v="Southern New Brunswick, April 9 to May 15, 2005.  Several days of rain caused flooding in the communities of Jemseg, Sheffield, Maugerville and Fredicton and forced approximately 40 families (approximately 120 individuals) to evacuate their riverside homes.  Several families remained stranded in their homes as all roads were washed out. For many families the only way to leave their property was by canoe.  Due to high water levels, the highway between Fredericton and Saint John remained blocked for many days."/>
    <n v="0"/>
    <m/>
    <n v="120"/>
    <n v="2278201"/>
    <n v="127749.6"/>
    <s v="5/15/2005 12:00:00 AM"/>
    <n v="768644"/>
    <n v="1509557"/>
    <m/>
    <m/>
    <m/>
    <m/>
    <m/>
    <n v="0"/>
    <n v="0"/>
  </r>
  <r>
    <x v="1"/>
    <x v="1"/>
    <x v="3"/>
    <x v="21"/>
    <s v="Mississagi ON"/>
    <x v="458"/>
    <s v="Mississagi/Chapleau (a First Nation reserve) ON, May to late October 1948. 261,017 ha destroyed."/>
    <n v="0"/>
    <n v="0"/>
    <n v="0"/>
    <m/>
    <m/>
    <s v="10/31/1948 12:00:00 AM"/>
    <m/>
    <m/>
    <m/>
    <m/>
    <m/>
    <m/>
    <m/>
    <n v="0"/>
    <n v="0"/>
  </r>
  <r>
    <x v="1"/>
    <x v="1"/>
    <x v="3"/>
    <x v="5"/>
    <s v="Saint-Jean QC"/>
    <x v="459"/>
    <s v="Saint-Jean QC, May 1971. The Richelieu River overflowed to cover the surrounding area up to 72 kilometres in distance, reaching a height of 2.44 m of water; 65% of the damage costs were directed to the rural sector; basements in Saint-Jean were flooded."/>
    <n v="0"/>
    <n v="0"/>
    <n v="0"/>
    <m/>
    <m/>
    <s v="5/1/1971 12:00:00 AM"/>
    <n v="0"/>
    <n v="0"/>
    <m/>
    <m/>
    <m/>
    <m/>
    <m/>
    <n v="0"/>
    <n v="0"/>
  </r>
  <r>
    <x v="1"/>
    <x v="1"/>
    <x v="3"/>
    <x v="5"/>
    <s v="Prince George BC"/>
    <x v="460"/>
    <s v="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
    <n v="0"/>
    <n v="0"/>
    <n v="0"/>
    <n v="5300000"/>
    <n v="1452054.8"/>
    <s v="5/1/1972 12:00:00 AM"/>
    <n v="1662223"/>
    <n v="3637777"/>
    <m/>
    <m/>
    <m/>
    <m/>
    <m/>
    <n v="0"/>
    <n v="0"/>
  </r>
  <r>
    <x v="1"/>
    <x v="1"/>
    <x v="3"/>
    <x v="3"/>
    <s v="Western Canada"/>
    <x v="461"/>
    <s v="Western Canada, 1985. Second drought year in a row; one of the worst agricultural droughts to occur in the Prairies;  insect infestations. On June 8, there was a wind and dust storm, heavy soil erosion, buildings and transmission lines were damaged."/>
    <n v="0"/>
    <n v="0"/>
    <n v="0"/>
    <m/>
    <m/>
    <s v="8/31/1985 12:00:00 AM"/>
    <n v="0"/>
    <n v="0"/>
    <m/>
    <m/>
    <m/>
    <m/>
    <m/>
    <n v="0"/>
    <n v="0"/>
  </r>
  <r>
    <x v="1"/>
    <x v="1"/>
    <x v="3"/>
    <x v="5"/>
    <s v="Liard River NT"/>
    <x v="462"/>
    <s v="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
    <n v="0"/>
    <n v="0"/>
    <n v="125"/>
    <n v="1094778"/>
    <n v="87816.4"/>
    <s v="5/9/1989 12:00:00 AM"/>
    <n v="852700"/>
    <n v="242078"/>
    <m/>
    <m/>
    <m/>
    <m/>
    <m/>
    <n v="0"/>
    <n v="0"/>
  </r>
  <r>
    <x v="0"/>
    <x v="0"/>
    <x v="7"/>
    <x v="18"/>
    <s v="Niverville MB"/>
    <x v="463"/>
    <s v="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
    <n v="0"/>
    <n v="0"/>
    <n v="1500"/>
    <m/>
    <m/>
    <s v="5/1/1991 12:00:00 AM"/>
    <n v="0"/>
    <n v="0"/>
    <m/>
    <m/>
    <m/>
    <m/>
    <m/>
    <n v="0"/>
    <n v="0"/>
  </r>
  <r>
    <x v="1"/>
    <x v="1"/>
    <x v="3"/>
    <x v="5"/>
    <s v="Southern British Columbia"/>
    <x v="464"/>
    <s v="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
    <n v="0"/>
    <n v="0"/>
    <n v="0"/>
    <n v="40114688"/>
    <n v="2662479.2999999998"/>
    <s v="5/1/1997 12:00:00 AM"/>
    <n v="15472238"/>
    <n v="10407813"/>
    <m/>
    <n v="14234637"/>
    <m/>
    <m/>
    <m/>
    <n v="0"/>
    <n v="0"/>
  </r>
  <r>
    <x v="1"/>
    <x v="1"/>
    <x v="3"/>
    <x v="5"/>
    <s v="Attawapiskat First Nation ON"/>
    <x v="465"/>
    <s v="Attawapiskat FN, ON, May 2002. Approximately 1200 people were evacuated to Moosonee and Timmins following the flooding of the Attawapiskat River. A municipal state of emergency was declared."/>
    <n v="0"/>
    <n v="0"/>
    <n v="1200"/>
    <n v="0"/>
    <n v="0"/>
    <s v="5/1/2002 12:00:00 AM"/>
    <m/>
    <m/>
    <m/>
    <m/>
    <m/>
    <m/>
    <m/>
    <n v="0"/>
    <n v="0"/>
  </r>
  <r>
    <x v="1"/>
    <x v="1"/>
    <x v="3"/>
    <x v="5"/>
    <s v="Rock Creek and Henderson Corner YT"/>
    <x v="466"/>
    <s v="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
    <n v="0"/>
    <n v="0"/>
    <n v="28"/>
    <n v="459130"/>
    <n v="24080.2"/>
    <s v="5/1/2009 12:00:00 AM"/>
    <n v="59130"/>
    <n v="400000"/>
    <m/>
    <m/>
    <m/>
    <m/>
    <m/>
    <n v="0"/>
    <n v="0"/>
  </r>
  <r>
    <x v="1"/>
    <x v="1"/>
    <x v="3"/>
    <x v="21"/>
    <s v="Kelowna, Kamloops and Cariboo BC"/>
    <x v="466"/>
    <s v="Kelowna, Kamloops and Cariboo BC, May 1 to August 31, 2009.  Fire season 2009 had 3,200 fires, 213 of which were wildland-urban interface fires. On July 18, fires broke out in the Glenrosa and Rose Valley communities of West Kelowna, combined with the Terrace Mountain fire west of Fintry, which led to multiple evacuation orders and alerts. July also saw an abundance of lightning storms leading to other fires of note throughout the province. Temperatures continued to break record highs and little precipitation was received in most areas. As September began, all personnel continued to work hard to contain fires across the Kamloops and Cariboo regions. The Lava Canyon fire, the largest, was nearly 55,000 hectares and growing.  There were over 100 notable fires during this fire season: at least 27 caused evacuation orders and at least a dozen more caused evacuation alerts.  Approximately 20,000 people were evacuated. One helicopter pilot lost his life in the line of duty."/>
    <n v="1"/>
    <n v="0"/>
    <n v="20000"/>
    <n v="98743529"/>
    <n v="5178856.4000000004"/>
    <s v="8/31/2009 12:00:00 AM"/>
    <n v="81743529"/>
    <n v="17000000"/>
    <m/>
    <m/>
    <m/>
    <m/>
    <m/>
    <n v="0"/>
    <n v="0"/>
  </r>
  <r>
    <x v="1"/>
    <x v="1"/>
    <x v="3"/>
    <x v="5"/>
    <s v="upper Richelieu River, MontrÃ©al QC"/>
    <x v="467"/>
    <s v="Upper Richelieu River QC, May 10, 1983. Plus several communities along the Ottawa River, RiviÃ¨re Gatineau, RiviÃ¨re du LiÃ¨vre, RiviÃ¨re des Prairies, RiviÃ¨re des Mille ÃŽles, and RiviÃ¨re Rouge were also affected; heavy rains of 70110 mm caused widespread flooding along the upper Richelieu River on May 10, 1983; from the city of Saint-Jean to the Canada-U.S. border, 640 homes and 373 cottages were flooded; approximately 160 people were evacuated."/>
    <n v="0"/>
    <n v="0"/>
    <n v="160"/>
    <m/>
    <m/>
    <s v="5/10/1983 12:00:00 AM"/>
    <n v="0"/>
    <n v="0"/>
    <m/>
    <m/>
    <m/>
    <m/>
    <m/>
    <n v="0"/>
    <n v="0"/>
  </r>
  <r>
    <x v="0"/>
    <x v="0"/>
    <x v="7"/>
    <x v="16"/>
    <s v="Linton QC"/>
    <x v="468"/>
    <s v="Linton QC, May 10, 1988. A train derailed due to the collapse of the track in a section where the supporting dike was washed out;  four cars released a total of 26 tonnes of heating oil into the Batiscan River; fish breeding operations were disrupted (change in the taste of the fish)."/>
    <n v="0"/>
    <n v="0"/>
    <n v="0"/>
    <m/>
    <m/>
    <s v="5/10/1988 12:00:00 AM"/>
    <n v="0"/>
    <n v="0"/>
    <m/>
    <m/>
    <m/>
    <m/>
    <m/>
    <n v="0"/>
    <n v="0"/>
  </r>
  <r>
    <x v="0"/>
    <x v="0"/>
    <x v="7"/>
    <x v="16"/>
    <s v="Bellefleur NB"/>
    <x v="469"/>
    <s v="Bellefleur NB, May 10, 2007. A freight train derailment occured near Bellefleur approximately 15 kilometres north-west of Grand Falls, adjacent to the St. John River. Of the 36 rail cars that went off the tracks, five cars contained hazardous, flammable materials; a 1.6 kilometre evacuation radius was consequently ordered."/>
    <n v="0"/>
    <n v="0"/>
    <n v="100"/>
    <n v="0"/>
    <n v="0"/>
    <s v="5/10/2007 12:00:00 AM"/>
    <m/>
    <m/>
    <m/>
    <m/>
    <m/>
    <m/>
    <m/>
    <n v="0"/>
    <n v="0"/>
  </r>
  <r>
    <x v="1"/>
    <x v="1"/>
    <x v="3"/>
    <x v="5"/>
    <s v="Brandon MB"/>
    <x v="470"/>
    <s v="Brandon MB, May 10-28, 2011. Forteen homes were evacuated in Brandon on May 10 due to extensive flooding. By May 15, a total of 3,623 individuals had been evacuated from the following communities: Archie, Arthur, Brandon, Cameron, Cornwallis, Dauphin, Ellice, Elton, Emerson, Langfor, Lake St. Martin First Nations, Ritchot, St. Clements, St. Lazare Village, Sandy Bay First Nations, Sioux Valley First Nations, South Norfolk, Stanley, and Whitewater. There were 120 provincial roads and 655 municipal roads that were closed as a result of the flooding."/>
    <n v="0"/>
    <n v="0"/>
    <n v="3623"/>
    <n v="0"/>
    <n v="0"/>
    <s v="5/28/2011 12:00:00 AM"/>
    <m/>
    <m/>
    <m/>
    <m/>
    <m/>
    <m/>
    <m/>
    <m/>
    <m/>
  </r>
  <r>
    <x v="1"/>
    <x v="1"/>
    <x v="3"/>
    <x v="5"/>
    <s v="Iroquois NB"/>
    <x v="471"/>
    <s v="Iroquois NB, May 11, 1969. Spring runoff created flood conditions throughout the upper portion of the Saint John River basin, New Brunswick; a 9-year old child drowned in a river at Iroquois, Madawaska County."/>
    <n v="1"/>
    <n v="0"/>
    <n v="0"/>
    <m/>
    <m/>
    <s v="5/11/1969 12:00:00 AM"/>
    <m/>
    <m/>
    <m/>
    <m/>
    <m/>
    <m/>
    <m/>
    <n v="0"/>
    <n v="0"/>
  </r>
  <r>
    <x v="1"/>
    <x v="1"/>
    <x v="3"/>
    <x v="21"/>
    <s v="Northern Manitoba"/>
    <x v="462"/>
    <s v="Northern MB, May-September 1989. One of the worst forest fires in Canadian history raged across northern Manitoba forcing the evacuation of roughly 25,000 people in approximately 25 communities; many were airlifted to Winnipeg. In 1989, Manitoba experienced 1,229 forest fires."/>
    <n v="0"/>
    <n v="0"/>
    <n v="25000"/>
    <n v="18489862"/>
    <n v="1483144"/>
    <s v="9/20/1989 12:00:00 AM"/>
    <n v="14174906"/>
    <n v="4314956"/>
    <m/>
    <m/>
    <m/>
    <m/>
    <m/>
    <n v="0"/>
    <n v="0"/>
  </r>
  <r>
    <x v="1"/>
    <x v="1"/>
    <x v="3"/>
    <x v="5"/>
    <s v="Fort Good Hope NT"/>
    <x v="472"/>
    <s v="Fort Good Hope NT, May 11-14, 2005. Jackfish Creek and Rabbitskin River rose to the point that 10 families and 8 seniors had to leave their Fort Good Hope homes. A state of emergency was declared."/>
    <n v="0"/>
    <m/>
    <n v="50"/>
    <n v="647617"/>
    <n v="36315"/>
    <s v="5/14/2005 12:00:00 AM"/>
    <n v="647617"/>
    <m/>
    <m/>
    <m/>
    <m/>
    <m/>
    <m/>
    <n v="0"/>
    <n v="0"/>
  </r>
  <r>
    <x v="1"/>
    <x v="1"/>
    <x v="3"/>
    <x v="5"/>
    <s v="Central Ontario"/>
    <x v="473"/>
    <s v="Central Ontario, May 12, 1979. The White, Mississagi, Goulais, Spanish and Wanapetei Rivers were some rivers that overflowed and caused flooding in May 1979.  Roads and businesses were closed and utility services were disrupted in the community of White River."/>
    <n v="0"/>
    <n v="0"/>
    <n v="0"/>
    <m/>
    <m/>
    <s v="5/12/1979 12:00:00 AM"/>
    <n v="0"/>
    <n v="0"/>
    <m/>
    <m/>
    <m/>
    <m/>
    <m/>
    <n v="0"/>
    <n v="0"/>
  </r>
  <r>
    <x v="1"/>
    <x v="1"/>
    <x v="3"/>
    <x v="21"/>
    <s v="County of Thorhild AB"/>
    <x v="474"/>
    <s v="County of Thorhild AB, May 12, 2010. A wildfire in the county of Thorhild, north of Edmonton, affected thousands of acres of land. The community of Opal experienced numerous evacuation orders, which affected up to 100 homes on May 17. The Province of Alberta provided $10 million in funding under the Municipal Wildfire Assistance Program to aid in the community's recovery."/>
    <n v="0"/>
    <n v="0"/>
    <n v="300"/>
    <n v="10000000"/>
    <n v="515021.5"/>
    <s v="5/12/2010 12:00:00 AM"/>
    <m/>
    <m/>
    <n v="10000000"/>
    <m/>
    <m/>
    <m/>
    <m/>
    <n v="0"/>
    <n v="0"/>
  </r>
  <r>
    <x v="1"/>
    <x v="1"/>
    <x v="3"/>
    <x v="21"/>
    <s v="Valrita-Harty ON"/>
    <x v="475"/>
    <s v="Valrita-Harty ON, 1987. Entire village of 800 evacuated due to wildfire."/>
    <n v="0"/>
    <n v="0"/>
    <n v="800"/>
    <m/>
    <m/>
    <s v="5/13/1987 12:00:00 AM"/>
    <n v="0"/>
    <n v="0"/>
    <m/>
    <m/>
    <m/>
    <m/>
    <m/>
    <m/>
    <n v="0"/>
  </r>
  <r>
    <x v="1"/>
    <x v="1"/>
    <x v="3"/>
    <x v="21"/>
    <s v="Northwest Ontario"/>
    <x v="469"/>
    <s v="Northwest Ontario, May 13, 2007. Up to 300 people have been forced from their cottages in an area about 75kms west of Thunder Bay, where the biggest fire among many in Northwest Ontario, Thunder Bay #37, had raged through about 11,500 hectares."/>
    <n v="0"/>
    <n v="0"/>
    <n v="300"/>
    <n v="0"/>
    <n v="0"/>
    <s v="5/13/2007 12:00:00 AM"/>
    <m/>
    <m/>
    <m/>
    <m/>
    <m/>
    <m/>
    <m/>
    <n v="0"/>
    <n v="0"/>
  </r>
  <r>
    <x v="1"/>
    <x v="1"/>
    <x v="3"/>
    <x v="21"/>
    <s v="Gogama ON"/>
    <x v="476"/>
    <s v="Gogama ON, May 14 - June 15, 1941. No dead, 133,827 ha destroyed."/>
    <n v="0"/>
    <n v="0"/>
    <n v="0"/>
    <m/>
    <m/>
    <s v="6/15/1941 12:00:00 AM"/>
    <m/>
    <m/>
    <m/>
    <m/>
    <m/>
    <m/>
    <m/>
    <n v="0"/>
    <n v="0"/>
  </r>
  <r>
    <x v="1"/>
    <x v="1"/>
    <x v="3"/>
    <x v="11"/>
    <s v="Maniwaki, DÃ©lÃ©age, Egan, South Region of Outaouais QC"/>
    <x v="459"/>
    <s v="Maniwaki, DÃ©lÃ©age and Egan-South Region of Outaouais QC, May 14, 1971. A tornado damaged 71 residences, and completely destroyed 6. 25 families were evacuated (based on family of 4), 11 people were injured and 2 people were killed."/>
    <n v="2"/>
    <n v="11"/>
    <n v="100"/>
    <m/>
    <m/>
    <s v="5/14/1971 12:00:00 AM"/>
    <n v="0"/>
    <n v="0"/>
    <m/>
    <m/>
    <m/>
    <m/>
    <m/>
    <n v="0"/>
    <n v="0"/>
  </r>
  <r>
    <x v="1"/>
    <x v="1"/>
    <x v="3"/>
    <x v="8"/>
    <s v="Southern Alberta"/>
    <x v="477"/>
    <s v="Southern Alberta, May 14-15, 1986. A 2-day storm, described as the worst spring storm in living memory in Alberta, brought knee-deep snow and 80 km/h winds; dozens of communities were left without services."/>
    <n v="0"/>
    <n v="0"/>
    <n v="0"/>
    <m/>
    <m/>
    <s v="5/15/1986 12:00:00 AM"/>
    <n v="0"/>
    <n v="0"/>
    <m/>
    <m/>
    <m/>
    <m/>
    <m/>
    <n v="18270270"/>
    <n v="0"/>
  </r>
  <r>
    <x v="0"/>
    <x v="0"/>
    <x v="5"/>
    <x v="7"/>
    <s v="Notre-Dame-du-Lac QC"/>
    <x v="465"/>
    <s v="Notre-Dame-du-Lac QC, May 14, 2002. A fire destroyed l'Abattoir du Breton, located in a small community in eastern Quebec.  Of the 3200 residents, 1700 were evacuated due to their proximity to the abattoir (a 1.5 kilometre radius). A total of 2600 pigs died in the fire. The abattoir was the main employer in the region and 500 people lost their jobs. Emergency officials were concerned about the health hazards of ammonia, possibly in either the air or in the town's water system. Thirty residents were again evacuated when it was proven that ammonia was leaking from the abattoir."/>
    <n v="0"/>
    <n v="0"/>
    <n v="1700"/>
    <n v="0"/>
    <n v="0"/>
    <s v="5/14/2002 12:00:00 AM"/>
    <m/>
    <m/>
    <m/>
    <m/>
    <m/>
    <m/>
    <m/>
    <n v="0"/>
    <n v="0"/>
  </r>
  <r>
    <x v="1"/>
    <x v="1"/>
    <x v="3"/>
    <x v="9"/>
    <s v="Montreal, Alma, La Tuque and Baie-Saint-Paul QC"/>
    <x v="466"/>
    <s v="Montreal, Alma, La Tuque and Baie-Saint-Paul QC, May 14, 2009. Winds gusting up to 100 km/h wreaked havoc across Quebec on May 14. An 18-wheeler was one of six tractor-trailers pushed over on its side near Beloeil. Strong winds cut electricity to 70,000 people by downing hydro lines.  Winds also inflicted significant property damage: in Ste-Julie, winds uprooted hundreds of trees and tossed a gazebo and trampoline into the air where there were left dangling from power lines; in Alma, fallen trees crossed power lines, igniting a brush fire; in the La Tuque region, winds blew shingles off a hotel roof and dropped a street light on a home; and in Baie-Saint-Paul, winds snapped hydro poles in half and tore away roofs."/>
    <n v="0"/>
    <n v="0"/>
    <n v="0"/>
    <n v="0"/>
    <n v="0"/>
    <s v="5/14/2009 12:00:00 AM"/>
    <m/>
    <m/>
    <m/>
    <m/>
    <m/>
    <m/>
    <m/>
    <n v="70000"/>
    <n v="0"/>
  </r>
  <r>
    <x v="1"/>
    <x v="1"/>
    <x v="3"/>
    <x v="5"/>
    <s v="Corner Brook NL"/>
    <x v="460"/>
    <s v="Corner Brook NL, May 15, 1972. Spring runoff accompanied by rainfall caused flooding affecting communities on the Port au Prince Peninsula and area;  damage to CNR; in Corner Brook, a 3-year old child drowned when swept away by a swollen brook behind her home."/>
    <n v="1"/>
    <n v="0"/>
    <n v="0"/>
    <m/>
    <m/>
    <s v="5/15/1972 12:00:00 AM"/>
    <m/>
    <m/>
    <m/>
    <m/>
    <m/>
    <m/>
    <m/>
    <n v="0"/>
    <n v="0"/>
  </r>
  <r>
    <x v="1"/>
    <x v="1"/>
    <x v="3"/>
    <x v="9"/>
    <s v="Newfoundland"/>
    <x v="478"/>
    <s v="Newfoundland, May-July 1974. Severe ice conditions in Newfoundland resulted in losses in income and gear to fishermen. "/>
    <n v="0"/>
    <n v="0"/>
    <n v="0"/>
    <n v="5151752"/>
    <n v="1179790.5"/>
    <s v="7/31/1974 12:00:00 AM"/>
    <n v="3540871"/>
    <n v="1610881"/>
    <m/>
    <m/>
    <m/>
    <m/>
    <m/>
    <n v="0"/>
    <n v="0"/>
  </r>
  <r>
    <x v="1"/>
    <x v="1"/>
    <x v="3"/>
    <x v="21"/>
    <s v="Grand Falls NL"/>
    <x v="477"/>
    <s v="Grand Falls NL, May 15-16, 1986. 1000 evacuated at Grand Falls; among the worst of a series of more than 100 Forest fires burning across Eastern Canada as a result of unseasonably warm, dry weather."/>
    <n v="0"/>
    <n v="0"/>
    <n v="1000"/>
    <m/>
    <m/>
    <s v="5/16/1986 12:00:00 AM"/>
    <n v="0"/>
    <n v="0"/>
    <m/>
    <m/>
    <m/>
    <m/>
    <m/>
    <n v="0"/>
    <n v="0"/>
  </r>
  <r>
    <x v="1"/>
    <x v="1"/>
    <x v="3"/>
    <x v="21"/>
    <s v="Upper Gagetown and Burton NB"/>
    <x v="477"/>
    <s v="Upper Gagetown and Burton NB, May 15-16, 1986. 1000 evacuated between Upper Gagetown and Burton; among the worst of a series of more than 100 forest fires burning across Eastern Canada as a result of unseasonably warm, dry weather."/>
    <n v="0"/>
    <n v="0"/>
    <n v="1000"/>
    <m/>
    <m/>
    <s v="5/16/1986 12:00:00 AM"/>
    <n v="0"/>
    <n v="0"/>
    <m/>
    <m/>
    <m/>
    <m/>
    <m/>
    <n v="0"/>
    <n v="0"/>
  </r>
  <r>
    <x v="1"/>
    <x v="1"/>
    <x v="3"/>
    <x v="21"/>
    <s v="Slave Lake AB"/>
    <x v="470"/>
    <s v="Slave Lake AB, May 15 to May 22, 2011. Fortynine wildfires in north-central Alberta burned across the Lesser Slave River Region, prompting one of the most destructive wildfires in Canadian history. A state of emergency was declared by the Municipal District of Lesser Slave River No. 124 on May 15, after a wildfire that originated in the town of Slave Lake began to spread uncontrollably, affecting surrounding communities. The wildfire devastated the town of Slave Lake, where 374 buildings were destroyed and 52 damaged by the flames. Approximately 7000 people were evacuated from the town of Slave Lake and 735 individuals and families lost their homes. Outside of the town of Slave Lake, 59 other buildings were destroyed and 32 were damaged. Other affected communities include High Prairie, Little Buffalo, Red Earth Creek, Loon Lake First Nation (FN), Whitefish Lake FN and Woodland Cree FN. Penn West Petroleum, Exall Energy Corp. and Canadian Natural Resources Ltd. halted drilling in the region, suspended production and evacuated their employees. Canadian National (CN) Railway also halted their services in the region. By May 19, the number of evacuees rose to approximately 12,055. The total cost in damages was estimated at over $500 million."/>
    <m/>
    <m/>
    <n v="12055"/>
    <n v="552960000"/>
    <n v="27671059.199999999"/>
    <s v="5/22/2011 12:00:00 AM"/>
    <n v="52960000"/>
    <m/>
    <m/>
    <m/>
    <m/>
    <n v="500000000"/>
    <m/>
    <m/>
    <m/>
  </r>
  <r>
    <x v="1"/>
    <x v="1"/>
    <x v="3"/>
    <x v="5"/>
    <s v="Winisk ON"/>
    <x v="477"/>
    <s v="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
    <n v="2"/>
    <n v="0"/>
    <n v="129"/>
    <m/>
    <m/>
    <s v="5/16/1986 12:00:00 AM"/>
    <n v="0"/>
    <n v="0"/>
    <m/>
    <m/>
    <m/>
    <m/>
    <m/>
    <n v="0"/>
    <n v="0"/>
  </r>
  <r>
    <x v="0"/>
    <x v="0"/>
    <x v="7"/>
    <x v="18"/>
    <s v="St.-Amable QC"/>
    <x v="479"/>
    <s v="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
    <n v="0"/>
    <n v="0"/>
    <n v="150"/>
    <m/>
    <m/>
    <s v="5/19/1990 12:00:00 AM"/>
    <m/>
    <m/>
    <m/>
    <m/>
    <m/>
    <m/>
    <m/>
    <n v="0"/>
    <n v="0"/>
  </r>
  <r>
    <x v="1"/>
    <x v="1"/>
    <x v="3"/>
    <x v="21"/>
    <s v="Newbrook AB"/>
    <x v="480"/>
    <s v="Newbrook AB, May 16-19, 2008. A wildfire burning near the community of Newbrook forced the evacuation of approximately 150 people. A team of 115 firefighters aided by 40 firefighters from British Columbia, halted the fire from reaching Newbrook by bulldozing a strip of timber in between the town and the fire, which prevented the fire from spreading. The fire reached a maximum size of 1,950 hectares. Two houses were destroyed by the blaze."/>
    <n v="0"/>
    <n v="0"/>
    <n v="150"/>
    <n v="0"/>
    <n v="0"/>
    <s v="5/19/2008 12:00:00 AM"/>
    <m/>
    <m/>
    <m/>
    <m/>
    <m/>
    <m/>
    <m/>
    <n v="0"/>
    <n v="0"/>
  </r>
  <r>
    <x v="1"/>
    <x v="1"/>
    <x v="3"/>
    <x v="9"/>
    <s v="South-Central Manitoba"/>
    <x v="480"/>
    <s v="South-Central Manitoba, May 16-17, 2008. Over the weekend, Manitoba experienced a wind storm producing damaging winds that caused extensive impacts to the public sector drainage system across a wide area of central Manitoba. Affected areas include the rural municipalities of Cartier, Grey, Macdonald, Dufferin, Morris and Montcalm."/>
    <n v="0"/>
    <n v="0"/>
    <n v="0"/>
    <n v="314496"/>
    <n v="16537.900000000001"/>
    <s v="5/17/2008 12:00:00 AM"/>
    <n v="314496"/>
    <m/>
    <m/>
    <m/>
    <m/>
    <m/>
    <m/>
    <n v="0"/>
    <n v="0"/>
  </r>
  <r>
    <x v="1"/>
    <x v="1"/>
    <x v="3"/>
    <x v="5"/>
    <s v="Cambridge/Waterloo Region ON"/>
    <x v="478"/>
    <s v="Grand River, Cambridge ON, May 17-21, 1974. Many roads and businesses were closed in Cambridge; some small dams (one on the Grand River and two on the Maitland River) were damaged and utility services were disrupted in some areas."/>
    <n v="0"/>
    <n v="0"/>
    <n v="0"/>
    <m/>
    <m/>
    <s v="5/21/1974 12:00:00 AM"/>
    <n v="0"/>
    <n v="0"/>
    <m/>
    <m/>
    <m/>
    <m/>
    <m/>
    <n v="0"/>
    <n v="0"/>
  </r>
  <r>
    <x v="1"/>
    <x v="1"/>
    <x v="3"/>
    <x v="5"/>
    <s v="Timmins and Dufferin County ON"/>
    <x v="481"/>
    <s v="Timmins and Dufferin counties ON, May 17-19, 1996."/>
    <n v="0"/>
    <n v="0"/>
    <n v="0"/>
    <n v="378557"/>
    <n v="25549.4"/>
    <s v="5/19/1996 12:00:00 AM"/>
    <m/>
    <m/>
    <n v="131518"/>
    <n v="247039"/>
    <m/>
    <m/>
    <m/>
    <n v="0"/>
    <n v="0"/>
  </r>
  <r>
    <x v="1"/>
    <x v="1"/>
    <x v="3"/>
    <x v="21"/>
    <s v="Northern Alberta and Conklin"/>
    <x v="465"/>
    <s v="Northern AB and Conklin, May 14 - June 7, 2002. The House River Fire was first spotted on May 17, 2002. It burned 248,243 hectares. The fire was approximately 100 km north of Lac La Biche. At its peak, 1,000 firefighters were on the fireline. The task was difficult given the strong and shifting winds and minimal precipitation. The fire perimeter was secured by June 7, 2002. This was Alberta's second largest forest fire since 1961. On May 27 the Regional Municipality of Wood Buffalo evacuated approximately 1,550 people. There were approximately 1,300 from work camps, and 250 from the community of Conklin. All individuals were allowed to return on June 8, 2002."/>
    <n v="0"/>
    <n v="0"/>
    <n v="1254"/>
    <n v="1300000"/>
    <n v="78000"/>
    <s v="6/7/2002 12:00:00 AM"/>
    <m/>
    <m/>
    <n v="1300000"/>
    <m/>
    <m/>
    <m/>
    <m/>
    <n v="0"/>
    <n v="0"/>
  </r>
  <r>
    <x v="1"/>
    <x v="1"/>
    <x v="3"/>
    <x v="5"/>
    <s v="Attawapiskat ON"/>
    <x v="482"/>
    <s v="Attawapiskat ON, May 18, 1992. Approximately 1000 residents of this remote Cree village near James Bay were evacuated when the Attawapiskat River flooded."/>
    <n v="0"/>
    <n v="0"/>
    <n v="1000"/>
    <m/>
    <m/>
    <s v="5/18/1992 12:00:00 AM"/>
    <n v="0"/>
    <n v="0"/>
    <m/>
    <m/>
    <m/>
    <m/>
    <m/>
    <n v="0"/>
    <n v="0"/>
  </r>
  <r>
    <x v="1"/>
    <x v="1"/>
    <x v="3"/>
    <x v="4"/>
    <s v="Southern Manitoba"/>
    <x v="483"/>
    <s v="Southern MB, May 18, 1994."/>
    <n v="0"/>
    <n v="0"/>
    <n v="0"/>
    <n v="9074000"/>
    <n v="635285.9"/>
    <s v="5/18/1994 12:00:00 AM"/>
    <n v="0"/>
    <n v="0"/>
    <m/>
    <m/>
    <m/>
    <n v="9074000"/>
    <m/>
    <n v="0"/>
    <n v="0"/>
  </r>
  <r>
    <x v="1"/>
    <x v="1"/>
    <x v="3"/>
    <x v="5"/>
    <s v="Newfoundland"/>
    <x v="471"/>
    <s v="NF, May 19-21, 1969.  Widespread flooding caused by heavy rainfall and snowmelt; railway traffic disrupted, highways washed out, homes and buildings inundated. Several municipal agencies assisted in the flood relief."/>
    <n v="0"/>
    <n v="0"/>
    <n v="0"/>
    <m/>
    <m/>
    <s v="5/21/1969 12:00:00 AM"/>
    <m/>
    <m/>
    <m/>
    <m/>
    <m/>
    <m/>
    <m/>
    <n v="0"/>
    <n v="0"/>
  </r>
  <r>
    <x v="1"/>
    <x v="1"/>
    <x v="4"/>
    <x v="6"/>
    <s v="Walkerton ON"/>
    <x v="484"/>
    <s v="Walkerton ON, May 19 - July 14, 2000. E. coli O157:H7 and Campylobacter jejuni bacteria contaminated Walkerton's drinking water supply through Well 5, sickening more than 2,300 people and killing six.  The primary contamination source was manure spread on a farm near Well 5.  Contributing factors to this disaster, as identified by the Report on the Walkerton Inquiry, included failure to use continuous cholorine and turbidity monitors, improper operating practices at the Walkerton Public Utilities Commission, and the provincial government's budget reductions to the Ministry of Environment."/>
    <n v="6"/>
    <n v="2300"/>
    <n v="0"/>
    <n v="0"/>
    <n v="0"/>
    <s v="7/14/2000 12:00:00 AM"/>
    <m/>
    <m/>
    <m/>
    <m/>
    <m/>
    <m/>
    <m/>
    <n v="0"/>
    <n v="0"/>
  </r>
  <r>
    <x v="1"/>
    <x v="1"/>
    <x v="3"/>
    <x v="21"/>
    <s v="Eastern Passage, Cole Harbour NS"/>
    <x v="485"/>
    <s v="Cole Harbour, Eastern Passage NS, May 19, 2003.  A forest fire started in a bog near Cole Harbour.  High winds and dry conditions helped the fire spread out of control burning 240 hectares and forcing the evacuation of 240 homes.  Approximately 500 people were evacuated near Eastern Passage in northeast of Halifax.  No damage or injuries reported."/>
    <m/>
    <m/>
    <n v="500"/>
    <m/>
    <m/>
    <s v="5/19/2003 12:00:00 AM"/>
    <m/>
    <m/>
    <m/>
    <m/>
    <m/>
    <m/>
    <m/>
    <n v="0"/>
    <n v="0"/>
  </r>
  <r>
    <x v="1"/>
    <x v="1"/>
    <x v="3"/>
    <x v="5"/>
    <s v="Attawapiskat ON"/>
    <x v="486"/>
    <s v="Attawapiskat ON, May 19, 2004.  Due to ice-jam flooding in the Attawapiskat River, approximately 1,700 people from the  James Bay Cree First Nation community of Attawapiskat were evacuated by air to Moosonee, Cochrane and Timmins.  "/>
    <m/>
    <m/>
    <n v="1700"/>
    <n v="5700000"/>
    <n v="326647.59999999998"/>
    <s v="5/19/2004 12:00:00 AM"/>
    <n v="5700000"/>
    <m/>
    <m/>
    <m/>
    <m/>
    <m/>
    <m/>
    <n v="0"/>
    <n v="0"/>
  </r>
  <r>
    <x v="1"/>
    <x v="1"/>
    <x v="3"/>
    <x v="5"/>
    <s v="Winnipeg MB"/>
    <x v="487"/>
    <s v="Winnipeg MB, May 2, 1969. Severe flooding in the Winnipeg area of the Red River."/>
    <n v="0"/>
    <n v="0"/>
    <n v="0"/>
    <m/>
    <m/>
    <s v="5/2/1969 12:00:00 AM"/>
    <m/>
    <m/>
    <m/>
    <m/>
    <m/>
    <m/>
    <m/>
    <n v="0"/>
    <n v="0"/>
  </r>
  <r>
    <x v="1"/>
    <x v="1"/>
    <x v="3"/>
    <x v="5"/>
    <s v="Hay River Township, south shore of Great Slave Lake NT"/>
    <x v="488"/>
    <s v="Hay River Township, south shore of Great Slave Lake NT, May 2, 1974. Flooding caused by ice jamming required evacuation of West Channel residents."/>
    <n v="0"/>
    <n v="0"/>
    <n v="0"/>
    <m/>
    <m/>
    <s v="5/2/1974 12:00:00 AM"/>
    <n v="0"/>
    <n v="0"/>
    <m/>
    <m/>
    <m/>
    <m/>
    <m/>
    <n v="0"/>
    <n v="0"/>
  </r>
  <r>
    <x v="1"/>
    <x v="1"/>
    <x v="8"/>
    <x v="20"/>
    <s v="Belmoral Mine, Val d'Or, QC"/>
    <x v="489"/>
    <s v="Belmoral Mine, Val d'Or QC, May 20, 1980.  Cave-in of mine triggered a flow of lacustrine sediments into mine workings."/>
    <n v="8"/>
    <n v="0"/>
    <n v="0"/>
    <m/>
    <m/>
    <s v="5/20/1980 12:00:00 AM"/>
    <m/>
    <m/>
    <m/>
    <m/>
    <m/>
    <m/>
    <m/>
    <n v="0"/>
    <n v="0"/>
  </r>
  <r>
    <x v="1"/>
    <x v="1"/>
    <x v="3"/>
    <x v="5"/>
    <s v="British Columbia"/>
    <x v="490"/>
    <s v="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
    <m/>
    <m/>
    <m/>
    <n v="0"/>
    <n v="0"/>
    <s v="5/20/2002 12:00:00 AM"/>
    <n v="0"/>
    <n v="0"/>
    <m/>
    <m/>
    <m/>
    <m/>
    <m/>
    <n v="0"/>
    <n v="0"/>
  </r>
  <r>
    <x v="1"/>
    <x v="1"/>
    <x v="3"/>
    <x v="21"/>
    <s v="Montreal Lake SK"/>
    <x v="490"/>
    <s v="Montreal Lake SK, May 20-22, 2002.  Extreme burning conditions existed throughout Saskatchewan at this time.  Winds gusting at 50 to 60 km/h aided the spread of fires (around 48 in total), mostly in grasses and brush.  This specific fire was first spotted around the Bittern Lake area and was moving north towards the eastern part of the community of Montreal Lake.  Approximately 130 evacuees from this community and the Montreal Lake Cree Nation were moved to Prince Albert.  "/>
    <n v="0"/>
    <n v="0"/>
    <n v="129"/>
    <n v="32332"/>
    <n v="1939.9"/>
    <s v="5/22/2002 12:00:00 AM"/>
    <m/>
    <m/>
    <n v="19779"/>
    <m/>
    <m/>
    <m/>
    <n v="12553"/>
    <n v="0"/>
    <n v="0"/>
  </r>
  <r>
    <x v="1"/>
    <x v="1"/>
    <x v="3"/>
    <x v="5"/>
    <s v="Slocan River BC"/>
    <x v="491"/>
    <s v="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
    <n v="0"/>
    <n v="0"/>
    <n v="159"/>
    <n v="0"/>
    <n v="0"/>
    <s v="5/20/2006 12:00:00 AM"/>
    <m/>
    <m/>
    <m/>
    <m/>
    <m/>
    <m/>
    <m/>
    <n v="0"/>
    <n v="0"/>
  </r>
  <r>
    <x v="1"/>
    <x v="1"/>
    <x v="3"/>
    <x v="21"/>
    <s v="Kirkland Lake ON"/>
    <x v="492"/>
    <s v="Kirkland Lake ON, May 20-29, 2012. A wildfire near the town of Kirkland Lake forced the evacuation of approximately 300 people and caused the town to declare a state of emergency. Damage from the fire included a power line and an undetermined number of cabins in the Young Lake and Amikougami Lake area. Power outages affected local mining operations. All evacuated permanent residents returned to their homes on May 27. The Ontario Provincial Police reported that the fire originated from a campfire on the east side of Elsie Lake."/>
    <n v="0"/>
    <n v="0"/>
    <n v="300"/>
    <n v="0"/>
    <n v="0"/>
    <s v="5/29/2012 12:00:00 AM"/>
    <n v="0"/>
    <m/>
    <m/>
    <m/>
    <m/>
    <m/>
    <m/>
    <m/>
    <m/>
  </r>
  <r>
    <x v="1"/>
    <x v="1"/>
    <x v="3"/>
    <x v="11"/>
    <s v="Sarnia ON"/>
    <x v="493"/>
    <s v="Sarnia ON, May 21, 1953. 7 dead, 40 injured and 500 left homeless."/>
    <n v="7"/>
    <n v="40"/>
    <n v="500"/>
    <m/>
    <m/>
    <s v="5/21/1953 12:00:00 AM"/>
    <m/>
    <m/>
    <m/>
    <m/>
    <m/>
    <m/>
    <m/>
    <n v="0"/>
    <n v="0"/>
  </r>
  <r>
    <x v="1"/>
    <x v="1"/>
    <x v="3"/>
    <x v="4"/>
    <s v="Southwest Alberta"/>
    <x v="494"/>
    <s v="Southwest Alberta, May 21-25, 2008. A series of rainstorms and the resulting high stream flows significantly impacted municipalities in Southwestern Alberta. The Government of Alberta established a Disaster Recovery Program on July 30, 2008, covering all affected municipalities and residents. The program includes the municipalities of Black Diamond, High River, Okotoks, Clagary, Municipal Districts of Foothills, Kananaskis Improvement District, Pincher Creek, Rocky View, and the Stony First Nation."/>
    <n v="0"/>
    <n v="0"/>
    <n v="0"/>
    <n v="7535000"/>
    <n v="396231.4"/>
    <s v="5/25/2008 12:00:00 AM"/>
    <n v="1235000"/>
    <n v="6300000"/>
    <m/>
    <m/>
    <m/>
    <m/>
    <m/>
    <n v="0"/>
    <n v="0"/>
  </r>
  <r>
    <x v="0"/>
    <x v="0"/>
    <x v="0"/>
    <x v="0"/>
    <s v="Fernie BC"/>
    <x v="495"/>
    <s v="Fernie BC, April 22, 1902.  An explosion in the #2 Mine Coal Creek killed 125 people."/>
    <n v="125"/>
    <n v="0"/>
    <n v="0"/>
    <m/>
    <m/>
    <s v="5/22/1902 12:00:00 AM"/>
    <m/>
    <m/>
    <m/>
    <m/>
    <m/>
    <m/>
    <m/>
    <n v="0"/>
    <n v="0"/>
  </r>
  <r>
    <x v="1"/>
    <x v="1"/>
    <x v="3"/>
    <x v="4"/>
    <s v="Saskatchewan"/>
    <x v="496"/>
    <s v="Saskatchewan, May 22, 1994."/>
    <n v="0"/>
    <n v="0"/>
    <n v="0"/>
    <n v="9589470"/>
    <n v="671374.8"/>
    <s v="5/22/1994 12:00:00 AM"/>
    <m/>
    <m/>
    <n v="69470"/>
    <m/>
    <m/>
    <n v="9520000"/>
    <m/>
    <n v="0"/>
    <n v="0"/>
  </r>
  <r>
    <x v="1"/>
    <x v="1"/>
    <x v="3"/>
    <x v="21"/>
    <s v="Wemotaci reserve and La Tuque QC"/>
    <x v="497"/>
    <s v="Wemotaci reserve and La Tuque QC, May 23, 2010. A 39 hectare fire forced the evacuation of 1,300 residents from the Wemotaci reserve. This was just one of over 50 fires throughout the province that raged for weeks, resulting in large amounts of smoke leading to a smog alert for Montreal, Vaudreuil, Soulanges, Huntingdon, Richelieu Valley, St. Hyacinthe, Lachute, St. Jerome, Lanaudiere, Mauricie, Drummondville, and Bois-Franc."/>
    <n v="0"/>
    <n v="0"/>
    <n v="1300"/>
    <n v="0"/>
    <n v="0"/>
    <s v="5/23/2010 12:00:00 AM"/>
    <m/>
    <m/>
    <m/>
    <m/>
    <m/>
    <m/>
    <m/>
    <n v="0"/>
    <n v="0"/>
  </r>
  <r>
    <x v="0"/>
    <x v="0"/>
    <x v="7"/>
    <x v="10"/>
    <s v="Sarnia ON"/>
    <x v="498"/>
    <s v="Sarnia ON, May 24, 1988. An electrical breakdown caused the accidental release of 9.6 tonnes of acrylonitryle into the St. Clair River; maximum concentration limits were detected, and the collection of drinking water from the river was stopped for two days."/>
    <n v="0"/>
    <n v="0"/>
    <n v="0"/>
    <m/>
    <m/>
    <s v="5/24/1988 12:00:00 AM"/>
    <n v="0"/>
    <n v="0"/>
    <m/>
    <m/>
    <m/>
    <m/>
    <m/>
    <n v="0"/>
    <n v="0"/>
  </r>
  <r>
    <x v="1"/>
    <x v="1"/>
    <x v="3"/>
    <x v="5"/>
    <s v="High River AB"/>
    <x v="494"/>
    <s v="High River AB, May 24, 2008. Surging water levels on the Highwood River forced the town of High River to declare a state of local emergency."/>
    <n v="0"/>
    <n v="0"/>
    <n v="0"/>
    <n v="0"/>
    <n v="0"/>
    <s v="5/24/2008 12:00:00 AM"/>
    <m/>
    <m/>
    <m/>
    <m/>
    <m/>
    <m/>
    <m/>
    <n v="0"/>
    <n v="0"/>
  </r>
  <r>
    <x v="1"/>
    <x v="1"/>
    <x v="3"/>
    <x v="21"/>
    <s v="Timmins ON"/>
    <x v="492"/>
    <s v="Timmins ON, May 24 to June 07, 2012. A state of emergency was declared when smoke from a wildfire approximately 70 kilometers wide threatened communities in and around Timmins, Ontario. Approximately 1000 residents from the region were evacuated as a precaution. The fire forced the temporary closure of some mining operations. On June 7, the fire was contained and residents were able to return home."/>
    <n v="0"/>
    <n v="0"/>
    <n v="1000"/>
    <n v="0"/>
    <n v="0"/>
    <s v="6/7/2012 12:00:00 AM"/>
    <m/>
    <m/>
    <m/>
    <m/>
    <m/>
    <m/>
    <m/>
    <m/>
    <m/>
  </r>
  <r>
    <x v="1"/>
    <x v="1"/>
    <x v="3"/>
    <x v="5"/>
    <s v="Saint John River Basin NB"/>
    <x v="499"/>
    <s v="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
    <n v="1"/>
    <n v="0"/>
    <n v="0"/>
    <m/>
    <m/>
    <s v="5/31/1961 12:00:00 AM"/>
    <m/>
    <m/>
    <m/>
    <m/>
    <m/>
    <m/>
    <m/>
    <n v="0"/>
    <n v="0"/>
  </r>
  <r>
    <x v="1"/>
    <x v="1"/>
    <x v="3"/>
    <x v="4"/>
    <s v="Winnipeg MB"/>
    <x v="500"/>
    <s v="Winnipeg MB, May 25, 1978."/>
    <n v="0"/>
    <n v="0"/>
    <n v="0"/>
    <m/>
    <m/>
    <s v="5/25/1978 12:00:00 AM"/>
    <n v="0"/>
    <n v="0"/>
    <m/>
    <m/>
    <m/>
    <m/>
    <m/>
    <n v="0"/>
    <n v="0"/>
  </r>
  <r>
    <x v="1"/>
    <x v="1"/>
    <x v="3"/>
    <x v="5"/>
    <s v="Western Alberta"/>
    <x v="501"/>
    <s v="Western Alberta, May 25 - July 4, 1990. Heavy rains caused extensive flooding and runoff damage in a number of communities in Alberta during several separate periods. Rains fell from Peace River in the north to High River in the South. Flooding caused damage to public works, businesses, First Nation reserves, farmland, and extensive damage of private residences. Sewers backed up, roads and bridges washed out. The communities most affected were: Thorsby, Winfield, Calman, Mudhurst and Bentley. During late May, several rivers were 1.3-3m above their normal level and  on July 2-3, 100150 mm of rain fell on Central Alberta in 36 hours. Over 200 homes were damaged by flooding, and 4 were destroyed. 1 man drowned while crossing a river, and a woman was missing. * During the two week time period, approximately 34 families and 85 people were evacuated."/>
    <n v="1"/>
    <n v="0"/>
    <n v="221"/>
    <n v="22147336"/>
    <n v="1694949.2"/>
    <s v="7/4/1990 12:00:00 AM"/>
    <n v="8229503"/>
    <n v="6395393"/>
    <n v="7522440"/>
    <m/>
    <m/>
    <m/>
    <m/>
    <n v="0"/>
    <n v="0"/>
  </r>
  <r>
    <x v="0"/>
    <x v="0"/>
    <x v="7"/>
    <x v="16"/>
    <s v="Longlac ON"/>
    <x v="502"/>
    <s v="Longlac ON, May 25, 1992. A freight train carrying 4 ammonia cars derailed causing a small leak in two of the cars; the damaged cars were pumped off and the other two were vented, releasing 453.6 kg of anhydrous ammonia to the atmosphere in a remote area; 800 people were evacuated for 3 days."/>
    <n v="0"/>
    <n v="0"/>
    <n v="800"/>
    <m/>
    <m/>
    <s v="5/25/1992 12:00:00 AM"/>
    <n v="0"/>
    <n v="0"/>
    <m/>
    <m/>
    <m/>
    <m/>
    <m/>
    <n v="0"/>
    <n v="0"/>
  </r>
  <r>
    <x v="0"/>
    <x v="0"/>
    <x v="0"/>
    <x v="0"/>
    <s v="Sydney NS"/>
    <x v="496"/>
    <s v="Sydney NS, May 25, 1994. An explosion and fire of a PCB transformer at a steel factory threatened to cause a major toxic discharge; the surrounding residents were alerted by the noise, pungent, thick smoke, and simultaneous electrical black-out; 500 residents downwind of Witney Pier were evacuated to at least 10 km away; analysis of the soil in the residential area did not reveal contamination by PCB, dioxin, nor furan; a five-week clean-up by specialised contractors was carried out, producing 15 barrels of hazardous waste requiring authorised disposal."/>
    <n v="0"/>
    <n v="0"/>
    <n v="500"/>
    <m/>
    <m/>
    <s v="5/25/1994 12:00:00 AM"/>
    <n v="0"/>
    <n v="0"/>
    <m/>
    <m/>
    <m/>
    <m/>
    <m/>
    <n v="0"/>
    <n v="0"/>
  </r>
  <r>
    <x v="1"/>
    <x v="1"/>
    <x v="3"/>
    <x v="5"/>
    <s v="Bridgewater NS"/>
    <x v="503"/>
    <s v="Bridgewater NS, May 25-27, 2005. By May 27, a total of 383 mm of rain had fallen in Nova Scotiaâ€™s Fancy Lake watershed region causing overland flooding in a number of communities.  A local state of emergency was declared and approximately 100 people were evacuated."/>
    <n v="0"/>
    <n v="0"/>
    <n v="100"/>
    <n v="1447904"/>
    <n v="81190.899999999994"/>
    <s v="5/27/2005 12:00:00 AM"/>
    <n v="510004"/>
    <n v="937900"/>
    <m/>
    <m/>
    <m/>
    <m/>
    <m/>
    <n v="0"/>
    <n v="0"/>
  </r>
  <r>
    <x v="0"/>
    <x v="0"/>
    <x v="5"/>
    <x v="0"/>
    <s v="Windsor ON"/>
    <x v="504"/>
    <s v="Windsor ON, May 25, 2007. An explosion at an auto body shop sparked a fire that resulted in the evacuation of 600 homes and businesses including two schools (approximately 2000 individuals). A state of emergency was declared for a two-hour period mainly due to poor air quality. Concerns were raised over hazardous chemicals such as lacquer, paint thinner and gasoline that could have potentially fueled the fire. The auto body shop was completely destroyed while nearby homes and businesses were damaged."/>
    <n v="0"/>
    <n v="0"/>
    <n v="2000"/>
    <n v="0"/>
    <n v="0"/>
    <s v="5/25/2007 12:00:00 AM"/>
    <m/>
    <m/>
    <m/>
    <m/>
    <m/>
    <m/>
    <m/>
    <n v="0"/>
    <n v="0"/>
  </r>
  <r>
    <x v="1"/>
    <x v="1"/>
    <x v="3"/>
    <x v="4"/>
    <s v="Fishing Lake SK"/>
    <x v="504"/>
    <s v="Fishing Lake SK, May 25, 2007. An estimated 300 homes and cottages (approximately 600 individuals) were damaged by flooding that was caused by a higher than normal snowfall and subsequent ice melt runoff. Fishing Lake, located two hours east of Saskatoon area, received 50 to 75 mm of rain."/>
    <n v="0"/>
    <n v="0"/>
    <n v="600"/>
    <n v="0"/>
    <n v="0"/>
    <s v="5/25/2007 12:00:00 AM"/>
    <m/>
    <m/>
    <m/>
    <m/>
    <m/>
    <m/>
    <m/>
    <n v="0"/>
    <n v="0"/>
  </r>
  <r>
    <x v="1"/>
    <x v="1"/>
    <x v="3"/>
    <x v="5"/>
    <s v="Aklavik NT"/>
    <x v="491"/>
    <s v="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â€™s sewage system."/>
    <n v="0"/>
    <n v="0"/>
    <n v="300"/>
    <n v="3140829"/>
    <n v="172731.2"/>
    <s v="5/27/2006 12:00:00 AM"/>
    <n v="3140829"/>
    <m/>
    <m/>
    <m/>
    <m/>
    <m/>
    <m/>
    <n v="0"/>
    <n v="0"/>
  </r>
  <r>
    <x v="1"/>
    <x v="1"/>
    <x v="3"/>
    <x v="21"/>
    <s v="Sept-ÃŽles QC"/>
    <x v="504"/>
    <s v="Sept-ÃŽles QC, May 27, 2007. A major forest fire forced the evacuation of approximately 1,500 people from the village of Moisie and the MaliothÃ©nam reserve. There were 26 forest fires burning in Quebec at that time."/>
    <n v="0"/>
    <n v="0"/>
    <n v="1500"/>
    <n v="0"/>
    <n v="0"/>
    <s v="5/27/2007 12:00:00 AM"/>
    <m/>
    <m/>
    <m/>
    <m/>
    <m/>
    <m/>
    <m/>
    <n v="0"/>
    <n v="0"/>
  </r>
  <r>
    <x v="1"/>
    <x v="1"/>
    <x v="3"/>
    <x v="21"/>
    <s v="Chapleau ON"/>
    <x v="497"/>
    <s v="Chapleau ON, May 27, 2010. A forest fire, which started in the Chapleau area near Wawa, burned through approximately 22 hydro poles and caused a power outage affecting approximately 2,000 local residents."/>
    <n v="0"/>
    <n v="0"/>
    <n v="0"/>
    <n v="0"/>
    <n v="0"/>
    <s v="5/27/2010 12:00:00 AM"/>
    <m/>
    <m/>
    <m/>
    <m/>
    <m/>
    <m/>
    <m/>
    <n v="2000"/>
    <n v="0"/>
  </r>
  <r>
    <x v="1"/>
    <x v="1"/>
    <x v="3"/>
    <x v="5"/>
    <s v="Kasabonika Lake First Nation ON"/>
    <x v="505"/>
    <s v="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
    <n v="0"/>
    <n v="0"/>
    <n v="150"/>
    <n v="0"/>
    <n v="0"/>
    <s v="5/31/2013 12:00:00 AM"/>
    <m/>
    <m/>
    <m/>
    <m/>
    <m/>
    <m/>
    <m/>
    <m/>
    <m/>
  </r>
  <r>
    <x v="0"/>
    <x v="0"/>
    <x v="2"/>
    <x v="2"/>
    <s v="St. Lawrence River QC"/>
    <x v="506"/>
    <s v="St. Lawrence River QC, May 28 1914. 1024 dead: the CP liner &quot;Empress of Ireland&quot; collided with the Norwegian coal ship &quot;Storstad&quot; and sank in 14 minutes: many lost were members of the Salvation Army: 840 dead were passengers."/>
    <n v="1024"/>
    <n v="0"/>
    <n v="0"/>
    <m/>
    <m/>
    <s v="5/28/1914 12:00:00 AM"/>
    <m/>
    <m/>
    <m/>
    <m/>
    <m/>
    <m/>
    <m/>
    <n v="0"/>
    <n v="0"/>
  </r>
  <r>
    <x v="0"/>
    <x v="0"/>
    <x v="2"/>
    <x v="29"/>
    <s v="Webb SK"/>
    <x v="489"/>
    <s v="Webb SK, May 28, 1980. A bus and truck collided on the TransCanada highway near Webb: the bus was carrying CPR workers."/>
    <n v="22"/>
    <n v="11"/>
    <n v="0"/>
    <m/>
    <m/>
    <s v="5/28/1980 12:00:00 AM"/>
    <n v="0"/>
    <n v="0"/>
    <m/>
    <m/>
    <m/>
    <m/>
    <m/>
    <n v="0"/>
    <n v="0"/>
  </r>
  <r>
    <x v="1"/>
    <x v="1"/>
    <x v="3"/>
    <x v="21"/>
    <s v="Norway House and Sherridon MB"/>
    <x v="494"/>
    <s v="Norway House and Sherridon MB, May 28, 2008. A forest fire, that stretches from a point to the south of Lynn Lake in the northwest corner of the province south to Norway House Cree Nation and east to the Island Lake First Nations, has forced as many as 3,330 people out of their homes."/>
    <n v="0"/>
    <n v="0"/>
    <n v="3330"/>
    <n v="0"/>
    <n v="0"/>
    <s v="5/28/2008 12:00:00 AM"/>
    <m/>
    <m/>
    <m/>
    <m/>
    <m/>
    <m/>
    <m/>
    <n v="0"/>
    <n v="0"/>
  </r>
  <r>
    <x v="1"/>
    <x v="1"/>
    <x v="3"/>
    <x v="5"/>
    <s v="Winnipeg MB"/>
    <x v="497"/>
    <s v="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
    <n v="0"/>
    <n v="0"/>
    <n v="0"/>
    <n v="7731772"/>
    <n v="398202.8"/>
    <s v="5/30/2010 12:00:00 AM"/>
    <n v="6021772"/>
    <m/>
    <n v="1710000"/>
    <m/>
    <m/>
    <m/>
    <m/>
    <n v="0"/>
    <n v="0"/>
  </r>
  <r>
    <x v="1"/>
    <x v="1"/>
    <x v="3"/>
    <x v="5"/>
    <s v="Thunder Bay ON"/>
    <x v="492"/>
    <s v="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
    <n v="0"/>
    <n v="0"/>
    <n v="0"/>
    <n v="0"/>
    <n v="0"/>
    <s v="5/28/2012 12:00:00 AM"/>
    <m/>
    <m/>
    <m/>
    <m/>
    <m/>
    <m/>
    <m/>
    <n v="1500"/>
    <m/>
  </r>
  <r>
    <x v="1"/>
    <x v="1"/>
    <x v="3"/>
    <x v="4"/>
    <s v="Fredericton NB"/>
    <x v="507"/>
    <s v="Fredericton NB, May 28-29, 2015. Fredericton was hit by a severe thunderstorm that knocked out power to 25,000 people. A significant amount of rain and hail fell in the area causing flash flooding in the streets of Fredericton. It was reported that 25 to 40 mm of rain fell in one hour and the storm produced wind gusts of up to 82 km/h. The storm that downed power lines and trees also produced a significant amount of lightening. It was reported that there were 319 lightning strikes within 50 kilometres of Fredericton."/>
    <m/>
    <m/>
    <m/>
    <n v="0"/>
    <n v="0"/>
    <s v="5/29/2015 12:00:00 AM"/>
    <m/>
    <m/>
    <m/>
    <m/>
    <m/>
    <m/>
    <m/>
    <n v="25000"/>
    <m/>
  </r>
  <r>
    <x v="1"/>
    <x v="1"/>
    <x v="3"/>
    <x v="4"/>
    <s v="Montreal QC"/>
    <x v="508"/>
    <s v="Montreal QC, May 29, 1986. Hail the size of golf balls/tennis balls (up to 8 cm in diameter) fell in MontrÃ©al."/>
    <n v="0"/>
    <n v="0"/>
    <n v="0"/>
    <n v="45473000"/>
    <n v="4159115.9"/>
    <s v="5/29/1986 12:00:00 AM"/>
    <n v="0"/>
    <n v="0"/>
    <m/>
    <m/>
    <m/>
    <n v="45473000"/>
    <m/>
    <n v="0"/>
    <n v="0"/>
  </r>
  <r>
    <x v="1"/>
    <x v="1"/>
    <x v="3"/>
    <x v="4"/>
    <s v="Montreal QC"/>
    <x v="509"/>
    <s v="Montreal QC, May 29, 1987. The worst hailstorm on record in the province. Hailstones of 10-12 mm in diameter caused damage to trees, gardens, window glass, automobiles and roofs."/>
    <n v="0"/>
    <n v="0"/>
    <n v="0"/>
    <n v="24891000"/>
    <n v="2180233.6"/>
    <s v="5/29/1987 12:00:00 AM"/>
    <n v="0"/>
    <n v="0"/>
    <m/>
    <m/>
    <m/>
    <n v="24891000"/>
    <m/>
    <n v="0"/>
    <n v="0"/>
  </r>
  <r>
    <x v="1"/>
    <x v="1"/>
    <x v="3"/>
    <x v="21"/>
    <s v="North Central Saskatchewan"/>
    <x v="510"/>
    <s v="North central Saskatchewan, May 29, 1995. Lightning started 56 fires on May 29 and as the season progressed, 2,500 people were evacuated from 16 communities and 18 highways were closed. At the height of the outbreak, 4,000 people were fighting the fires.  While there was no loss of life and minimal loss of structures, 16,000 square kilometres (160,000 hectares) of forest were burned and 48 million cubic meters of wood were lost."/>
    <n v="0"/>
    <n v="0"/>
    <n v="3338"/>
    <n v="91585747"/>
    <n v="6272996.4000000004"/>
    <s v="5/29/1995 12:00:00 AM"/>
    <m/>
    <m/>
    <n v="91585747"/>
    <m/>
    <m/>
    <m/>
    <m/>
    <n v="0"/>
    <n v="0"/>
  </r>
  <r>
    <x v="1"/>
    <x v="1"/>
    <x v="3"/>
    <x v="21"/>
    <s v="Timmins ON"/>
    <x v="511"/>
    <s v="Timmins ON, May 29, 1997. The city declared an emergency when a 100 hectare forest fire jumped the Mattagami River, forcing a one day evacuation of approximately 400 residents."/>
    <n v="0"/>
    <n v="0"/>
    <n v="400"/>
    <m/>
    <m/>
    <s v="5/29/1997 12:00:00 AM"/>
    <n v="0"/>
    <n v="0"/>
    <m/>
    <m/>
    <m/>
    <m/>
    <m/>
    <n v="0"/>
    <n v="0"/>
  </r>
  <r>
    <x v="1"/>
    <x v="1"/>
    <x v="3"/>
    <x v="21"/>
    <s v="Chisasibi QC"/>
    <x v="503"/>
    <s v="Chisasibi QC, May 29, 2005. Forest fire forced about 600 people in the Cree community of Chisasibi to be evacuated to the nearby village of Radisson.  The fire was human caused, and was started within 1 kilometre of the town.  Evacuees were able to return to their homes by May 30."/>
    <n v="0"/>
    <n v="0"/>
    <n v="600"/>
    <n v="0"/>
    <n v="0"/>
    <s v="5/29/2005 12:00:00 AM"/>
    <m/>
    <m/>
    <m/>
    <m/>
    <m/>
    <m/>
    <m/>
    <n v="0"/>
    <n v="0"/>
  </r>
  <r>
    <x v="1"/>
    <x v="1"/>
    <x v="3"/>
    <x v="5"/>
    <s v="Calgary AB"/>
    <x v="512"/>
    <s v="Calgary AB, May 29-31, 2011. Tsuu Tâ€™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
    <n v="0"/>
    <n v="0"/>
    <n v="141"/>
    <n v="0"/>
    <n v="0"/>
    <s v="5/31/2011 12:00:00 AM"/>
    <m/>
    <m/>
    <m/>
    <m/>
    <m/>
    <m/>
    <m/>
    <m/>
    <m/>
  </r>
  <r>
    <x v="1"/>
    <x v="1"/>
    <x v="3"/>
    <x v="5"/>
    <s v="Hay River Township, south shore of Great Slave Lake NT"/>
    <x v="513"/>
    <s v="Hay River Township, south shore of Great Slave Lake NT, May 3, 1963. Major flooding caused by ice jamming in Old Town and Indian Village required evacuation of the community of Hay River."/>
    <n v="0"/>
    <n v="0"/>
    <n v="1800"/>
    <m/>
    <m/>
    <s v="5/3/1963 12:00:00 AM"/>
    <m/>
    <m/>
    <m/>
    <m/>
    <m/>
    <m/>
    <m/>
    <n v="0"/>
    <n v="0"/>
  </r>
  <r>
    <x v="1"/>
    <x v="1"/>
    <x v="3"/>
    <x v="5"/>
    <s v="Dawson YT"/>
    <x v="514"/>
    <s v="Dawson YT, May 3, 1979. An ice jam on the Yukon River caused water to rise 2 m, flooding 80% of Dawson's buildings."/>
    <n v="0"/>
    <n v="0"/>
    <n v="0"/>
    <n v="1854000"/>
    <n v="278100"/>
    <s v="5/3/1979 12:00:00 AM"/>
    <n v="1682054"/>
    <n v="171946"/>
    <m/>
    <m/>
    <m/>
    <m/>
    <m/>
    <n v="0"/>
    <n v="0"/>
  </r>
  <r>
    <x v="1"/>
    <x v="1"/>
    <x v="3"/>
    <x v="11"/>
    <s v="Reeces Corners ON"/>
    <x v="515"/>
    <s v="Reeces Corners ON, May 3, 1983."/>
    <n v="0"/>
    <n v="0"/>
    <n v="0"/>
    <n v="111591"/>
    <n v="11524"/>
    <s v="5/3/1983 12:00:00 AM"/>
    <n v="0"/>
    <n v="0"/>
    <n v="111591"/>
    <m/>
    <m/>
    <m/>
    <m/>
    <n v="0"/>
    <n v="0"/>
  </r>
  <r>
    <x v="1"/>
    <x v="1"/>
    <x v="3"/>
    <x v="5"/>
    <s v="Hay River Township, south shore of Great Slave Lake NT"/>
    <x v="516"/>
    <s v="Hay River Township, south shore of Great Slave Lake NT, May 3, 1985. Record high flows of the Hay River and ice jams caused serious flooding, requiring the evacuation of West Channel residents. Ice jams, spring runoff, minor damages, one injury."/>
    <n v="0"/>
    <n v="1"/>
    <m/>
    <m/>
    <m/>
    <s v="5/3/1985 12:00:00 AM"/>
    <n v="0"/>
    <n v="0"/>
    <m/>
    <m/>
    <m/>
    <m/>
    <m/>
    <n v="0"/>
    <n v="0"/>
  </r>
  <r>
    <x v="1"/>
    <x v="1"/>
    <x v="3"/>
    <x v="4"/>
    <s v="South Central Saskatchewan"/>
    <x v="517"/>
    <s v="South Central Saskatchewan, May 30, 1961. A Canadian record was set when 254 mm of rain fell within an hour at Buffalo Gap, Saskatchewan on May 30, 1961; the rain caused road washouts, field erosion, and loss of all vegetation from several crop and pasture fields; in some areas of the storm, heavy hail occurred which remained in drifts for several days."/>
    <n v="0"/>
    <n v="0"/>
    <n v="0"/>
    <m/>
    <m/>
    <s v="5/30/1961 12:00:00 AM"/>
    <m/>
    <m/>
    <m/>
    <m/>
    <m/>
    <m/>
    <m/>
    <n v="0"/>
    <n v="0"/>
  </r>
  <r>
    <x v="1"/>
    <x v="1"/>
    <x v="3"/>
    <x v="4"/>
    <s v="Windsor ON"/>
    <x v="516"/>
    <s v="Windsor-Leamington ON, May 30, 1985. Golf-ball sized hailstones smashed greenhouses and flattened crops."/>
    <n v="5"/>
    <n v="0"/>
    <n v="0"/>
    <n v="16390000"/>
    <n v="1560952.4"/>
    <s v="5/30/1985 12:00:00 AM"/>
    <n v="0"/>
    <n v="0"/>
    <m/>
    <m/>
    <m/>
    <n v="16390000"/>
    <m/>
    <n v="0"/>
    <n v="0"/>
  </r>
  <r>
    <x v="0"/>
    <x v="0"/>
    <x v="7"/>
    <x v="18"/>
    <s v="Canning NS"/>
    <x v="518"/>
    <s v="Canning NS, May 30, 1986. 500 evacuated; residents of the small farming community of Canning had to leave home after a chemical supplies warehouse caught fire and spewed hazardous fumes and smoke over the town."/>
    <n v="0"/>
    <n v="0"/>
    <n v="500"/>
    <m/>
    <m/>
    <s v="5/30/1986 12:00:00 AM"/>
    <n v="0"/>
    <n v="0"/>
    <m/>
    <m/>
    <m/>
    <m/>
    <m/>
    <n v="0"/>
    <n v="0"/>
  </r>
  <r>
    <x v="0"/>
    <x v="0"/>
    <x v="5"/>
    <x v="7"/>
    <s v="Calgary AB"/>
    <x v="519"/>
    <s v="Calgary AB, May 5, 2002.  Fire gutted the Waterford Complex, a condominium development near downtown Calgary."/>
    <n v="0"/>
    <n v="0"/>
    <n v="300"/>
    <n v="0"/>
    <n v="0"/>
    <s v="5/30/2002 12:00:00 AM"/>
    <m/>
    <m/>
    <m/>
    <m/>
    <m/>
    <m/>
    <m/>
    <n v="0"/>
    <n v="0"/>
  </r>
  <r>
    <x v="1"/>
    <x v="1"/>
    <x v="3"/>
    <x v="5"/>
    <s v="Saint John River NB"/>
    <x v="520"/>
    <s v="Saint John River NB, April 30, 2008. Flooding along the Saint John River caused as many as 1000 people to evacuate their homes."/>
    <n v="0"/>
    <n v="0"/>
    <n v="1000"/>
    <n v="21000000"/>
    <n v="1104294.5"/>
    <s v="5/30/2008 12:00:00 AM"/>
    <n v="21000000"/>
    <m/>
    <m/>
    <m/>
    <m/>
    <m/>
    <m/>
    <n v="0"/>
    <n v="0"/>
  </r>
  <r>
    <x v="1"/>
    <x v="1"/>
    <x v="3"/>
    <x v="5"/>
    <s v="Fraser River BC"/>
    <x v="521"/>
    <s v="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
    <n v="10"/>
    <n v="0"/>
    <n v="16000"/>
    <m/>
    <m/>
    <s v="5/31/1948 12:00:00 AM"/>
    <m/>
    <m/>
    <m/>
    <m/>
    <m/>
    <m/>
    <m/>
    <n v="0"/>
    <n v="0"/>
  </r>
  <r>
    <x v="0"/>
    <x v="2"/>
    <x v="9"/>
    <x v="23"/>
    <s v="Dunsmuir, Vancouver Island BC"/>
    <x v="522"/>
    <s v="Dunsmuir, Vancouver Island BC, May 31, 1982. A B.C. Hydro substation on Vancouver Island was dynamited by a left-wing group called Direct Action. The group said they were protesting industrial expansion."/>
    <n v="0"/>
    <n v="0"/>
    <n v="0"/>
    <m/>
    <m/>
    <s v="5/31/1982 12:00:00 AM"/>
    <n v="0"/>
    <n v="0"/>
    <m/>
    <m/>
    <m/>
    <m/>
    <m/>
    <n v="0"/>
    <n v="0"/>
  </r>
  <r>
    <x v="1"/>
    <x v="1"/>
    <x v="3"/>
    <x v="11"/>
    <s v="Hopeville to Barrie ON"/>
    <x v="516"/>
    <s v="Hopeville to Barrie ON, May 31, 1985; 12 dead, hundreds injured; 800 homeless. More than 100 buildings were damaged, 300 houses were also destroyed. Severe thunderstorms and hail. Power outages, damage to 150 farms."/>
    <n v="12"/>
    <n v="500"/>
    <n v="800"/>
    <n v="83992000"/>
    <n v="7999238.0999999996"/>
    <s v="5/31/1985 12:00:00 AM"/>
    <n v="0"/>
    <n v="0"/>
    <m/>
    <m/>
    <m/>
    <n v="83992000"/>
    <m/>
    <n v="3684211"/>
    <n v="0"/>
  </r>
  <r>
    <x v="1"/>
    <x v="1"/>
    <x v="3"/>
    <x v="4"/>
    <s v="Huntingdon QC"/>
    <x v="520"/>
    <s v="Huntingdon QC, May 31, 2008. More than 95 mm of rain fell on the city of Huntingdon, flooding most of its 1,300 homes and raising fears that the ChÃ¢teauguay River would overflow."/>
    <n v="0"/>
    <n v="0"/>
    <n v="0"/>
    <n v="0"/>
    <n v="0"/>
    <s v="5/31/2008 12:00:00 AM"/>
    <m/>
    <m/>
    <m/>
    <m/>
    <m/>
    <m/>
    <m/>
    <n v="0"/>
    <n v="0"/>
  </r>
  <r>
    <x v="1"/>
    <x v="1"/>
    <x v="3"/>
    <x v="5"/>
    <s v="New Brunswick and Eastern Quebec"/>
    <x v="523"/>
    <s v="New Brunswick and Eastern Quebec, May 4, 1933. Snowmelt, heavy rains and ice jams contributed to flooding throughout New Brunswick and Eastern QuÃ©bec;  three lives were lost in Blue River, Tracey Brook (near Kedgwick), and Edmundston."/>
    <n v="3"/>
    <n v="0"/>
    <n v="0"/>
    <m/>
    <m/>
    <s v="5/4/1933 12:00:00 AM"/>
    <m/>
    <m/>
    <m/>
    <m/>
    <m/>
    <m/>
    <m/>
    <n v="0"/>
    <n v="0"/>
  </r>
  <r>
    <x v="1"/>
    <x v="1"/>
    <x v="8"/>
    <x v="20"/>
    <s v="Fraser Canyon BC"/>
    <x v="524"/>
    <s v="Fraser Canyon BC, May 4, 1971. CNR train derailed by rockfall."/>
    <n v="3"/>
    <n v="0"/>
    <n v="0"/>
    <m/>
    <m/>
    <s v="5/4/1971 12:00:00 AM"/>
    <m/>
    <m/>
    <m/>
    <m/>
    <m/>
    <m/>
    <m/>
    <n v="0"/>
    <n v="0"/>
  </r>
  <r>
    <x v="1"/>
    <x v="1"/>
    <x v="8"/>
    <x v="20"/>
    <s v="Saint-Jean-Vianney QC"/>
    <x v="524"/>
    <s v="Saint-Jean-Vianney QC, May 4, 1971. 31 dead, 1500 evacuated (entire town); during a lengthy rainstorm, a rapid retrogressive flowslide in leda clay swept away several homes as a 213 metre hole appeared in the ground swallowing the houses, several cars and a bus."/>
    <n v="31"/>
    <n v="0"/>
    <n v="1500"/>
    <n v="1250000"/>
    <n v="358851.7"/>
    <s v="5/4/1971 12:00:00 AM"/>
    <n v="1250000"/>
    <n v="0"/>
    <m/>
    <m/>
    <m/>
    <m/>
    <m/>
    <n v="0"/>
    <n v="0"/>
  </r>
  <r>
    <x v="1"/>
    <x v="1"/>
    <x v="3"/>
    <x v="5"/>
    <s v="Grand Falls NL"/>
    <x v="525"/>
    <s v="Grand Falls NL, May 4, 1976. Spring runoff caused the rise of the Exploits River which inundated a section of highway west of Grand Falls;  two people were drowned when their vehicle went off the highway and into 3 meters of water."/>
    <n v="2"/>
    <n v="0"/>
    <n v="0"/>
    <m/>
    <m/>
    <s v="5/4/1976 12:00:00 AM"/>
    <n v="0"/>
    <n v="0"/>
    <m/>
    <m/>
    <m/>
    <m/>
    <m/>
    <n v="0"/>
    <n v="0"/>
  </r>
  <r>
    <x v="1"/>
    <x v="1"/>
    <x v="3"/>
    <x v="21"/>
    <s v="Beardmore ON"/>
    <x v="526"/>
    <s v="Beardmore ON, May 1999.  There were 60 fires burning in the province.  A 50,540 ha fire forced 300 residents from Beardmore to move to Geraldton on May 4.  Another 17,000 ha fire forced the evacuation of the Bearskin Lake First Nation (375 residents) and Pic Mobert First Nation (400 residents) on May 6.  The fires forced the closure of sections of Highways 11 and 17.  The evacuees were allowed to return home on May 8.  The Canadian Forces provided humanitarian assistance in Geraldton and Bearskin Lake."/>
    <n v="0"/>
    <n v="0"/>
    <n v="307"/>
    <m/>
    <m/>
    <s v="5/4/1999 12:00:00 AM"/>
    <n v="0"/>
    <n v="0"/>
    <m/>
    <m/>
    <m/>
    <m/>
    <m/>
    <n v="0"/>
    <n v="0"/>
  </r>
  <r>
    <x v="1"/>
    <x v="1"/>
    <x v="3"/>
    <x v="5"/>
    <s v="Winnipeg MB"/>
    <x v="527"/>
    <s v="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
    <n v="1"/>
    <n v="0"/>
    <n v="107000"/>
    <m/>
    <m/>
    <s v="6/15/1950 12:00:00 AM"/>
    <m/>
    <m/>
    <m/>
    <m/>
    <m/>
    <m/>
    <m/>
    <n v="0"/>
    <n v="0"/>
  </r>
  <r>
    <x v="1"/>
    <x v="1"/>
    <x v="3"/>
    <x v="21"/>
    <s v="Swan Hills AB"/>
    <x v="528"/>
    <s v="Swan Hills AB, May 1998. Approximately 155000 ha was burned by 35 fires.  The most dangerous fires were located in the area of Slave Lake and Swan Hills. A fire 15 km away caused the Town of Swan Hills to activate its municipal emergency plan on May 5 and evacuate 2,400 residents.  Military assistance was required, and several highways were closed. On May 14, Swan Hills was evacuated for a second time. A thunderstorm on May 15, accompanied by a period cold/damp weather suppressed many of the fires in Alberta. Military assistance ended on May 21."/>
    <n v="0"/>
    <n v="0"/>
    <n v="2030"/>
    <m/>
    <m/>
    <s v="5/21/1998 12:00:00 AM"/>
    <m/>
    <m/>
    <m/>
    <m/>
    <m/>
    <m/>
    <m/>
    <n v="0"/>
    <n v="0"/>
  </r>
  <r>
    <x v="1"/>
    <x v="1"/>
    <x v="3"/>
    <x v="5"/>
    <s v="Hay River NT"/>
    <x v="529"/>
    <s v="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
    <n v="0"/>
    <n v="0"/>
    <n v="600"/>
    <n v="460000"/>
    <n v="24189.3"/>
    <s v="5/7/2008 12:00:00 AM"/>
    <n v="460000"/>
    <m/>
    <m/>
    <m/>
    <m/>
    <m/>
    <m/>
    <n v="0"/>
    <n v="0"/>
  </r>
  <r>
    <x v="1"/>
    <x v="1"/>
    <x v="3"/>
    <x v="5"/>
    <s v="Dawson YT"/>
    <x v="530"/>
    <s v="Dawson YT, May 7, 1925. Ice broke on the Klondike River on May 7, while ice broke on the Yukon River on May 9; an ice jam formed causing severe flooding up to 1.5 m high."/>
    <n v="0"/>
    <n v="0"/>
    <n v="0"/>
    <m/>
    <m/>
    <s v="5/7/1925 12:00:00 AM"/>
    <m/>
    <m/>
    <m/>
    <m/>
    <m/>
    <m/>
    <m/>
    <n v="0"/>
    <n v="0"/>
  </r>
  <r>
    <x v="0"/>
    <x v="2"/>
    <x v="9"/>
    <x v="31"/>
    <s v="Quebec City QC"/>
    <x v="531"/>
    <s v="Quebec City QC, May 8, 1984. A shooting occurred at the National Assembly of QuÃ©bec. Three people were killed, 13 injured (4 badly, 2 had a nervous breakdown). The shooting initiated a psychological support program for employees, and heightened security measures."/>
    <n v="3"/>
    <n v="13"/>
    <n v="0"/>
    <m/>
    <m/>
    <s v="5/8/1984 12:00:00 AM"/>
    <n v="0"/>
    <n v="0"/>
    <m/>
    <m/>
    <m/>
    <m/>
    <m/>
    <n v="0"/>
    <n v="0"/>
  </r>
  <r>
    <x v="0"/>
    <x v="0"/>
    <x v="7"/>
    <x v="32"/>
    <s v="Saint-Romuald QC"/>
    <x v="532"/>
    <s v="Saint-Romuald, near QuÃ©bec Harbour QC, May 8, 1988. A major fuel spill occurred at a loading dock."/>
    <n v="0"/>
    <n v="0"/>
    <n v="0"/>
    <m/>
    <m/>
    <s v="5/8/1988 12:00:00 AM"/>
    <n v="0"/>
    <n v="0"/>
    <m/>
    <m/>
    <m/>
    <m/>
    <m/>
    <n v="0"/>
    <n v="0"/>
  </r>
  <r>
    <x v="1"/>
    <x v="1"/>
    <x v="3"/>
    <x v="5"/>
    <s v="Old Crow YT"/>
    <x v="533"/>
    <s v="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
    <n v="0"/>
    <n v="0"/>
    <n v="0"/>
    <n v="546692"/>
    <n v="39615.4"/>
    <s v="5/9/1991 12:00:00 AM"/>
    <n v="518222"/>
    <n v="28470"/>
    <m/>
    <m/>
    <m/>
    <m/>
    <m/>
    <n v="0"/>
    <n v="0"/>
  </r>
  <r>
    <x v="1"/>
    <x v="1"/>
    <x v="3"/>
    <x v="5"/>
    <s v="Southern and Central Ontario"/>
    <x v="534"/>
    <s v="Southern and Central Ontario, May 9-14, 1960. Substantial flooding caused the closing of numerous roads in central Ontario."/>
    <n v="0"/>
    <n v="0"/>
    <n v="0"/>
    <m/>
    <m/>
    <s v="5/14/1960 12:00:00 AM"/>
    <m/>
    <m/>
    <m/>
    <m/>
    <m/>
    <m/>
    <m/>
    <n v="0"/>
    <n v="0"/>
  </r>
  <r>
    <x v="0"/>
    <x v="0"/>
    <x v="0"/>
    <x v="0"/>
    <s v="Plymouth NS"/>
    <x v="535"/>
    <s v="Plymouth NS, May 9, 1992. A coal-dust explosion detonated by burning methane gas at the Westray Mine (on the Foord Seam) in Plymouth, killed 26 miners of which 11 were killed by the explosion and the other 15 were presumed dead when rescue attempts were abandoned due to dangerous conditions and risk of another explosion."/>
    <n v="26"/>
    <n v="0"/>
    <n v="0"/>
    <m/>
    <m/>
    <s v="5/9/1992 12:00:00 AM"/>
    <m/>
    <m/>
    <m/>
    <m/>
    <m/>
    <m/>
    <m/>
    <n v="0"/>
    <n v="0"/>
  </r>
  <r>
    <x v="1"/>
    <x v="1"/>
    <x v="3"/>
    <x v="5"/>
    <s v="James Bay ON"/>
    <x v="536"/>
    <s v="James Bay ON, May 9, 2008. A serious flood risk forced about 1,200 people from their homes along the coast of James Bay."/>
    <n v="0"/>
    <n v="0"/>
    <n v="1200"/>
    <n v="0"/>
    <n v="0"/>
    <s v="5/9/2008 12:00:00 AM"/>
    <m/>
    <m/>
    <m/>
    <m/>
    <m/>
    <m/>
    <m/>
    <n v="0"/>
    <n v="0"/>
  </r>
  <r>
    <x v="1"/>
    <x v="1"/>
    <x v="3"/>
    <x v="21"/>
    <s v="British Columbia"/>
    <x v="537"/>
    <s v="British Columbia, May 9 to September 11, 2015. The 2015 wildfire season in British Columbia was the worst on record, in terms of number of fires and hectares burned, to impact the province in 10 years. During the wildfire season that spanned from May to September, over 1,800 fires burned over 300,000 hectares of land. Approximately two thirds of the fires were caused by lighting. The season began early with the discovery of the Little Bobtail Lake fire on May 9. Many fires were within a close proximity of urban areas prompting evacuation orders and alerts across the province. A number of communities were affected by evacuation orders and alerts. Evacuation orders were issued for 141 homes in Joe Rich Kelowna, 70 homes in West Kelowna, 150 homes in Port Hardy and 110 homes in Testalinden, including others. In Puntzi Lake, 90 homes were evacuated and 18 structures were destroyed, while in Rock Creek 330 homes were evacuated and 30 homes as well as 15 other structures were destroyed. Across the province, 1,144 homes (approximately 3,432 individuals) were evacuated due to wildfires. BC Hydro was forced to cut power to certain communities as a precaution, like in West Kelowna where power was cut to 100 customers (approximately 300 individuals). Additional personnel and resources were needed to help battle to above average number of fires burning throughout the province including 310 out-of province firefighters as well as firefighters from Australia, South Africa and the United states. In total, 2,500 firefighters and support workers were working across the province during the peak of the wildfire season. One man was fatally injured while felling a danger tree at the Old Sechelt Mine fire."/>
    <n v="1"/>
    <m/>
    <n v="3432"/>
    <n v="20401000"/>
    <n v="966872"/>
    <s v="9/11/2015 12:00:00 AM"/>
    <n v="20401000"/>
    <m/>
    <m/>
    <m/>
    <m/>
    <m/>
    <m/>
    <n v="300"/>
    <m/>
  </r>
  <r>
    <x v="0"/>
    <x v="2"/>
    <x v="11"/>
    <x v="35"/>
    <s v="Regina SK"/>
    <x v="538"/>
    <s v="Regina SK, June-July 1935. One person was killed on July 1 during a clash between police and 1000 unemployed workers taking part in the &quot;On to Ottawa&quot; trek."/>
    <n v="1"/>
    <n v="0"/>
    <n v="0"/>
    <m/>
    <m/>
    <s v="7/1/1935 12:00:00 AM"/>
    <m/>
    <m/>
    <m/>
    <m/>
    <m/>
    <m/>
    <m/>
    <n v="0"/>
    <n v="0"/>
  </r>
  <r>
    <x v="1"/>
    <x v="1"/>
    <x v="3"/>
    <x v="5"/>
    <s v="Southwestern AB"/>
    <x v="539"/>
    <s v="Southwestern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
    <n v="1"/>
    <n v="0"/>
    <n v="0"/>
    <m/>
    <m/>
    <s v="6/1/1975 12:00:00 AM"/>
    <n v="0"/>
    <n v="0"/>
    <m/>
    <m/>
    <m/>
    <m/>
    <m/>
    <n v="0"/>
    <n v="0"/>
  </r>
  <r>
    <x v="1"/>
    <x v="1"/>
    <x v="3"/>
    <x v="21"/>
    <s v="Red Lake ON"/>
    <x v="540"/>
    <s v="Red Lake ON, June 1980. 43,664.76 ha of forest were destroyed by a fire, 5000 people had to be evacuated from the area, 3600 of which had to be airlifted to Winnipeg."/>
    <n v="0"/>
    <n v="0"/>
    <n v="5000"/>
    <m/>
    <m/>
    <s v="6/1/1980 12:00:00 AM"/>
    <n v="0"/>
    <n v="0"/>
    <m/>
    <m/>
    <m/>
    <m/>
    <m/>
    <n v="0"/>
    <n v="0"/>
  </r>
  <r>
    <x v="1"/>
    <x v="1"/>
    <x v="3"/>
    <x v="5"/>
    <s v="Aklavik NT"/>
    <x v="541"/>
    <s v="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
    <n v="0"/>
    <n v="0"/>
    <n v="0"/>
    <n v="141412"/>
    <n v="15454.9"/>
    <s v="6/6/1982 12:00:00 AM"/>
    <n v="46278"/>
    <n v="95134"/>
    <m/>
    <m/>
    <m/>
    <m/>
    <m/>
    <n v="0"/>
    <n v="0"/>
  </r>
  <r>
    <x v="1"/>
    <x v="1"/>
    <x v="3"/>
    <x v="3"/>
    <s v="Prairie Provinces"/>
    <x v="542"/>
    <s v="Prairie Provinces, 1984. The worst agricultural drought since the 1930s to occur in the Prairies; severe and widespread surface water droughts reported on the Prairies. Over 10,000 farms were affected."/>
    <n v="0"/>
    <n v="0"/>
    <n v="0"/>
    <n v="0"/>
    <n v="0"/>
    <s v="8/31/1984 12:00:00 AM"/>
    <n v="0"/>
    <n v="0"/>
    <m/>
    <m/>
    <m/>
    <m/>
    <m/>
    <n v="0"/>
    <n v="0"/>
  </r>
  <r>
    <x v="1"/>
    <x v="1"/>
    <x v="3"/>
    <x v="5"/>
    <s v="East Kooteney (Elk River-Watershed) Region and the municipalities of Sparwood, Fernie and surrounding areas BC"/>
    <x v="543"/>
    <s v="East Kooteny (Elk River-Watershed) Region and in the municipalities of Sparwood, Fernie and surrounding areas BC, June 1995.  Severe flooding due to heavy rains."/>
    <n v="0"/>
    <n v="0"/>
    <n v="0"/>
    <n v="7155707"/>
    <n v="490116.9"/>
    <s v="6/1/1995 12:00:00 AM"/>
    <n v="1685853"/>
    <n v="5469854"/>
    <m/>
    <m/>
    <m/>
    <m/>
    <m/>
    <n v="0"/>
    <n v="0"/>
  </r>
  <r>
    <x v="1"/>
    <x v="1"/>
    <x v="3"/>
    <x v="5"/>
    <s v="Peace River area BC"/>
    <x v="544"/>
    <s v="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
    <m/>
    <m/>
    <m/>
    <n v="20942391"/>
    <n v="1284809.3"/>
    <s v="6/1/2001 12:00:00 AM"/>
    <n v="10691352"/>
    <n v="10251039"/>
    <m/>
    <m/>
    <m/>
    <m/>
    <m/>
    <n v="0"/>
    <n v="0"/>
  </r>
  <r>
    <x v="1"/>
    <x v="1"/>
    <x v="3"/>
    <x v="3"/>
    <s v="Across Canada, concentrated in Saskatchewan and Alberta"/>
    <x v="544"/>
    <s v="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
    <n v="0"/>
    <n v="0"/>
    <n v="0"/>
    <n v="0"/>
    <n v="0"/>
    <s v="10/1/2002 12:00:00 AM"/>
    <m/>
    <m/>
    <m/>
    <m/>
    <m/>
    <m/>
    <m/>
    <n v="0"/>
    <n v="0"/>
  </r>
  <r>
    <x v="1"/>
    <x v="1"/>
    <x v="3"/>
    <x v="21"/>
    <s v="Northwest Territories"/>
    <x v="545"/>
    <s v="Northwest Territories, July 1 to September 18, 2014. Abnormally dry conditions and high temperatures fed peak wildfire conditions during the 2014 fire season. By mid-July, 168 separate fires were burning throughout the territory. Voluntary and mandatory evacuations were issued in June and July, most notably in the town of Kakisa where 60 residents were evacuated to Hay River and Fort Providence. The Taltson hydroelectric facility was temporarily shut down as a precautionary measure due to fires that threatened the main transmission lines. By the end of the wildfire season, over 3.5 million hectares of land was burned, the most in over 30 years. In total, 385 fires burned throughout the territory in 2014, 57 per cent more than the annual average. The Government of the Northwest Territories spent $55 million dollars fighting wildfires in 2014, more than eight times the average cost."/>
    <n v="0"/>
    <n v="0"/>
    <n v="60"/>
    <n v="55000000"/>
    <n v="2635782.7000000002"/>
    <s v="9/18/2014 12:00:00 AM"/>
    <m/>
    <m/>
    <n v="55000000"/>
    <m/>
    <m/>
    <m/>
    <m/>
    <m/>
    <m/>
  </r>
  <r>
    <x v="1"/>
    <x v="1"/>
    <x v="3"/>
    <x v="21"/>
    <s v="Northwest of Matagami QC"/>
    <x v="546"/>
    <s v="Northwest of Matagami QC, June 10, 1997. About 125 forest fires burned in QuÃ©bec, 3 of which were serious and required the evacuation of 300 people from James Bay, 200 from Selby mine (85 km northwest of Matagami), and 1100 from the Weymontachie First Nations Reserve."/>
    <n v="0"/>
    <n v="0"/>
    <n v="1100"/>
    <m/>
    <m/>
    <s v="6/10/1997 12:00:00 AM"/>
    <n v="0"/>
    <n v="0"/>
    <m/>
    <m/>
    <m/>
    <m/>
    <m/>
    <n v="0"/>
    <n v="0"/>
  </r>
  <r>
    <x v="1"/>
    <x v="1"/>
    <x v="3"/>
    <x v="21"/>
    <s v="Pukatawagan MB"/>
    <x v="547"/>
    <s v="Pukatawagan MB, June 10, 2008. A town in northern Manitoba declared a state of emergency as food and other necessities dwindled away because of a burned-out railway bridge. More than 2,600 people in Pukatawagan, located about 900 kilometres northwest of Winnipeg, were faced with shortages of food and supplies, including baby products because of a wildfire that damaged the local railway bridge connecting the isolated community with the rest of the province. During the summer months there are only two ways to access Pukatawagan, by air or by rail."/>
    <n v="0"/>
    <n v="0"/>
    <n v="0"/>
    <n v="0"/>
    <n v="0"/>
    <s v="6/10/2008 12:00:00 AM"/>
    <m/>
    <m/>
    <m/>
    <m/>
    <m/>
    <m/>
    <m/>
    <n v="0"/>
    <n v="0"/>
  </r>
  <r>
    <x v="1"/>
    <x v="1"/>
    <x v="3"/>
    <x v="4"/>
    <s v="MontÃ©rÃ©gie and Eastern Townships QC"/>
    <x v="547"/>
    <s v="MontÃ©rÃ©gie and Eastern Townships QC, June 10-13, 2008. Thousands of residents south of Montreal had their power knocked out as many regions were hit with wind gusts exceeding 100 km/h. Hydro-Quebec reported that three quarters of the residents in the MontÃ©rÃ©gie and Eastern Townships, exactly 99,931 homes (approximately 299,793 individuals) lost power on June 10 due to strong winds that damaged power lines. The majority of resident had power restored on June 12, but approximately 25,000 had to wait until June 13."/>
    <n v="0"/>
    <n v="0"/>
    <n v="0"/>
    <n v="0"/>
    <n v="0"/>
    <s v="6/13/2008 12:00:00 AM"/>
    <m/>
    <m/>
    <m/>
    <m/>
    <m/>
    <m/>
    <m/>
    <n v="299793"/>
    <n v="0"/>
  </r>
  <r>
    <x v="1"/>
    <x v="1"/>
    <x v="3"/>
    <x v="5"/>
    <s v="Smoky and Peace River Basins AB"/>
    <x v="548"/>
    <s v="Smoky and Peace River basins AB, June 11-13, 1972. More than 150 mm of rain fell over parts of the Peace River basin southwest of Grande Prairie.  On June 13, a State of Emergency was declared in the town of Grande Prairie as flood water from the Wapiti River inundated the water treatment plant.  Strict water rationing was brought into effect and all non-essential water use was curtailed.  Some local industries were shut down and elementary schools closed."/>
    <n v="0"/>
    <n v="0"/>
    <n v="105"/>
    <m/>
    <m/>
    <s v="6/13/1972 12:00:00 AM"/>
    <n v="0"/>
    <n v="0"/>
    <m/>
    <m/>
    <m/>
    <m/>
    <m/>
    <n v="0"/>
    <n v="0"/>
  </r>
  <r>
    <x v="1"/>
    <x v="1"/>
    <x v="3"/>
    <x v="5"/>
    <s v="Southern Alberta"/>
    <x v="549"/>
    <s v="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
    <n v="0"/>
    <n v="0"/>
    <n v="350"/>
    <n v="16054182"/>
    <n v="963250.9"/>
    <s v="6/11/2002 12:00:00 AM"/>
    <n v="8834091"/>
    <n v="7220091"/>
    <m/>
    <m/>
    <m/>
    <m/>
    <m/>
    <n v="0"/>
    <n v="0"/>
  </r>
  <r>
    <x v="1"/>
    <x v="1"/>
    <x v="3"/>
    <x v="5"/>
    <s v="Southeast MB"/>
    <x v="549"/>
    <s v="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
    <n v="0"/>
    <n v="0"/>
    <n v="150"/>
    <n v="10376248"/>
    <n v="622574.9"/>
    <s v="6/11/2002 12:00:00 AM"/>
    <n v="3552493"/>
    <n v="2954305"/>
    <n v="2094671"/>
    <n v="1766793"/>
    <m/>
    <m/>
    <n v="7986"/>
    <n v="0"/>
    <n v="0"/>
  </r>
  <r>
    <x v="1"/>
    <x v="1"/>
    <x v="8"/>
    <x v="20"/>
    <s v="Joe Rich and Southern British Columbia"/>
    <x v="550"/>
    <s v="Joe Rich and Southern British Columbia, June 12, 1990. 3 dead. debris avalanche caused by heavy rains and flooding; washouts and mudslides closed sections of three highways (Highways 5, 33, 97) and reduced the TransCanada Highway to one lane near Revelstoke, British Columbia; four homes were destroyed by a mudslide 16 km east of Enderby; three houses were destroyed at Stoner Creek; 2 people died 10 km south of Vavenby caught in a mudslide; 2 others died in a demolished house 30 km southeast of Kelowna, also due to a mudslide."/>
    <n v="7"/>
    <n v="0"/>
    <n v="0"/>
    <n v="18208847"/>
    <n v="1393534.2"/>
    <s v="6/12/1990 12:00:00 AM"/>
    <n v="4355578"/>
    <n v="5654135"/>
    <n v="8199134"/>
    <m/>
    <m/>
    <m/>
    <m/>
    <n v="0"/>
    <n v="0"/>
  </r>
  <r>
    <x v="1"/>
    <x v="1"/>
    <x v="3"/>
    <x v="21"/>
    <s v="Iroquois Falls, Kirkland Lake, Timmins areas ON"/>
    <x v="546"/>
    <s v="Iroquois Falls, Kirkland Lake, Timmins areas ON, June 12, 1997. A fire burning southeast of Timmins burned hydro wires which left the town of Foleyet without power for one day; people were evacuated from approximately 750 homes in the Westin Lake, Watabeag Lake (south of Iroquois Falls), Sesekinika and Kenogami (west of Kirkland Lake) areas; 73 people from the Wahgoshig First Nation were evacuated to Timmins."/>
    <n v="0"/>
    <n v="0"/>
    <n v="823"/>
    <m/>
    <m/>
    <s v="6/12/1997 12:00:00 AM"/>
    <n v="0"/>
    <n v="0"/>
    <m/>
    <m/>
    <m/>
    <m/>
    <m/>
    <n v="0"/>
    <n v="0"/>
  </r>
  <r>
    <x v="1"/>
    <x v="1"/>
    <x v="3"/>
    <x v="21"/>
    <s v="Burwash Landing YT"/>
    <x v="551"/>
    <s v="Burwash Landing YT, June 12-22, 1999. A Forest fire caused the evacuation of 69 residents and tourists from the community of Burwash Landing.  The fire reached the town on June 13, destroyed 6 houses and caused extensive damage to other buildings. Residents were allowed back to the town on June 19. Over 100 firefighters fought the blaze. The Alaska highway, a major tourist route, was shut down between Beaver Creek and Haines Junction.  The fire burned 3200 hectares of land and was put out on June 22."/>
    <n v="0"/>
    <n v="0"/>
    <n v="80"/>
    <n v="922323"/>
    <n v="59568.800000000003"/>
    <s v="6/22/1999 12:00:00 AM"/>
    <n v="317481"/>
    <n v="104842"/>
    <m/>
    <n v="500000"/>
    <m/>
    <m/>
    <m/>
    <n v="0"/>
    <n v="0"/>
  </r>
  <r>
    <x v="1"/>
    <x v="1"/>
    <x v="3"/>
    <x v="21"/>
    <s v="Hall Lake SK"/>
    <x v="552"/>
    <s v="Hall Lake SK, June 12-14, 2011. On June 12, the Saskatchewan Emergency Management Organization reported a 25 to 40 hectare wildfire burning approximately three to four kilometers from the La Ronge First Nation subcommunity of Hall Lake. In total, there were 440 residents evacuated. As of June 14, the wildfire was no longer considered to be a direct threat to residents, and the evacuation order was lifted."/>
    <n v="0"/>
    <n v="0"/>
    <n v="440"/>
    <n v="0"/>
    <n v="0"/>
    <s v="6/14/2011 12:00:00 AM"/>
    <m/>
    <m/>
    <m/>
    <m/>
    <m/>
    <m/>
    <m/>
    <m/>
    <m/>
  </r>
  <r>
    <x v="1"/>
    <x v="1"/>
    <x v="3"/>
    <x v="4"/>
    <s v="Prairie Provinces"/>
    <x v="553"/>
    <s v="Prairie Provinces, June 12, 2015. A massive storm system moved through the prairies causing severe thunderstorms to occur throughout the prairie provinces starting in central Alberta and Saskatchewan. Parts of southern Alberta experienced thunderstorms including High River, Brooks and Taber. The storm intensified near Medicine Hat where there was hail and strong winds that caused damages throughout the city. Approximately 9000 people in Alberta lost power due to downed power lines. The storm later moved into Saskatchewan near maple Creek with hail and estimated wind gusts of up to 120 km/h. As the storm travelled eastward, Assiniboia and Weyburn sustained damages from hail. A large part of the storm moved into Manitoba, bringing heavy rain, strong winds and hail that impacted Virden causing extensive damages."/>
    <m/>
    <m/>
    <m/>
    <n v="0"/>
    <n v="0"/>
    <s v="6/12/2015 12:00:00 AM"/>
    <m/>
    <m/>
    <m/>
    <m/>
    <m/>
    <m/>
    <m/>
    <n v="9000"/>
    <m/>
  </r>
  <r>
    <x v="1"/>
    <x v="1"/>
    <x v="3"/>
    <x v="21"/>
    <s v="Halifax NS"/>
    <x v="547"/>
    <s v="Halifax NS, June 13, 2008. An unforeseen brush fire ravaged a wooded area east of Halifax. The fire destroyed two homes and forced 5000 residents to evacuate their homes."/>
    <n v="0"/>
    <n v="0"/>
    <n v="5000"/>
    <n v="0"/>
    <n v="0"/>
    <s v="6/13/2008 12:00:00 AM"/>
    <m/>
    <m/>
    <m/>
    <m/>
    <m/>
    <m/>
    <m/>
    <n v="0"/>
    <n v="0"/>
  </r>
  <r>
    <x v="1"/>
    <x v="1"/>
    <x v="3"/>
    <x v="11"/>
    <s v="Montreal (Sainte-Rose) QC"/>
    <x v="541"/>
    <s v="Montreal (Sainte-Rose) QC, June 14, 1982. 5 fatalities, 26 injured, and extensive damage; hundreds of homes and barns flattened."/>
    <n v="5"/>
    <n v="26"/>
    <n v="0"/>
    <m/>
    <m/>
    <s v="6/14/1982 12:00:00 AM"/>
    <n v="0"/>
    <n v="0"/>
    <m/>
    <m/>
    <m/>
    <m/>
    <m/>
    <n v="0"/>
    <n v="0"/>
  </r>
  <r>
    <x v="1"/>
    <x v="1"/>
    <x v="3"/>
    <x v="4"/>
    <s v="Southern Manitoba"/>
    <x v="542"/>
    <s v="Southern Manitoba, June-July 1984. Southern Manitoba experienced severe rainstorms with hail, thunder, and lightening. In some cases, tornadoes were reported. The storms led to crop damages and flooding. The cities of Winnipeg and Brandon were particularly affected. "/>
    <n v="0"/>
    <n v="0"/>
    <n v="0"/>
    <n v="1656780"/>
    <n v="164037.6"/>
    <s v="7/31/1984 12:00:00 AM"/>
    <n v="301190"/>
    <n v="1355590"/>
    <m/>
    <m/>
    <m/>
    <m/>
    <m/>
    <n v="0"/>
    <n v="0"/>
  </r>
  <r>
    <x v="0"/>
    <x v="2"/>
    <x v="11"/>
    <x v="35"/>
    <s v="Vancouver BC"/>
    <x v="552"/>
    <s v="Vancouver BC, June 15-16, 2011. Following the loss of game seven in the Stanley Cup finals to the Boston Bruins, Vancouver Canucks fans took to the streets and rioting ensued. There were 140 people taken to hospital with minor injuries while four people sustained serious injuries. Businesses along Robson St. and West Georgia St. were damaged (smashed windows, looting, and vandalism) while cars nearby were set on fire."/>
    <n v="0"/>
    <n v="144"/>
    <n v="0"/>
    <n v="0"/>
    <n v="0"/>
    <s v="6/16/2011 12:00:00 AM"/>
    <m/>
    <m/>
    <m/>
    <m/>
    <m/>
    <m/>
    <m/>
    <m/>
    <m/>
  </r>
  <r>
    <x v="1"/>
    <x v="1"/>
    <x v="3"/>
    <x v="5"/>
    <s v="Southern Alberta"/>
    <x v="545"/>
    <s v="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
    <m/>
    <m/>
    <m/>
    <m/>
    <m/>
    <m/>
    <m/>
    <m/>
    <m/>
    <m/>
    <m/>
    <m/>
    <m/>
    <m/>
    <m/>
  </r>
  <r>
    <x v="1"/>
    <x v="1"/>
    <x v="3"/>
    <x v="5"/>
    <s v="Northeastern British Columbia"/>
    <x v="554"/>
    <s v="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
    <m/>
    <m/>
    <n v="60"/>
    <n v="65132000"/>
    <n v="3043551.4"/>
    <s v="6/17/2016 12:00:00 AM"/>
    <n v="65132000"/>
    <m/>
    <m/>
    <m/>
    <m/>
    <m/>
    <m/>
    <n v="6000"/>
    <m/>
  </r>
  <r>
    <x v="1"/>
    <x v="1"/>
    <x v="3"/>
    <x v="5"/>
    <s v="British Columbia"/>
    <x v="551"/>
    <s v="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
    <n v="0"/>
    <n v="0"/>
    <n v="118"/>
    <m/>
    <m/>
    <s v="6/25/1999 12:00:00 AM"/>
    <n v="0"/>
    <n v="0"/>
    <m/>
    <m/>
    <m/>
    <m/>
    <m/>
    <n v="0"/>
    <n v="0"/>
  </r>
  <r>
    <x v="1"/>
    <x v="1"/>
    <x v="3"/>
    <x v="21"/>
    <s v="Mistissini QC"/>
    <x v="555"/>
    <s v="Mistissini QC, June 16-18, 2006. Residents of the Cree community of Mistissini, located 550 kilometres north of Montreal, were forced to leave their homes due to a wildfire that approached within metres of their community. Approximately 3,200 residents were evacuated and were taken to the community of Chibougamou 90 kilometres away. Residents returned home on June 18."/>
    <n v="0"/>
    <n v="0"/>
    <n v="3200"/>
    <n v="0"/>
    <n v="0"/>
    <s v="6/18/2006 12:00:00 AM"/>
    <m/>
    <m/>
    <m/>
    <m/>
    <m/>
    <m/>
    <m/>
    <n v="0"/>
    <n v="0"/>
  </r>
  <r>
    <x v="1"/>
    <x v="1"/>
    <x v="3"/>
    <x v="21"/>
    <s v="Happy Valley - Goose Bay NL"/>
    <x v="556"/>
    <s v="Happy Valley-Goose Bay NL, June 16-17, 2007.  A forest fire burned near Happy Valley-Goose Bay forcing the evacuation of 200 homes. The blaze that was pushed towards the community by wind gusts of 50 km/h reached up to 300 metres of some homes. Fire crews helped by two water bombers and six helicopters managed to suppress the flames."/>
    <n v="0"/>
    <n v="0"/>
    <n v="600"/>
    <n v="0"/>
    <n v="0"/>
    <s v="6/17/2007 12:00:00 AM"/>
    <m/>
    <m/>
    <m/>
    <m/>
    <m/>
    <m/>
    <m/>
    <n v="0"/>
    <n v="0"/>
  </r>
  <r>
    <x v="1"/>
    <x v="1"/>
    <x v="3"/>
    <x v="5"/>
    <s v="Saint John River Basin NB"/>
    <x v="557"/>
    <s v="Saint John River basin and northeastern river basins NB, June 17-25, 1922."/>
    <n v="0"/>
    <n v="0"/>
    <n v="0"/>
    <m/>
    <m/>
    <s v="6/25/1922 12:00:00 AM"/>
    <m/>
    <m/>
    <m/>
    <m/>
    <m/>
    <m/>
    <m/>
    <n v="0"/>
    <n v="0"/>
  </r>
  <r>
    <x v="1"/>
    <x v="1"/>
    <x v="3"/>
    <x v="11"/>
    <s v="Windsor to Tecumseh ON"/>
    <x v="558"/>
    <s v="Windsor to Tecumseh ON, June 17, 1946; 17 dead, hundreds injured; 400 homes damaged; 150 barns and farm buildings destroyed."/>
    <n v="17"/>
    <n v="100"/>
    <n v="0"/>
    <m/>
    <m/>
    <s v="6/17/1946 12:00:00 AM"/>
    <m/>
    <m/>
    <m/>
    <m/>
    <m/>
    <m/>
    <m/>
    <n v="0"/>
    <n v="0"/>
  </r>
  <r>
    <x v="0"/>
    <x v="0"/>
    <x v="1"/>
    <x v="13"/>
    <s v="Vancouver BC"/>
    <x v="559"/>
    <s v="Vancouver BC, June 16, 1958. A section of the Second Narrows Bridge over Burrard Inlet collapsed during construction: design error was later determined to be the cause."/>
    <n v="18"/>
    <n v="0"/>
    <n v="0"/>
    <m/>
    <m/>
    <s v="6/17/1958 12:00:00 AM"/>
    <m/>
    <m/>
    <m/>
    <m/>
    <m/>
    <m/>
    <m/>
    <n v="0"/>
    <n v="0"/>
  </r>
  <r>
    <x v="1"/>
    <x v="1"/>
    <x v="3"/>
    <x v="4"/>
    <s v="Newfoundland, Prince Edward Island and Nova Scotia"/>
    <x v="560"/>
    <s v="Maritimes, June 17, 1973. A sudden severe storm struck the Atlantic provinces causing extensive damage to fishermen's gear."/>
    <n v="0"/>
    <n v="0"/>
    <n v="0"/>
    <n v="5330000"/>
    <n v="1355084.7"/>
    <s v="6/17/1973 12:00:00 AM"/>
    <n v="2314500"/>
    <n v="3015500"/>
    <m/>
    <m/>
    <m/>
    <m/>
    <m/>
    <n v="0"/>
    <n v="0"/>
  </r>
  <r>
    <x v="1"/>
    <x v="1"/>
    <x v="3"/>
    <x v="5"/>
    <s v="Yukon Rivers YT"/>
    <x v="561"/>
    <s v="Yukon rivers YT, June 17 â€“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
    <n v="0"/>
    <n v="0"/>
    <n v="0"/>
    <n v="228636"/>
    <n v="16331.1"/>
    <s v="7/30/1992 12:00:00 AM"/>
    <n v="147321"/>
    <n v="81315"/>
    <m/>
    <m/>
    <m/>
    <m/>
    <m/>
    <n v="0"/>
    <n v="0"/>
  </r>
  <r>
    <x v="1"/>
    <x v="1"/>
    <x v="3"/>
    <x v="5"/>
    <s v="Lesser Slave Lake area AB"/>
    <x v="562"/>
    <s v="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
    <n v="0"/>
    <n v="0"/>
    <n v="922"/>
    <n v="18159797"/>
    <n v="1225633.1000000001"/>
    <s v="6/21/1996 12:00:00 AM"/>
    <n v="5693853"/>
    <n v="5466769"/>
    <n v="6999175"/>
    <m/>
    <m/>
    <m/>
    <m/>
    <n v="0"/>
    <n v="0"/>
  </r>
  <r>
    <x v="1"/>
    <x v="1"/>
    <x v="3"/>
    <x v="5"/>
    <s v="Lesser Slave Lake area AB"/>
    <x v="546"/>
    <s v="Lesser Slave Lake area AB, June 17-20, 1997.  Major flooding occurred in the Lesser Slave Lake area in June.  This resulted in significant damage to property, pasture, and buildings."/>
    <n v="0"/>
    <n v="0"/>
    <n v="0"/>
    <n v="664352"/>
    <n v="44094.2"/>
    <s v="6/20/1997 12:00:00 AM"/>
    <m/>
    <m/>
    <n v="664352"/>
    <m/>
    <m/>
    <m/>
    <m/>
    <n v="0"/>
    <n v="0"/>
  </r>
  <r>
    <x v="1"/>
    <x v="1"/>
    <x v="3"/>
    <x v="5"/>
    <s v="Southern Alberta and Saskatchewan"/>
    <x v="563"/>
    <s v="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
    <n v="0"/>
    <n v="0"/>
    <n v="2065"/>
    <n v="1031670000"/>
    <n v="53133218.899999999"/>
    <s v="6/17/2010 12:00:00 AM"/>
    <n v="75320000"/>
    <m/>
    <n v="206350000"/>
    <m/>
    <n v="750000000"/>
    <m/>
    <m/>
    <n v="0"/>
    <n v="0"/>
  </r>
  <r>
    <x v="1"/>
    <x v="1"/>
    <x v="3"/>
    <x v="5"/>
    <s v="Weyburn and Estavan SK"/>
    <x v="552"/>
    <s v="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
    <n v="0"/>
    <n v="0"/>
    <n v="383"/>
    <n v="0"/>
    <n v="0"/>
    <s v="6/28/2011 12:00:00 AM"/>
    <m/>
    <m/>
    <m/>
    <m/>
    <m/>
    <m/>
    <m/>
    <m/>
    <m/>
  </r>
  <r>
    <x v="1"/>
    <x v="1"/>
    <x v="3"/>
    <x v="4"/>
    <s v="Southern Alberta"/>
    <x v="564"/>
    <s v="Southern Alberta, June 18, 1994."/>
    <n v="0"/>
    <n v="0"/>
    <n v="0"/>
    <n v="30969155"/>
    <n v="2168202.2000000002"/>
    <s v="6/18/1994 12:00:00 AM"/>
    <m/>
    <m/>
    <n v="21910155"/>
    <m/>
    <m/>
    <n v="9059000"/>
    <m/>
    <n v="0"/>
    <n v="0"/>
  </r>
  <r>
    <x v="0"/>
    <x v="0"/>
    <x v="2"/>
    <x v="14"/>
    <s v="MontrÃ©al QC"/>
    <x v="565"/>
    <s v="MontrÃ©al QC, June 18, 1998.  A plane crashed while trying to land at MontrÃ©al Airport killing 12 people."/>
    <n v="12"/>
    <n v="0"/>
    <n v="0"/>
    <m/>
    <m/>
    <s v="6/18/1998 12:00:00 AM"/>
    <n v="0"/>
    <n v="0"/>
    <m/>
    <m/>
    <m/>
    <m/>
    <m/>
    <n v="0"/>
    <n v="0"/>
  </r>
  <r>
    <x v="1"/>
    <x v="1"/>
    <x v="3"/>
    <x v="4"/>
    <s v="Kenora ON"/>
    <x v="551"/>
    <s v="Kenora ON, June 18-19, 1999.  Heavy rains from an intense storm resulted in 144 mm of precipitation falling in 18 hours on the town of Kenora on June 18.  A State of Emergency was declared on June 19.  The storm caused 3 mudslides, the flooding of a dozen houses, backup of sewers with raw sewage pouring into the streets, rivers and lakes, and damage to 200 graves at the Kenora cemetery.  A portion of the TransCanada highway was washed out causing over $1 million dollars in damage."/>
    <n v="0"/>
    <n v="0"/>
    <n v="12"/>
    <m/>
    <m/>
    <s v="6/19/1999 12:00:00 AM"/>
    <m/>
    <m/>
    <m/>
    <m/>
    <m/>
    <m/>
    <m/>
    <n v="0"/>
    <n v="0"/>
  </r>
  <r>
    <x v="0"/>
    <x v="0"/>
    <x v="0"/>
    <x v="0"/>
    <s v="Hillcrest AB"/>
    <x v="566"/>
    <s v="Hillcrest AB, June 19, 1914. 189 dead, 48 survivors: a dust explosion occurred in the coal mine."/>
    <n v="189"/>
    <n v="48"/>
    <n v="0"/>
    <m/>
    <m/>
    <s v="6/19/1914 12:00:00 AM"/>
    <m/>
    <m/>
    <m/>
    <m/>
    <m/>
    <m/>
    <m/>
    <n v="0"/>
    <n v="0"/>
  </r>
  <r>
    <x v="1"/>
    <x v="1"/>
    <x v="3"/>
    <x v="5"/>
    <s v="Southern Alberta"/>
    <x v="567"/>
    <s v="Southern Alberta, June 19-28, 2013. A massive storm system crept through Alberta causing significant flooding throughout the province. As of 2013, this event was responsible for the largest evacuation due to a natural disaster in Albertaâ€™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
    <n v="4"/>
    <n v="0"/>
    <n v="100000"/>
    <n v="2715742000"/>
    <n v="132690977.2"/>
    <s v="6/28/2013 12:00:00 AM"/>
    <n v="1015742000"/>
    <m/>
    <m/>
    <m/>
    <m/>
    <n v="1700000000"/>
    <m/>
    <m/>
    <m/>
  </r>
  <r>
    <x v="1"/>
    <x v="1"/>
    <x v="3"/>
    <x v="4"/>
    <s v="Southeast British Columbia"/>
    <x v="567"/>
    <s v="Southeast British Columbia, June 19-21, 2013. A series of intense rainstorms impacted southwestern Alberta and tracked into southeastern British Columbia, causing widespread flooding, mudslides and road closures. Up to 130 mm of rain fell in some regions and multiple evacuations were ordered. There were 130 homes that were evacuated in Sparwood due to rising flood waters while two mudslides closed parts of Highway 31. Highways 1, 31, 31A, 43 and 93 were all closed due to washouts and debris flow. There also was extensive overland flooding in the town of Fernie."/>
    <n v="0"/>
    <n v="0"/>
    <n v="200"/>
    <n v="10796000"/>
    <n v="527491.9"/>
    <s v="6/21/2013 12:00:00 AM"/>
    <n v="10796000"/>
    <m/>
    <m/>
    <m/>
    <m/>
    <m/>
    <m/>
    <m/>
    <m/>
  </r>
  <r>
    <x v="0"/>
    <x v="0"/>
    <x v="2"/>
    <x v="14"/>
    <s v="Cincinnati. Ohio, USA"/>
    <x v="568"/>
    <s v="Cincinnati Ohio USA, June 2, 1983. An Air Canada DC-9 was destroyed when it caught fire en route to Toronto from Texas and landed in flames at Cincinnati airport."/>
    <n v="23"/>
    <n v="18"/>
    <n v="0"/>
    <m/>
    <m/>
    <s v="6/2/1983 12:00:00 AM"/>
    <n v="0"/>
    <n v="0"/>
    <m/>
    <m/>
    <m/>
    <m/>
    <m/>
    <n v="0"/>
    <n v="0"/>
  </r>
  <r>
    <x v="1"/>
    <x v="1"/>
    <x v="3"/>
    <x v="21"/>
    <s v="Waswanipi reserve QC"/>
    <x v="569"/>
    <s v="Waswanipi Reserve QC, June 2, 1986. A major forest fire forced the evacuation of 500 people living on the Waswanipi reserve."/>
    <n v="0"/>
    <n v="0"/>
    <n v="500"/>
    <m/>
    <m/>
    <s v="6/2/1986 12:00:00 AM"/>
    <n v="0"/>
    <n v="0"/>
    <m/>
    <m/>
    <m/>
    <m/>
    <m/>
    <n v="0"/>
    <n v="0"/>
  </r>
  <r>
    <x v="1"/>
    <x v="1"/>
    <x v="3"/>
    <x v="5"/>
    <s v="Manitoba"/>
    <x v="570"/>
    <s v="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
    <n v="0"/>
    <m/>
    <n v="1197"/>
    <n v="37032721"/>
    <n v="2076601.2"/>
    <s v="6/2/2005 12:00:00 AM"/>
    <n v="37032721"/>
    <m/>
    <m/>
    <m/>
    <m/>
    <m/>
    <m/>
    <n v="0"/>
    <n v="0"/>
  </r>
  <r>
    <x v="1"/>
    <x v="1"/>
    <x v="3"/>
    <x v="5"/>
    <s v="Southern Manitoba"/>
    <x v="571"/>
    <s v="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
    <n v="0"/>
    <n v="0"/>
    <n v="2937"/>
    <n v="0"/>
    <n v="0"/>
    <s v="7/9/2011 12:00:00 AM"/>
    <m/>
    <m/>
    <m/>
    <m/>
    <m/>
    <m/>
    <m/>
    <m/>
    <m/>
  </r>
  <r>
    <x v="1"/>
    <x v="1"/>
    <x v="3"/>
    <x v="21"/>
    <s v="Wollaston Lake SK"/>
    <x v="571"/>
    <s v="Wollaston Lake SK, June 2 to 9, 2011. On June 1, the Saskatchewan Emergency Organization reported that a 500 hectare fire was burning approximately 1.5 kilometres southwest of the community of Wollaston Lake. Winds blowing in from the southwest caused the fire and smoke to encroach upon the community, and the fire increased to 1,100 hectares by the following day. On June 2, a total of 1,137 residents were evacuated but damages to structures had not been reported at that time."/>
    <n v="0"/>
    <n v="0"/>
    <n v="1137"/>
    <n v="0"/>
    <n v="0"/>
    <s v="6/9/2011 12:00:00 AM"/>
    <m/>
    <m/>
    <m/>
    <m/>
    <m/>
    <m/>
    <m/>
    <m/>
    <m/>
  </r>
  <r>
    <x v="1"/>
    <x v="1"/>
    <x v="3"/>
    <x v="28"/>
    <s v="Maritime Provinces"/>
    <x v="572"/>
    <s v="Maritime Provinces, June 20, 1959. 33 people, mostly lobster fishermen, were killed as hurricane gales, reaching 120 km/h, swept across the Maritimes; caused considerable property damage. Twenty-two fishing boats were destroyed off Escuminac."/>
    <n v="33"/>
    <n v="0"/>
    <n v="0"/>
    <n v="0"/>
    <n v="0"/>
    <s v="6/20/1959 12:00:00 AM"/>
    <m/>
    <m/>
    <m/>
    <m/>
    <m/>
    <m/>
    <m/>
    <n v="0"/>
    <n v="0"/>
  </r>
  <r>
    <x v="1"/>
    <x v="1"/>
    <x v="3"/>
    <x v="9"/>
    <s v="Louiseville, Yamachiche and St.-Justin Region of Trois-RiviÃ¨res QC"/>
    <x v="573"/>
    <s v="Louiseville, Yamachiche and St.-Justin Region of Trois-RiviÃ¨res QC, June 20, 1988. A storm system created violent winds which destroyed several houses and caused damage to telephone lines, businesses and agricultural lands."/>
    <n v="0"/>
    <n v="0"/>
    <n v="0"/>
    <m/>
    <m/>
    <s v="6/20/1988 12:00:00 AM"/>
    <n v="0"/>
    <n v="0"/>
    <m/>
    <m/>
    <m/>
    <m/>
    <m/>
    <n v="0"/>
    <n v="0"/>
  </r>
  <r>
    <x v="1"/>
    <x v="1"/>
    <x v="3"/>
    <x v="11"/>
    <s v="Saskatchewan"/>
    <x v="574"/>
    <s v="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
    <n v="0"/>
    <n v="0"/>
    <n v="4"/>
    <m/>
    <m/>
    <s v="6/21/1999 12:00:00 AM"/>
    <m/>
    <m/>
    <m/>
    <m/>
    <m/>
    <m/>
    <m/>
    <n v="0"/>
    <n v="0"/>
  </r>
  <r>
    <x v="0"/>
    <x v="0"/>
    <x v="5"/>
    <x v="0"/>
    <s v="Kingsville ON"/>
    <x v="575"/>
    <s v="Kingsville ON, June 21, 2002. Four million pounds of styrene incinerated."/>
    <n v="0"/>
    <n v="0"/>
    <n v="2500"/>
    <n v="0"/>
    <n v="0"/>
    <s v="6/21/2002 12:00:00 AM"/>
    <m/>
    <m/>
    <m/>
    <m/>
    <m/>
    <m/>
    <m/>
    <n v="0"/>
    <n v="0"/>
  </r>
  <r>
    <x v="1"/>
    <x v="1"/>
    <x v="3"/>
    <x v="21"/>
    <s v="Mishkeegogamang Ojibway First Nation (New Osnaburgh) ON"/>
    <x v="571"/>
    <s v="Mishkeegogamang Ojibway First Nation (New Osnaburgh) ON, June 21-27, 2011.  A state of emergency was declared as the First Nation community was overcome by smoke from more than 17 wildfires burning within 10 kilometres of the communityâ€™s housing area. The fire was estimated to be 37,000 hectares in size and was out control. There were 423 residents that were evacuated between June 22 and June 24. Sioux Lookout, Greenstone (Gerldton) and Ignace declared states of emergency. The Ontario Ministry of Natural Resources (MNR) deployed 10 fire ranger crews to bring the fires under control while the Department of National Defense (DND) assisted with evacuations, and Health Canada assisted with medical services."/>
    <m/>
    <m/>
    <n v="423"/>
    <n v="0"/>
    <n v="0"/>
    <s v="6/27/2011 12:00:00 AM"/>
    <m/>
    <m/>
    <m/>
    <m/>
    <m/>
    <m/>
    <m/>
    <m/>
    <m/>
  </r>
  <r>
    <x v="1"/>
    <x v="1"/>
    <x v="3"/>
    <x v="11"/>
    <s v="Portage la Prairie MB"/>
    <x v="576"/>
    <s v="Portage la Prairie MB, June 22, 1922. A tornado resulted in five dead, many injured."/>
    <n v="5"/>
    <n v="0"/>
    <n v="0"/>
    <m/>
    <m/>
    <s v="6/22/1922 12:00:00 AM"/>
    <m/>
    <m/>
    <m/>
    <m/>
    <m/>
    <m/>
    <m/>
    <n v="0"/>
    <n v="0"/>
  </r>
  <r>
    <x v="1"/>
    <x v="1"/>
    <x v="3"/>
    <x v="11"/>
    <s v="Elie MB"/>
    <x v="577"/>
    <s v="Elie MB, June 22, 2007. Tornadoes touched down west of Winnipeg in Eli and near Oakville, ripping apart several homes and flipping over a semi-trailer on the Trans-Canada Highway. Miraculously, no one appears to have been seriously hurt."/>
    <n v="0"/>
    <n v="0"/>
    <n v="0"/>
    <n v="0"/>
    <n v="0"/>
    <s v="6/22/2007 12:00:00 AM"/>
    <m/>
    <m/>
    <m/>
    <m/>
    <m/>
    <m/>
    <m/>
    <n v="0"/>
    <n v="0"/>
  </r>
  <r>
    <x v="1"/>
    <x v="1"/>
    <x v="3"/>
    <x v="4"/>
    <s v="Municipalities of Pipestone, Sifton, Cameron, White water, Morton, Riverside, Turtle Mountain, Strathcona and Argyle and the Whiteshell Provincial Park MB"/>
    <x v="577"/>
    <s v="Municipalities of Pipestone, Sifton, Cameron, White water, Morton, Riverside, Turtle Mountain, Strathcona and Argyle and the Whiteshell Provincial Park MB, June 22 to 24 June, 2007.  Wind storms and tornados caused significant damages."/>
    <n v="0"/>
    <n v="0"/>
    <n v="0"/>
    <n v="1183183"/>
    <n v="63669"/>
    <s v="6/22/2007 12:00:00 AM"/>
    <n v="1183183"/>
    <m/>
    <m/>
    <m/>
    <m/>
    <m/>
    <m/>
    <n v="0"/>
    <n v="0"/>
  </r>
  <r>
    <x v="1"/>
    <x v="1"/>
    <x v="3"/>
    <x v="4"/>
    <s v="Southern Ontario"/>
    <x v="578"/>
    <s v="Southern Ontario, June 22-23, 2015. A cold front that swept through southern Ontario after a warm low pressure system created severe isolated thunderstorms that brought intense lightening, heavy rain and strong winds. Heavy rainfall caused flooding in London, where there was up to 48 mm of rain and in Toronto, where the Toronto Pearson International Airport recorded 110 mm. Flooding in London overwhelmed the sewage system as well as caused damages to residential and commercial properties due to basement flooding. In Toronto, flooding caused road closures and delayed Go Transit. Strong winds and lighting downed trees, which caused damages to homes and power lines. Approximately 100,000 Hydro One customers (300,000 individuals) were without power during the storm."/>
    <m/>
    <m/>
    <m/>
    <n v="0"/>
    <n v="0"/>
    <s v="6/23/2015 12:00:00 AM"/>
    <m/>
    <m/>
    <m/>
    <m/>
    <m/>
    <m/>
    <m/>
    <n v="300000"/>
    <m/>
  </r>
  <r>
    <x v="0"/>
    <x v="2"/>
    <x v="9"/>
    <x v="23"/>
    <s v="North Atlantic near west coast of Ireland"/>
    <x v="579"/>
    <s v="Ireland (west coast), June 23, 1985. 329 dead (280 Canadians): Air India flight 182 en route from Toronto to India crashed in the North Atlantic: the crash was caused by a terrorist bomb."/>
    <n v="329"/>
    <n v="0"/>
    <n v="0"/>
    <m/>
    <m/>
    <s v="6/23/1985 12:00:00 AM"/>
    <n v="0"/>
    <n v="0"/>
    <m/>
    <m/>
    <m/>
    <m/>
    <m/>
    <n v="0"/>
    <n v="0"/>
  </r>
  <r>
    <x v="1"/>
    <x v="1"/>
    <x v="3"/>
    <x v="21"/>
    <s v="Peerless Lake, Trout Lake AB"/>
    <x v="575"/>
    <s v="Peerless Lake and Trout Lake AB, June 23, 2002.  The Peerless Lake Complex involved three separate fires within a small area approximately 155 km north of Slave Lake. These three fires forced the MD of Opportunity No. 17 to evacuate approximately 600 people to Red Earth.  The wild fires consumed a total of 15,438 ha of forest. "/>
    <n v="0"/>
    <n v="0"/>
    <n v="600"/>
    <n v="0"/>
    <n v="0"/>
    <s v="6/23/2002 12:00:00 AM"/>
    <m/>
    <m/>
    <m/>
    <m/>
    <m/>
    <m/>
    <m/>
    <n v="0"/>
    <n v="0"/>
  </r>
  <r>
    <x v="1"/>
    <x v="1"/>
    <x v="3"/>
    <x v="5"/>
    <s v="Cumberland House Cree First Nation SK"/>
    <x v="570"/>
    <s v="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
    <n v="0"/>
    <m/>
    <n v="2000"/>
    <n v="3455208"/>
    <n v="193750"/>
    <s v="6/23/2005 12:00:00 AM"/>
    <n v="3455208"/>
    <m/>
    <m/>
    <m/>
    <m/>
    <m/>
    <m/>
    <n v="0"/>
    <n v="0"/>
  </r>
  <r>
    <x v="1"/>
    <x v="1"/>
    <x v="8"/>
    <x v="22"/>
    <s v="Val-des-Bois and Gracefield QC"/>
    <x v="580"/>
    <s v="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
    <n v="0"/>
    <n v="0"/>
    <n v="0"/>
    <n v="0"/>
    <n v="0"/>
    <s v="6/23/2010 12:00:00 AM"/>
    <m/>
    <m/>
    <m/>
    <m/>
    <m/>
    <m/>
    <m/>
    <n v="900"/>
    <n v="5"/>
  </r>
  <r>
    <x v="1"/>
    <x v="1"/>
    <x v="3"/>
    <x v="21"/>
    <s v="Cranberry Portage MB"/>
    <x v="580"/>
    <s v="Cranberry Portage MB, June 23 to July 6, 2010. A wildfire 13 kilometres east of Cranberry Portage prompted mandatory and voluntary evacuation orders. Residents from Cranberry Portage were advised to evacuate on June 23 due to smoke from the approaching flames. The Iskwasum and Gyles campgrounds in the Grass River Provincial Park were under a mandatory evacuation order. The road between Cranberry Portage and Sherridon was temporary closed to local traffic due to concerns over visibility. On June 24, approximately 200 people voluntarily evacuated from Cranberry Portage as the fire grew in size. The wildfire reached a maximum size of approximately 55,000 hectares and there were 440 firefighters, 13 helicopters and 13 water bombers combating the flames. On July 6, the travel restrictions near Cranberry Portage were lifted."/>
    <n v="0"/>
    <n v="0"/>
    <n v="200"/>
    <n v="9572104"/>
    <n v="492983.9"/>
    <s v="7/6/2010 12:00:00 AM"/>
    <n v="9572104"/>
    <m/>
    <m/>
    <m/>
    <m/>
    <m/>
    <m/>
    <n v="0"/>
    <n v="0"/>
  </r>
  <r>
    <x v="1"/>
    <x v="1"/>
    <x v="3"/>
    <x v="11"/>
    <s v="Midland ON"/>
    <x v="580"/>
    <s v="Midland ON, June 23, 2010. Two tornadoes touched down in Ontarioâ€™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
    <n v="0"/>
    <n v="20"/>
    <n v="0"/>
    <n v="17000000"/>
    <n v="875536.5"/>
    <s v="6/23/2010 12:00:00 AM"/>
    <m/>
    <m/>
    <n v="1000000"/>
    <m/>
    <m/>
    <n v="16000000"/>
    <m/>
    <n v="0"/>
    <n v="0"/>
  </r>
  <r>
    <x v="1"/>
    <x v="1"/>
    <x v="3"/>
    <x v="21"/>
    <s v="Sheshatshiu NL"/>
    <x v="581"/>
    <s v="North West River and Sheshatshiu NL, June 23-25, 2012. On June 23, the Department of Natural Resources Forestry Division recommended a mandatory evacuation of the communities of North West River and Sheshatshiu First Nation, located approximately 20 kilometers north of Goose Bay, due to smoke and the threat from wildfires. On June 24, both communities declared local states of emergency with residents being placed under immediate evacuation order. Fire and Emergency Services - Newfoundland and Labrador (FES-NL) coordinated the Provincial Government response activities in Labrador and a Provision of Service agreement with the Department of National Defence (DND) was activated.  Approximately 800 people were housed at Canadian Forces Base (CFB) Goose Bay and another approximate 300 people were also accommodated in emergency housing in Happy Valley-Goose Bay.  Many individuals also stayed with family, friends or in private accommodations in the Happy Valley-Goose Bay area.  The evacuation order was lifted on June 25 and the evacuees returned home."/>
    <m/>
    <m/>
    <n v="1100"/>
    <n v="0"/>
    <n v="0"/>
    <s v="6/25/2012 12:00:00 AM"/>
    <m/>
    <m/>
    <m/>
    <m/>
    <m/>
    <m/>
    <m/>
    <m/>
    <m/>
  </r>
  <r>
    <x v="1"/>
    <x v="1"/>
    <x v="3"/>
    <x v="5"/>
    <s v="Sicamous BC"/>
    <x v="581"/>
    <s v="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
    <m/>
    <m/>
    <n v="350"/>
    <n v="3829000"/>
    <n v="188775.7"/>
    <s v="6/23/2012 12:00:00 AM"/>
    <n v="3829000"/>
    <m/>
    <m/>
    <m/>
    <m/>
    <m/>
    <m/>
    <m/>
    <m/>
  </r>
  <r>
    <x v="1"/>
    <x v="1"/>
    <x v="3"/>
    <x v="21"/>
    <s v="Easterville and Chemawawin MB"/>
    <x v="582"/>
    <s v="Easterville and Chemanwawin MB, June 23-27, 2016. Evacuation orders were issued for the communities of Easterville and Chemanwawin Cree Nation, located 450 kilometres north of Winnipeg, due to smoke and the threat of a wildfire that came within half a kilometre of the two communities. There were three fires burning in the area at the time. The fire closest to Easterville and Chemanwawin reached a peak size of 350 hectares. Two water bombers, four bulldozers and seven ground crews kept the fire from reaching the communities. Approximately 2000 people from Chemawawin were evacuated and brought to Winnipeg and approximately 70 people from Easterville were evacuated and brought to The Pas. The Canadian Red Cross along with the help of the Indigenous and Municipal Relations (IMR) assisted with the coordination of the evacuation."/>
    <m/>
    <m/>
    <n v="2070"/>
    <n v="0"/>
    <n v="0"/>
    <s v="6/27/2016 12:00:00 AM"/>
    <m/>
    <m/>
    <m/>
    <m/>
    <m/>
    <m/>
    <m/>
    <m/>
    <m/>
  </r>
  <r>
    <x v="1"/>
    <x v="1"/>
    <x v="3"/>
    <x v="4"/>
    <s v="Regina SK and Edmonton AB"/>
    <x v="568"/>
    <s v="Regina SK and Edmonton AB, June 24, 1983."/>
    <n v="0"/>
    <n v="0"/>
    <n v="0"/>
    <m/>
    <m/>
    <s v="6/24/1983 12:00:00 AM"/>
    <n v="0"/>
    <n v="0"/>
    <m/>
    <m/>
    <m/>
    <m/>
    <m/>
    <n v="0"/>
    <n v="0"/>
  </r>
  <r>
    <x v="1"/>
    <x v="1"/>
    <x v="3"/>
    <x v="21"/>
    <s v="Turnor Lake SK"/>
    <x v="575"/>
    <s v="Turnor Lake SK, June 25, 2002. Three hundred and fifty residents of Turnor Lake, located 600 km northwest of Saskatoon, were evacuated to nearby towns. The fire was charged by exceptionally dry and hot weather, and winds pushed the fire towards Turnor Lake. Water bombers continuously dropped their payload on the fire, while the town buildings and trees were showered by industrial sprinkler systems."/>
    <n v="0"/>
    <n v="0"/>
    <n v="425"/>
    <n v="31014"/>
    <n v="1860.8"/>
    <s v="6/24/2002 12:00:00 AM"/>
    <m/>
    <m/>
    <n v="31014"/>
    <m/>
    <m/>
    <m/>
    <m/>
    <n v="0"/>
    <n v="0"/>
  </r>
  <r>
    <x v="1"/>
    <x v="1"/>
    <x v="3"/>
    <x v="21"/>
    <s v="Northwest River and Sheshatshiu NL"/>
    <x v="581"/>
    <s v="North West River and Sheshatshiu NL, June 24-25, 2012. Two local states of emergency were declared when wildfires threatened the communities of North West River and Sheshatshiu. There were over 1000 residents who had to be evacuated and air lifted to safety. Approximately 700 evacuees were accommodated at Canadian Forces Base Goose Bay and 300 were accommodated in emergency housing in Happy Valley-Goose Bay. The evacuation order was lifted on June 25 and residents were allowed to return to their homes."/>
    <n v="0"/>
    <n v="0"/>
    <n v="1000"/>
    <n v="0"/>
    <n v="0"/>
    <s v="6/25/2012 12:00:00 AM"/>
    <m/>
    <m/>
    <m/>
    <m/>
    <m/>
    <m/>
    <m/>
    <m/>
    <m/>
  </r>
  <r>
    <x v="1"/>
    <x v="1"/>
    <x v="3"/>
    <x v="4"/>
    <s v="Alberta, Saskatchewan, Manitoba and Ontario"/>
    <x v="582"/>
    <s v="Alberta, Saskatchewan, Manitoba and Ontario, June 24-25, 2016. A large storm system caused bad weather throughout the Prairies and parts of northern Ontario. On June 24, widespread and severe thunderstorms caused heavy rain, strong winds, hail and lighting in southern Saskatchewan, while southern Manitoba experienced hail, wind gusts of up to 124 km/h and up to 138 mm of rain. In parts of southern Saskatchewan and Manitoba powerful winds uprooted trees and downed power lines, while flooding caused damages to roads, homes and businesses. In Manitoba, a voluntary evacuation was issued for the communities of Caddy Lake and Whiteshell due to flooding. On June 25, the storm system moved into northern Ontario where it caused significant flooding in Thunder Bay, which received 50 mm of rain in three hours."/>
    <m/>
    <m/>
    <m/>
    <n v="0"/>
    <n v="0"/>
    <s v="6/25/2016 12:00:00 AM"/>
    <m/>
    <m/>
    <m/>
    <m/>
    <m/>
    <m/>
    <m/>
    <m/>
    <m/>
  </r>
  <r>
    <x v="1"/>
    <x v="1"/>
    <x v="3"/>
    <x v="5"/>
    <s v="Regina SK"/>
    <x v="583"/>
    <s v="Regina SK, June 25, 1975. Over 120 mm of rain fell of Regina and the surrounding area, causing major property damage."/>
    <n v="0"/>
    <n v="0"/>
    <n v="0"/>
    <n v="2828222"/>
    <n v="585149.4"/>
    <s v="6/25/1975 12:00:00 AM"/>
    <n v="640274"/>
    <n v="2187948"/>
    <m/>
    <m/>
    <m/>
    <m/>
    <m/>
    <n v="0"/>
    <n v="0"/>
  </r>
  <r>
    <x v="1"/>
    <x v="1"/>
    <x v="3"/>
    <x v="5"/>
    <s v="Southern Manitoba"/>
    <x v="584"/>
    <s v="Southern Manitoba, June 25 to July 14, 2014. After a relatively quiet spring flood season, heavy rainfall in Western Manitoba and Saskatchewan led to record flows and flooding along the Assiniboine, Quâ€™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
    <m/>
    <m/>
    <m/>
    <m/>
    <m/>
    <m/>
    <m/>
    <m/>
    <m/>
    <m/>
    <m/>
    <m/>
    <m/>
    <m/>
    <m/>
  </r>
  <r>
    <x v="1"/>
    <x v="1"/>
    <x v="3"/>
    <x v="5"/>
    <s v="Southern Saskatchewan"/>
    <x v="584"/>
    <s v="Southern Saskatchewan, June 25 to July 14, 2014. Heavy rain across southeastern Saskatchewan led to localized overland flooding, road washouts, highway closures, and local power outages. The affected basins were the Souris, Lower Quâ€™Appelle and Assiniboine. Some areas in southeastern Saskatchewan reported up to 240 mm of precipitation in less than two days. Over 68 municipalities declared local states of emergency. In Melville, St. Peterâ€™s hospital evacuated 150 acute care patients due to rising flood waters. The Trans-Canada Highway was washed out in several sections and CN rail was heavily impacted on its regional lines. Peak flow levels on the Assiniboine and Quâ€™Appelle rivers exceeded that of the 2011 flood."/>
    <n v="0"/>
    <n v="0"/>
    <n v="500"/>
    <n v="19387000"/>
    <n v="929089.5"/>
    <s v="7/14/2014 12:00:00 AM"/>
    <n v="19387000"/>
    <m/>
    <m/>
    <m/>
    <m/>
    <m/>
    <m/>
    <m/>
    <m/>
  </r>
  <r>
    <x v="1"/>
    <x v="1"/>
    <x v="3"/>
    <x v="4"/>
    <s v="St. Lawrence River"/>
    <x v="585"/>
    <s v="St. Lawrence River, June 26, 1930. Lightning struck the bow of the &quot;John B. King&quot; drillship in the St. Lawrence River, igniting a store of dynamite aboard.  The explosion killed 30 people and injured 11 others."/>
    <n v="30"/>
    <n v="11"/>
    <n v="0"/>
    <m/>
    <m/>
    <s v="6/26/1930 12:00:00 AM"/>
    <m/>
    <m/>
    <m/>
    <m/>
    <m/>
    <m/>
    <m/>
    <n v="0"/>
    <n v="0"/>
  </r>
  <r>
    <x v="1"/>
    <x v="1"/>
    <x v="8"/>
    <x v="20"/>
    <s v="Capreol ON"/>
    <x v="585"/>
    <s v="Capreol ON, June 26, 1930.  Slump of railway embankment: passenger train derailed into the Vermillion River."/>
    <n v="4"/>
    <n v="0"/>
    <n v="0"/>
    <m/>
    <m/>
    <s v="6/26/1930 12:00:00 AM"/>
    <m/>
    <m/>
    <m/>
    <m/>
    <m/>
    <m/>
    <m/>
    <n v="0"/>
    <n v="0"/>
  </r>
  <r>
    <x v="1"/>
    <x v="1"/>
    <x v="8"/>
    <x v="20"/>
    <s v="Crerar ON"/>
    <x v="585"/>
    <s v="Crerar ON, June 27, 1930.  Slump of railway embankment; freight train derailed."/>
    <n v="8"/>
    <n v="0"/>
    <n v="0"/>
    <m/>
    <m/>
    <s v="6/27/1930 12:00:00 AM"/>
    <m/>
    <m/>
    <m/>
    <m/>
    <m/>
    <m/>
    <m/>
    <n v="0"/>
    <n v="0"/>
  </r>
  <r>
    <x v="1"/>
    <x v="1"/>
    <x v="3"/>
    <x v="5"/>
    <s v="Central Ontario"/>
    <x v="586"/>
    <s v="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
    <n v="0"/>
    <n v="0"/>
    <n v="0"/>
    <m/>
    <m/>
    <s v="6/28/1970 12:00:00 AM"/>
    <n v="0"/>
    <n v="0"/>
    <m/>
    <m/>
    <m/>
    <m/>
    <m/>
    <n v="0"/>
    <n v="0"/>
  </r>
  <r>
    <x v="1"/>
    <x v="1"/>
    <x v="3"/>
    <x v="5"/>
    <s v="Kenora ON"/>
    <x v="582"/>
    <s v="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
    <m/>
    <m/>
    <m/>
    <n v="0"/>
    <n v="0"/>
    <s v="6/28/2016 12:00:00 AM"/>
    <m/>
    <m/>
    <m/>
    <m/>
    <m/>
    <m/>
    <m/>
    <m/>
    <m/>
  </r>
  <r>
    <x v="1"/>
    <x v="1"/>
    <x v="3"/>
    <x v="5"/>
    <s v="Central and Southern Alberta"/>
    <x v="573"/>
    <s v="Central and Southern AB, June 28-29, 1988."/>
    <n v="0"/>
    <n v="0"/>
    <n v="0"/>
    <m/>
    <m/>
    <s v="6/29/1988 12:00:00 AM"/>
    <n v="0"/>
    <n v="0"/>
    <m/>
    <m/>
    <m/>
    <m/>
    <m/>
    <n v="0"/>
    <n v="0"/>
  </r>
  <r>
    <x v="1"/>
    <x v="1"/>
    <x v="3"/>
    <x v="21"/>
    <s v="Badger NL"/>
    <x v="574"/>
    <s v="Badger NL, June 28 - July 1, 1999. A 6,500 ha Forest fire forced almost 1,000 people in Badger to leave their homes when the fire came within 250 m of the town.  Residents returned home on July 1."/>
    <n v="0"/>
    <n v="0"/>
    <n v="1000"/>
    <m/>
    <m/>
    <s v="7/1/1999 12:00:00 AM"/>
    <n v="0"/>
    <n v="0"/>
    <m/>
    <m/>
    <m/>
    <m/>
    <m/>
    <n v="0"/>
    <n v="0"/>
  </r>
  <r>
    <x v="1"/>
    <x v="1"/>
    <x v="3"/>
    <x v="21"/>
    <s v="Hawes/Patuanak SK"/>
    <x v="575"/>
    <s v="Hawes/Patuanak SK, June 28-30, 2002. One hundred three evacuated."/>
    <n v="0"/>
    <n v="0"/>
    <n v="103"/>
    <n v="0"/>
    <n v="0"/>
    <s v="6/30/2002 12:00:00 AM"/>
    <m/>
    <m/>
    <m/>
    <m/>
    <m/>
    <m/>
    <m/>
    <n v="0"/>
    <n v="0"/>
  </r>
  <r>
    <x v="1"/>
    <x v="1"/>
    <x v="3"/>
    <x v="21"/>
    <s v="Crutwell, Dillon, Hatchett Lake, Pelican Narrows, Deschambeault, Wahpeton First Nation, Nordell, Peter Pond SK"/>
    <x v="575"/>
    <s v="Crutwell, Dillon, Hatchett Lake, Pelican Narrows, Deschambeault, Wahpeton First Nation, Nordell, Peter Pond SK, June 28 - July 1, 2002. Five hundred six evacuated."/>
    <n v="0"/>
    <n v="0"/>
    <n v="480"/>
    <n v="0"/>
    <n v="0"/>
    <s v="7/1/2002 12:00:00 AM"/>
    <m/>
    <m/>
    <m/>
    <m/>
    <m/>
    <m/>
    <m/>
    <n v="0"/>
    <n v="0"/>
  </r>
  <r>
    <x v="1"/>
    <x v="1"/>
    <x v="3"/>
    <x v="5"/>
    <s v="Notre-Dame-des-Prairies QC"/>
    <x v="587"/>
    <s v="Notre-Dame-des-Prairies QC, June 28 to July 4, 2009. A quasi-stationary low-pressure system stalled over eastern Ontario and Quebec. Excessive rains of up to 140 mm damaged roads and bridges, and flooded basements.  The hardest hit areas were in Charlevoix, Mauricie and Parent. Flood waters filled 50 houses in Notre-Dame-des-Prairies on July 1, and collapsed a street in Entrelacs when a stream overflowed. The flow rate on several rivers exceeded historic records."/>
    <n v="0"/>
    <n v="0"/>
    <n v="0"/>
    <n v="0"/>
    <n v="0"/>
    <s v="7/4/2009 12:00:00 AM"/>
    <m/>
    <m/>
    <m/>
    <m/>
    <m/>
    <m/>
    <m/>
    <n v="0"/>
    <n v="0"/>
  </r>
  <r>
    <x v="1"/>
    <x v="1"/>
    <x v="3"/>
    <x v="4"/>
    <s v="Prairie Provinces"/>
    <x v="582"/>
    <s v="Prairie Provinces, June 28-30, 2016. Multiple thunderstorms hit Alberta, Saskatchewan and Manitoba as a warm front moved into the prairies. On June 28, severe thunderstorms formed in Alberta, where Okotoks received 30 cm of hail, Edmonton received up to 75 mm of rain and Calgary was hit by strong winds and lighting that caused trees and two houses to catch fire. On June 29, the storm began to move into southern Saskatchewan and southern Manitoba where hail and heavy rain accompanied by strong winds caused localized flooding. Alberta experienced more bad weather on June 30, where Calgary was impacted by hail, Taber and Strathmore experienced flooding and an EF0 tornado touched down in Ponoka."/>
    <m/>
    <m/>
    <m/>
    <n v="0"/>
    <n v="0"/>
    <s v="6/30/2016 12:00:00 AM"/>
    <m/>
    <m/>
    <m/>
    <m/>
    <m/>
    <m/>
    <m/>
    <m/>
    <m/>
  </r>
  <r>
    <x v="1"/>
    <x v="1"/>
    <x v="3"/>
    <x v="5"/>
    <s v="Norman Wells NT"/>
    <x v="573"/>
    <s v="Norman Wells NT, June 29 - July 3 and July 11-15, 1988. Two severe flood events occurred in the Laird and Mackenzie River Basins of southwestern Northwest Territories."/>
    <n v="0"/>
    <n v="0"/>
    <n v="0"/>
    <m/>
    <m/>
    <s v="6/29/1988 12:00:00 AM"/>
    <n v="0"/>
    <n v="0"/>
    <m/>
    <m/>
    <m/>
    <m/>
    <m/>
    <n v="0"/>
    <n v="0"/>
  </r>
  <r>
    <x v="1"/>
    <x v="1"/>
    <x v="3"/>
    <x v="21"/>
    <s v="Betsiamites, Ragueneau et Baie-Comeau QC"/>
    <x v="588"/>
    <s v="Betsiamites, Ragueneau and Baie Comeau QC, June 29, 1991. Residents of the Montagnais Reserve of Betsiamites and the community of Ragueneau were evacuated; nine fires were reported in the area of Baie Comeau; fire fighting activity concentrated on the two largest fires; the larger fire covered 1900 square km at Betsiamites, about 50 kilometres west of Baie Comeau; the second fire covered 900 square km at Forestville, approximately 90 kilometres west of Baie Comeau; overall there were 7000 evacuees (Red Cross Statistics)."/>
    <n v="0"/>
    <n v="0"/>
    <n v="4035"/>
    <m/>
    <m/>
    <s v="6/29/1991 12:00:00 AM"/>
    <m/>
    <m/>
    <m/>
    <m/>
    <m/>
    <m/>
    <m/>
    <n v="0"/>
    <n v="0"/>
  </r>
  <r>
    <x v="1"/>
    <x v="1"/>
    <x v="3"/>
    <x v="11"/>
    <s v="LanaudiÃ¨re QC"/>
    <x v="589"/>
    <s v="LanaudiÃ¨re QC, June 29, 2008. A tornado, with winds at times reaching 120 km/h and producing hail the size of golf balls, caused a great deal of property damage. Nearly 15,000 homes (45,000 individuals) were left without power."/>
    <n v="0"/>
    <n v="0"/>
    <n v="0"/>
    <n v="0"/>
    <n v="0"/>
    <s v="6/29/2008 12:00:00 AM"/>
    <m/>
    <m/>
    <m/>
    <m/>
    <m/>
    <m/>
    <m/>
    <n v="45000"/>
    <n v="0"/>
  </r>
  <r>
    <x v="1"/>
    <x v="1"/>
    <x v="3"/>
    <x v="11"/>
    <s v="Saskatchewan"/>
    <x v="580"/>
    <s v="Saskatchewan, June 29 to July 2, 2010. Saskatoon was struck by severe weather on June 29. The following day numerous municipalities from Prince Albert to Davidson were affected by heavy rain. On July 1, the storm moved south while another system moved in from the north. On July 2, an F3 tornado touched down at approximately 17:30 CST in Kawacatoose First Nation, near the town of Raymond. The tornado produced wind speeds of up to 330 km/h and left a path of destruction that was 500 metres wide and 45 kilometres in length. The tornado destroyed 18 homes in the small First Nations community. There were no fatalities or reported injuries, although 85 people were left homeless in the wake of the tornado."/>
    <n v="0"/>
    <n v="0"/>
    <n v="85"/>
    <n v="13239000"/>
    <n v="681836.9"/>
    <s v="7/2/2010 12:00:00 AM"/>
    <n v="12881000"/>
    <m/>
    <m/>
    <m/>
    <n v="358000"/>
    <m/>
    <m/>
    <n v="0"/>
    <n v="0"/>
  </r>
  <r>
    <x v="0"/>
    <x v="0"/>
    <x v="7"/>
    <x v="10"/>
    <s v="Long Lake AB"/>
    <x v="578"/>
    <s v="Long Lake AB, June 29 to July 22, 2015. A massive oil leak was detected at the Nexen Long Lake oil sands facility in Northern Alberta on July 15, but officials believe that the spill may have started as early as June 29. About 5 million litres of bitumen, sand and wastewater leaked into the Long Lake site contaminating 16,000 square metres of land. The leak caused significant damage to the environment and local wildlife."/>
    <m/>
    <m/>
    <m/>
    <n v="0"/>
    <n v="0"/>
    <s v="7/22/2015 12:00:00 AM"/>
    <m/>
    <m/>
    <m/>
    <m/>
    <m/>
    <m/>
    <m/>
    <m/>
    <m/>
  </r>
  <r>
    <x v="0"/>
    <x v="0"/>
    <x v="2"/>
    <x v="14"/>
    <s v="British Columbia, Pacific coast"/>
    <x v="590"/>
    <s v="British Columbia, Pacific coast, June 3, 1963. A chartered Northwest Airlines DC-7 went down off the coast of British Columbia en route to Alaska."/>
    <n v="101"/>
    <n v="0"/>
    <n v="0"/>
    <m/>
    <m/>
    <s v="6/3/1963 12:00:00 AM"/>
    <m/>
    <m/>
    <m/>
    <m/>
    <m/>
    <m/>
    <m/>
    <n v="0"/>
    <n v="0"/>
  </r>
  <r>
    <x v="0"/>
    <x v="0"/>
    <x v="5"/>
    <x v="0"/>
    <s v="Hamilton ON"/>
    <x v="591"/>
    <s v="Hamilton ON, June 3, 2007. An industrial fire occurred at a computer facility in Hamilton, involving 5000 square feet of pallets loaded with computer parts, casings and some of the empty plastic barrels located outside the building."/>
    <n v="0"/>
    <n v="0"/>
    <n v="345"/>
    <n v="0"/>
    <n v="0"/>
    <s v="6/3/2007 12:00:00 AM"/>
    <m/>
    <m/>
    <m/>
    <m/>
    <m/>
    <m/>
    <m/>
    <n v="0"/>
    <n v="0"/>
  </r>
  <r>
    <x v="1"/>
    <x v="1"/>
    <x v="3"/>
    <x v="11"/>
    <s v="Regina SK"/>
    <x v="592"/>
    <s v="Regina SK, June 30 1912. 28 dead, hundreds injured, 2500 homeless; more than 400 of the finest buildings in the city were destroyed."/>
    <n v="28"/>
    <n v="100"/>
    <n v="2500"/>
    <m/>
    <m/>
    <s v="6/30/1912 12:00:00 AM"/>
    <m/>
    <m/>
    <m/>
    <m/>
    <m/>
    <m/>
    <m/>
    <n v="0"/>
    <n v="0"/>
  </r>
  <r>
    <x v="1"/>
    <x v="1"/>
    <x v="3"/>
    <x v="21"/>
    <s v="Northern Saskatchewan"/>
    <x v="593"/>
    <s v="Northern Saskatchewan, June 30, 2008. Approximately 2,500 people from the communities of Sandy Bay, Stony Rapids, Pelican Narrows, Black Lake and Uranium City in Saskatchewan's far north have been forced out of their homes due to 64 forest fires."/>
    <n v="0"/>
    <n v="0"/>
    <n v="2500"/>
    <n v="0"/>
    <n v="0"/>
    <s v="6/30/2008 12:00:00 AM"/>
    <m/>
    <m/>
    <m/>
    <m/>
    <m/>
    <m/>
    <m/>
    <n v="0"/>
    <n v="0"/>
  </r>
  <r>
    <x v="1"/>
    <x v="1"/>
    <x v="3"/>
    <x v="5"/>
    <s v="Lethbridge, Taber, Irma and Wainwright AB"/>
    <x v="594"/>
    <s v="Lethbridge, Taber, Irma and Wainwright AB, June 4-11, 1988. Flooding due to severe weather."/>
    <n v="0"/>
    <n v="0"/>
    <n v="0"/>
    <m/>
    <m/>
    <s v="6/11/1988 12:00:00 AM"/>
    <n v="0"/>
    <n v="0"/>
    <m/>
    <m/>
    <m/>
    <m/>
    <m/>
    <n v="0"/>
    <n v="0"/>
  </r>
  <r>
    <x v="1"/>
    <x v="1"/>
    <x v="8"/>
    <x v="20"/>
    <s v="Camp Creek BC"/>
    <x v="595"/>
    <s v="Camp Creek BC, June 5, 1968. Debris flow caused by heavy rains struck a car on the TransCanada Highway."/>
    <n v="4"/>
    <n v="0"/>
    <n v="0"/>
    <m/>
    <m/>
    <s v="6/5/1968 12:00:00 AM"/>
    <m/>
    <m/>
    <m/>
    <m/>
    <m/>
    <m/>
    <m/>
    <n v="0"/>
    <n v="0"/>
  </r>
  <r>
    <x v="1"/>
    <x v="1"/>
    <x v="3"/>
    <x v="4"/>
    <s v="Montreal QC"/>
    <x v="596"/>
    <s v="Montreal QC, June 5, 1979. A violent thunderstorm producing hail and heavy rains caused serious damages; especially to the Botanical Gardens."/>
    <n v="0"/>
    <n v="0"/>
    <n v="0"/>
    <m/>
    <m/>
    <s v="6/5/1979 12:00:00 AM"/>
    <n v="0"/>
    <n v="0"/>
    <m/>
    <m/>
    <m/>
    <m/>
    <m/>
    <n v="0"/>
    <n v="0"/>
  </r>
  <r>
    <x v="1"/>
    <x v="1"/>
    <x v="3"/>
    <x v="5"/>
    <s v="Southeastern British Columbia"/>
    <x v="597"/>
    <s v="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
    <n v="0"/>
    <n v="0"/>
    <n v="802"/>
    <n v="7155707"/>
    <n v="490116.9"/>
    <s v="6/9/1995 12:00:00 AM"/>
    <n v="1685853"/>
    <n v="5469854"/>
    <m/>
    <m/>
    <m/>
    <m/>
    <m/>
    <n v="0"/>
    <n v="0"/>
  </r>
  <r>
    <x v="1"/>
    <x v="1"/>
    <x v="3"/>
    <x v="5"/>
    <s v="Terrace, Smithers &amp; Mount Currie BC"/>
    <x v="598"/>
    <s v="Terrace, Smithers &amp; Mount Currie BC, June 5, 2007. About 125 homes have been evacuated and about 1,100 others are on evacuation alert alongside the swollen Skeena and Bulkley rivers near Terrace and Smithers."/>
    <n v="0"/>
    <n v="0"/>
    <n v="375"/>
    <n v="9600000"/>
    <n v="516591.9"/>
    <s v="6/5/2007 12:00:00 AM"/>
    <n v="9600000"/>
    <m/>
    <m/>
    <m/>
    <m/>
    <m/>
    <m/>
    <n v="0"/>
    <n v="0"/>
  </r>
  <r>
    <x v="1"/>
    <x v="1"/>
    <x v="3"/>
    <x v="4"/>
    <s v="Calgary, Edmonton, St. Albert, the town of Stony Plain, Parkland County, Two Hills County, Kneehill County, Camrose, and the municipal districts of Rocky View and Bighorn AB"/>
    <x v="598"/>
    <s v="Calgary, Edmonton, St. Albert, the town of Stony Plain, Parkland County, Two Hills County, Kneehill County, Camrose, and the municipal districts of Rocky View and Bighorn AB, June 5, 2007. A severe rainstorm on June 5 affected the cities of Calgary, Edmonton, and St. Albert, the town of Stony Plain, Parkland County, the County of Two Hills, Kneehill County, Camrose, County , and the Municipal Districts of Rocky View and Bighorn.  Many residences and small businesses experienced flooding resulting in loss of contents and structural damage.  Infrastructure damage to municipal roads and storm sewer lines, and provincial parks also occurred."/>
    <n v="0"/>
    <n v="0"/>
    <n v="0"/>
    <n v="16396213"/>
    <n v="882307.4"/>
    <s v="6/5/2007 12:00:00 AM"/>
    <n v="7496213"/>
    <n v="8900000"/>
    <m/>
    <m/>
    <m/>
    <m/>
    <m/>
    <n v="0"/>
    <n v="0"/>
  </r>
  <r>
    <x v="1"/>
    <x v="1"/>
    <x v="3"/>
    <x v="21"/>
    <s v="Sahtu Region of the Northwest Territories"/>
    <x v="599"/>
    <s v="Sahtu region of the Northwest Territories, June 6-15, 1995.  A Forest fire was first sited in Fort Norman (in the Hamlet of Tulita), and then spread to Norman Wells, Yellowknife and Deline. The fires were started by lightning strikes. Damage was incurred by provincial, municipal and private property.  Fort Norman was evacuated on June 6, and Norman Wells was evacuated on June 9. Norman Wells was under a State of Emergency from June 814."/>
    <n v="0"/>
    <n v="0"/>
    <n v="950"/>
    <n v="3432310"/>
    <n v="235089.7"/>
    <s v="6/15/1995 12:00:00 AM"/>
    <n v="504871"/>
    <n v="202377"/>
    <n v="2725062"/>
    <m/>
    <m/>
    <m/>
    <m/>
    <n v="0"/>
    <n v="0"/>
  </r>
  <r>
    <x v="1"/>
    <x v="1"/>
    <x v="3"/>
    <x v="5"/>
    <s v="Southern Alberta"/>
    <x v="599"/>
    <s v="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
    <n v="0"/>
    <n v="0"/>
    <n v="0"/>
    <n v="154623306"/>
    <n v="10590637.4"/>
    <s v="6/9/1995 12:00:00 AM"/>
    <n v="34061897"/>
    <n v="9324782"/>
    <n v="12672842"/>
    <n v="76670115"/>
    <m/>
    <n v="21893670"/>
    <m/>
    <n v="0"/>
    <n v="0"/>
  </r>
  <r>
    <x v="1"/>
    <x v="1"/>
    <x v="3"/>
    <x v="21"/>
    <s v="Chibougamau and James Bay QC"/>
    <x v="600"/>
    <s v="Chibougamau and James Bay QC, June 6, 2005.  In Northern QuÃ©bec a forest fire near Chibougamau forced the evacuation of approximately 200 residents.  Approximately 650 Hydro-Quebec workers were airlifted in an evacuation operation in the James Bay area due to another forest fire. There were 57 active forest fires in Quebec at the time.  Forest fires have destroyed approximately 170,000 hectares of forest in Quebec this year."/>
    <n v="0"/>
    <m/>
    <n v="850"/>
    <n v="0"/>
    <n v="0"/>
    <s v="6/6/2005 12:00:00 AM"/>
    <m/>
    <m/>
    <m/>
    <m/>
    <m/>
    <m/>
    <m/>
    <n v="0"/>
    <n v="0"/>
  </r>
  <r>
    <x v="1"/>
    <x v="1"/>
    <x v="3"/>
    <x v="5"/>
    <s v="Southern Alberta"/>
    <x v="600"/>
    <s v="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
    <n v="2"/>
    <m/>
    <n v="7028"/>
    <n v="129049397"/>
    <n v="7236414.7999999998"/>
    <s v="6/8/2005 12:00:00 AM"/>
    <n v="129049397"/>
    <m/>
    <m/>
    <m/>
    <m/>
    <m/>
    <m/>
    <n v="0"/>
    <n v="0"/>
  </r>
  <r>
    <x v="1"/>
    <x v="1"/>
    <x v="3"/>
    <x v="11"/>
    <s v="Leamington ON"/>
    <x v="601"/>
    <s v="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
    <n v="0"/>
    <n v="0"/>
    <n v="0"/>
    <n v="100000"/>
    <n v="5150.2"/>
    <s v="6/6/2010 12:00:00 AM"/>
    <m/>
    <m/>
    <n v="100000"/>
    <m/>
    <m/>
    <m/>
    <m/>
    <n v="13500"/>
    <n v="0"/>
  </r>
  <r>
    <x v="1"/>
    <x v="1"/>
    <x v="3"/>
    <x v="5"/>
    <s v="Yukon, Northwest Territories and British Columbia"/>
    <x v="602"/>
    <s v="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
    <n v="0"/>
    <n v="0"/>
    <n v="137"/>
    <n v="1503748"/>
    <n v="74137.100000000006"/>
    <s v="6/30/2012 12:00:00 AM"/>
    <n v="1503748"/>
    <m/>
    <m/>
    <m/>
    <m/>
    <m/>
    <m/>
    <m/>
    <m/>
  </r>
  <r>
    <x v="1"/>
    <x v="1"/>
    <x v="3"/>
    <x v="5"/>
    <s v="White Rock BC"/>
    <x v="603"/>
    <s v="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
    <n v="0"/>
    <n v="0"/>
    <n v="30"/>
    <m/>
    <m/>
    <s v="6/8/1999 12:00:00 AM"/>
    <m/>
    <m/>
    <m/>
    <m/>
    <m/>
    <m/>
    <m/>
    <n v="0"/>
    <n v="0"/>
  </r>
  <r>
    <x v="1"/>
    <x v="1"/>
    <x v="3"/>
    <x v="5"/>
    <s v="Pangnirtung NU"/>
    <x v="604"/>
    <s v="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
    <n v="0"/>
    <n v="0"/>
    <n v="0"/>
    <n v="4507509"/>
    <n v="237029.4"/>
    <s v="6/9/2008 12:00:00 AM"/>
    <n v="4507509"/>
    <m/>
    <m/>
    <m/>
    <m/>
    <m/>
    <m/>
    <n v="0"/>
    <n v="0"/>
  </r>
  <r>
    <x v="1"/>
    <x v="1"/>
    <x v="3"/>
    <x v="5"/>
    <s v="Municipalities of Ignace, Fort Frances, Rainy River, Alberton, Atikokan, Chapple, Dawson, Emo, La Valle, Lake of the Woods, Morley, Machin; Township of Sioux-Narrows - Nestor Falls, ON"/>
    <x v="605"/>
    <s v="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
    <n v="0"/>
    <n v="0"/>
    <n v="0"/>
    <n v="6975854"/>
    <n v="418551.2"/>
    <s v="6/9/2002 12:00:00 AM"/>
    <m/>
    <m/>
    <n v="6975854"/>
    <m/>
    <m/>
    <m/>
    <m/>
    <n v="0"/>
    <n v="0"/>
  </r>
  <r>
    <x v="1"/>
    <x v="1"/>
    <x v="3"/>
    <x v="21"/>
    <s v="Quebec and Ontario"/>
    <x v="606"/>
    <s v="Ontario and QuÃ©bec, July-August 1955. More than 100 forest fires burned longer than four weeks; on August 4 there were 150 fires."/>
    <n v="0"/>
    <n v="0"/>
    <n v="0"/>
    <n v="24402775"/>
    <n v="10384159.6"/>
    <s v="8/31/1955 12:00:00 AM"/>
    <m/>
    <m/>
    <n v="23207778"/>
    <n v="1194997"/>
    <m/>
    <m/>
    <m/>
    <n v="0"/>
    <n v="0"/>
  </r>
  <r>
    <x v="1"/>
    <x v="1"/>
    <x v="4"/>
    <x v="6"/>
    <s v="Manitoba"/>
    <x v="607"/>
    <s v="Manitoba, July 1983. An encephalitis outbreak occurred."/>
    <n v="0"/>
    <n v="0"/>
    <n v="0"/>
    <n v="4444275"/>
    <n v="458961.3"/>
    <s v="7/1/1983 12:00:00 AM"/>
    <n v="1384672"/>
    <n v="3059603"/>
    <m/>
    <m/>
    <m/>
    <m/>
    <m/>
    <n v="0"/>
    <n v="0"/>
  </r>
  <r>
    <x v="1"/>
    <x v="1"/>
    <x v="3"/>
    <x v="21"/>
    <s v="Northeast of Vancouver BC"/>
    <x v="608"/>
    <s v="Northeast of Vancouver BC, July 1985.  During the same year, the Prairie provinces were struck with a severe drought (see 1985.002). During July, in northeast of Vancouver; a forest fire destroyed half a million acres of timberland.  One of the worst forest fires seasons on record.  Greater than 240,000 hectares of prime forest land burned.  More than 6,300 fire-fighters battling blazes.  The number of fires recorded in BC in 1985 were 3604."/>
    <n v="0"/>
    <n v="0"/>
    <n v="0"/>
    <m/>
    <m/>
    <s v="7/1/1985 12:00:00 AM"/>
    <n v="0"/>
    <n v="0"/>
    <m/>
    <m/>
    <m/>
    <m/>
    <m/>
    <n v="0"/>
    <n v="0"/>
  </r>
  <r>
    <x v="1"/>
    <x v="1"/>
    <x v="3"/>
    <x v="11"/>
    <s v="Montmartre SK"/>
    <x v="609"/>
    <s v="Montmartre SK, July 1989. The Canadian Red Cross assisted the victims."/>
    <n v="0"/>
    <n v="0"/>
    <n v="0"/>
    <m/>
    <m/>
    <s v="7/1/1989 12:00:00 AM"/>
    <n v="0"/>
    <n v="0"/>
    <m/>
    <m/>
    <m/>
    <m/>
    <m/>
    <n v="0"/>
    <n v="0"/>
  </r>
  <r>
    <x v="1"/>
    <x v="1"/>
    <x v="3"/>
    <x v="5"/>
    <s v="Northeast and Central British Columbia"/>
    <x v="610"/>
    <s v="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
    <n v="0"/>
    <n v="0"/>
    <m/>
    <n v="9323887"/>
    <n v="572017.6"/>
    <s v="7/1/2001 12:00:00 AM"/>
    <n v="2622744"/>
    <n v="6701143"/>
    <m/>
    <m/>
    <m/>
    <m/>
    <m/>
    <n v="0"/>
    <n v="0"/>
  </r>
  <r>
    <x v="1"/>
    <x v="1"/>
    <x v="3"/>
    <x v="21"/>
    <s v="Kee-Way-Win FN; Townships of Terrace Bay and Schrieber; Village of Rossport; Pays Plat FN; Deer Lake FN, ON"/>
    <x v="611"/>
    <s v="Kee-Way-Win FN; Townships of Terrace Bay and Schrieber; Village of Rossport; Pays Plat FN; Deer Lake FN, ON, July 2002. Members of several communities were concerned by nearby fires and smoke. More than 1000 people were evacuated to Thunder Bay, Geraldton and Sioux Lookout. Municipal emergency declarations occurred in six communities."/>
    <n v="0"/>
    <n v="0"/>
    <n v="985"/>
    <n v="0"/>
    <n v="0"/>
    <s v="7/1/2002 12:00:00 AM"/>
    <m/>
    <m/>
    <m/>
    <m/>
    <m/>
    <m/>
    <m/>
    <n v="0"/>
    <n v="0"/>
  </r>
  <r>
    <x v="1"/>
    <x v="1"/>
    <x v="3"/>
    <x v="21"/>
    <s v="Southeastern British Columbia and Southwestern Alberta"/>
    <x v="612"/>
    <s v="Southeastern British Columbia and Southwestern Alberta; July and August 2003.  Dozens of communities were evacuated due to wildfires started by lightning and careless fire use.  Over 50,000 people were evacuated and firefighting costs alone are estimated at $400 million dollars."/>
    <m/>
    <m/>
    <n v="48501"/>
    <n v="159052448"/>
    <n v="9283216.8000000007"/>
    <s v="8/31/2003 12:00:00 AM"/>
    <n v="159052448"/>
    <m/>
    <m/>
    <m/>
    <m/>
    <m/>
    <m/>
    <n v="0"/>
    <n v="0"/>
  </r>
  <r>
    <x v="1"/>
    <x v="1"/>
    <x v="3"/>
    <x v="21"/>
    <s v="Deschambault Lake SK"/>
    <x v="613"/>
    <s v="Deschambault Lake SK, July 1-6, 2008. A large wildfire threatened the community of Deschambault Lake in northern Saskatchewan. The fire was only 1.5 kilometres away from the community before it was redirected by firefighters using a technique called &quot;back burning,&quot; which involves igniting a controlled burn in front of the fire in order to reduce the amount of fuel. Approximately 1000 residents were evacuated on July 1 and did not return home until July 6."/>
    <n v="0"/>
    <n v="0"/>
    <n v="1000"/>
    <n v="0"/>
    <n v="0"/>
    <s v="7/6/2008 12:00:00 AM"/>
    <m/>
    <m/>
    <m/>
    <m/>
    <m/>
    <m/>
    <m/>
    <n v="0"/>
    <n v="0"/>
  </r>
  <r>
    <x v="1"/>
    <x v="1"/>
    <x v="3"/>
    <x v="4"/>
    <s v="Lethbridge AB"/>
    <x v="613"/>
    <s v="Lethbridge AB, July 1, 2008. On Canada Day 2008, Lethbridge was hit by an intense storm that brought heavy rain, which caused flash flooding in parts of the city. It rained 47 mm, the monthly average in just about 90 minutes. The heavy rain reached a peak of about 200 mm for at least one hour. The intense rainstorm flooded the basements of over 300 houses, submerged three underpasses and caused road closures, including the closure of one bridge."/>
    <n v="0"/>
    <n v="0"/>
    <n v="0"/>
    <n v="0"/>
    <n v="0"/>
    <s v="7/1/2008 12:00:00 AM"/>
    <m/>
    <m/>
    <m/>
    <m/>
    <m/>
    <m/>
    <m/>
    <n v="0"/>
    <n v="0"/>
  </r>
  <r>
    <x v="1"/>
    <x v="1"/>
    <x v="3"/>
    <x v="21"/>
    <s v="British Columbia"/>
    <x v="614"/>
    <s v="British Columbia, July 1 to September 30, 2014. A significant heat wave across British Columbia in July and August led to record breaking dry conditions and â€œhighâ€ to â€œextremeâ€ fire danger ratings in most of the province. Almost 360,000 hectares of land was burned â€“the third highest in the history of the province. Over 4,500 people were forced to evacuate throughout the season with the largest evacuations taking place in West Kelowna where 2,500 people fled and Hudsonâ€™s Hope where 1,150 people fled in July due to wildfires. At its peak, over 3000 firefighters and frontline crews worked at combating the fires, and as a result, significant damage to infrastructure and communities was avoided. As of November 2014, the Government of British Columbia estimated it spent approximately $300 million dollars responding to wildfires for the 2014 season."/>
    <n v="0"/>
    <n v="0"/>
    <n v="4500"/>
    <n v="300000000"/>
    <n v="14376996.800000001"/>
    <s v="9/30/2014 12:00:00 AM"/>
    <m/>
    <m/>
    <n v="300000000"/>
    <m/>
    <m/>
    <m/>
    <m/>
    <m/>
    <m/>
  </r>
  <r>
    <x v="1"/>
    <x v="1"/>
    <x v="3"/>
    <x v="21"/>
    <s v="Northern Saskatchewan"/>
    <x v="615"/>
    <s v="Northern Saskatchewan, July 1-18, 2015. The 2015 wildfire season in Saskatchewan featured an unprecedented number of wildfires that consequently caused the biggest fire evacuation effort in Saskatchewanâ€™s history to date. More than 13,000 people from 54 different communities had to be evacuated from their homes in Northern Saskatchewan due to over 720 wildfires that burned nearly 1.8 million hectares of land. The two most severely impacted communities were La Ronge and Montreal Lake. Approximately 7,900 residents of La Ronge Indian Band were forced to evacuate, while in Montreal Lake approximately 1,500 residents evacuated due to several wildfires that destroyed six buildings in the area. Up to 1,500 members of the Canadian Armed Forces were sent to the La Ronge area to assist firefighters."/>
    <m/>
    <m/>
    <n v="13000"/>
    <n v="92191000"/>
    <n v="4369241.7"/>
    <s v="7/18/2015 12:00:00 AM"/>
    <n v="92191000"/>
    <m/>
    <m/>
    <m/>
    <m/>
    <m/>
    <m/>
    <m/>
    <m/>
  </r>
  <r>
    <x v="1"/>
    <x v="1"/>
    <x v="3"/>
    <x v="5"/>
    <s v="Edmonton AB"/>
    <x v="616"/>
    <s v="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
    <n v="0"/>
    <n v="0"/>
    <n v="0"/>
    <n v="1597600"/>
    <n v="261901.6"/>
    <s v="7/11/1978 12:00:00 AM"/>
    <n v="87859"/>
    <n v="1509741"/>
    <m/>
    <m/>
    <m/>
    <m/>
    <m/>
    <n v="0"/>
    <n v="0"/>
  </r>
  <r>
    <x v="1"/>
    <x v="1"/>
    <x v="3"/>
    <x v="4"/>
    <s v="Southern Alberta"/>
    <x v="617"/>
    <s v="Southern AB July 10, 1995."/>
    <n v="0"/>
    <n v="0"/>
    <n v="0"/>
    <n v="28103000"/>
    <n v="1924863"/>
    <s v="7/10/1995 12:00:00 AM"/>
    <n v="0"/>
    <n v="0"/>
    <m/>
    <m/>
    <m/>
    <n v="28103000"/>
    <m/>
    <n v="0"/>
    <n v="0"/>
  </r>
  <r>
    <x v="0"/>
    <x v="0"/>
    <x v="7"/>
    <x v="18"/>
    <s v="Hamilton ON"/>
    <x v="618"/>
    <s v="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
    <n v="0"/>
    <n v="0"/>
    <n v="4000"/>
    <m/>
    <m/>
    <s v="7/10/1997 12:00:00 AM"/>
    <n v="0"/>
    <n v="0"/>
    <m/>
    <m/>
    <m/>
    <m/>
    <m/>
    <n v="0"/>
    <n v="0"/>
  </r>
  <r>
    <x v="0"/>
    <x v="0"/>
    <x v="7"/>
    <x v="16"/>
    <s v="Portage la Prairie MB"/>
    <x v="619"/>
    <s v="Portage la Prairie MB, July 10, 1998. The last 8 cars of an eastbound CN Rail freight train jackknifed near the TransCanada and Hwy.16 junction, 12 km west of Portage la Prairie. The 8 cars derailed and spilled glycol (antifreeze) into a creek which leads to Lake Manitoba. The toxic spill forced the evacuation of area residents. No one was injured."/>
    <n v="0"/>
    <n v="0"/>
    <n v="0"/>
    <m/>
    <m/>
    <s v="7/10/1998 12:00:00 AM"/>
    <n v="0"/>
    <n v="0"/>
    <m/>
    <m/>
    <m/>
    <m/>
    <m/>
    <n v="0"/>
    <n v="0"/>
  </r>
  <r>
    <x v="1"/>
    <x v="1"/>
    <x v="3"/>
    <x v="21"/>
    <s v="Cochrane ON"/>
    <x v="620"/>
    <s v="Cochrane and northern region ON, July 11, 1911. A Forest fire resulted in 73 deaths (unofficially in the hundreds), 200 made homeless, 804,650 sq km destroyed."/>
    <n v="73"/>
    <n v="0"/>
    <n v="200"/>
    <m/>
    <m/>
    <s v="7/11/1911 12:00:00 AM"/>
    <m/>
    <m/>
    <m/>
    <m/>
    <m/>
    <m/>
    <m/>
    <n v="0"/>
    <n v="0"/>
  </r>
  <r>
    <x v="1"/>
    <x v="1"/>
    <x v="3"/>
    <x v="15"/>
    <s v="Lake Louise AB"/>
    <x v="606"/>
    <s v="Mount Temple, Lake Louise AB, July 11, 1955. 7 skiers killed; inexperienced climbers were swept away by an avalanche."/>
    <n v="7"/>
    <n v="0"/>
    <n v="0"/>
    <m/>
    <m/>
    <s v="7/11/1955 12:00:00 AM"/>
    <m/>
    <m/>
    <m/>
    <m/>
    <m/>
    <m/>
    <m/>
    <n v="0"/>
    <n v="0"/>
  </r>
  <r>
    <x v="0"/>
    <x v="2"/>
    <x v="11"/>
    <x v="33"/>
    <s v="Oka QC"/>
    <x v="621"/>
    <s v="Oka QC, July 11, 1990. Members of the militant Mohawk Warrior's Society set up roadblocks over a dispute involving Mohawk claims to land being used for expansion of the Oka golf club; this led, on July 11, 1990, to the death of a QPP officer during a failed assault on the barricades and the blocking of the Mercier Bridge near Chateauguay, southwest of MontrÃ©al, QuÃ©bec; the army was called in to handle the situation; the stand-off continued all summer with attention focused on the Kahnesatake reserve at Oka and the Kahnawake reserve near Chateauguay; the crisis gave rise to native protests and sympathy blockades across Canada; the crisis came to an end when a group of Mohawk warriors holed up in a treatment centre in Kahnesatake surrendered to the army on Sept. 26, ending the 78-day stand-off. 10,000 people were evacuated."/>
    <n v="1"/>
    <n v="0"/>
    <n v="10000"/>
    <m/>
    <m/>
    <s v="9/26/1990 12:00:00 AM"/>
    <m/>
    <m/>
    <m/>
    <m/>
    <m/>
    <m/>
    <m/>
    <n v="0"/>
    <n v="0"/>
  </r>
  <r>
    <x v="0"/>
    <x v="0"/>
    <x v="2"/>
    <x v="14"/>
    <s v="Saudi Arabia"/>
    <x v="622"/>
    <s v="Saudi Arabia, July 11, 1991. Nationair DC-8 crashed in Saudi Arabia, killing 261 people."/>
    <n v="261"/>
    <n v="0"/>
    <n v="0"/>
    <n v="0"/>
    <n v="0"/>
    <s v="7/11/1991 12:00:00 AM"/>
    <n v="0"/>
    <n v="0"/>
    <m/>
    <m/>
    <m/>
    <m/>
    <m/>
    <n v="0"/>
    <n v="0"/>
  </r>
  <r>
    <x v="1"/>
    <x v="1"/>
    <x v="8"/>
    <x v="20"/>
    <s v="Hummingbird Creek BC"/>
    <x v="618"/>
    <s v="Hummingbird Creek BC, July 11, 1997. A debris avalanche was initiated on a saturated and steep slope downstream of a culvert. The debris traveled in the channel of Hummingbird Creek, generating a large debris flow.  The community of Swansea Point was greatly affected: homes and businesses were inundated, and the major highway was damaged."/>
    <n v="0"/>
    <m/>
    <m/>
    <m/>
    <m/>
    <s v="7/11/1997 12:00:00 AM"/>
    <m/>
    <m/>
    <m/>
    <m/>
    <m/>
    <m/>
    <m/>
    <n v="0"/>
    <n v="0"/>
  </r>
  <r>
    <x v="1"/>
    <x v="1"/>
    <x v="3"/>
    <x v="11"/>
    <s v="Winnipeg MB"/>
    <x v="613"/>
    <s v="Winnipeg MB, July 11, 2008. Wind caused havoc across Winnipeg and eastern Manitoba, including one area that may have been hit by a tornado. Up to 5000 homes (15,000 individals) lost power in total."/>
    <n v="0"/>
    <n v="0"/>
    <n v="0"/>
    <n v="0"/>
    <n v="0"/>
    <s v="7/11/2008 12:00:00 AM"/>
    <m/>
    <m/>
    <m/>
    <m/>
    <m/>
    <m/>
    <m/>
    <n v="15000"/>
    <n v="0"/>
  </r>
  <r>
    <x v="1"/>
    <x v="1"/>
    <x v="3"/>
    <x v="21"/>
    <s v="Mackenzie County AB"/>
    <x v="623"/>
    <s v="Mackenzie County AB, July 11-20, 2012. As many as 11 wildfires burned out of control in Mackenzie County in northwestern Alberta, leading to two community evacuations.  All Zama residents, including work camps were evacuated under a mandatory evacuation order on Tuesday, July 10 until July 20.  The Zama access road was closed and a controlled barricade was set up at the Assumption Bypass/Apache Road into Zama to ensure that only authorized personnel were allowed access.  A reception centre for evacuees was set up in the town hall of High Level. There were approximately 300 evacuees, including 134 from Zama and 164 from the Dene Thaâ€™ First Nation. The evacuation order was lifted July 17. Firefighters from Yukon, New Brunswick, Ontario, Alaska, and Mexico, along with helicopters and other equipment, joined over 300 firefighters already taking shifts to battle the fires in northern Alberta. Albertaâ€™s Environment and Sustainable Resource Development (ESRD) provided sprinkling protection systems for all north end homes with additional sprinkling systems having been ordered to protect the homes located in the Zama interior.  A sprinkling system for the fireguard along the containment line was also provided by ESRD.  On July 17, Alberta Health Services issued an air quality advisory for residents in the La Crete area with respiratory concerns, advising them to visit the advanced ambulatory care centre located in the La Crete Community Health Centre. The advisory was lifted July 23."/>
    <n v="0"/>
    <n v="0"/>
    <n v="300"/>
    <n v="0"/>
    <n v="0"/>
    <s v="7/20/2012 12:00:00 AM"/>
    <m/>
    <m/>
    <m/>
    <m/>
    <m/>
    <m/>
    <m/>
    <m/>
    <m/>
  </r>
  <r>
    <x v="1"/>
    <x v="1"/>
    <x v="3"/>
    <x v="4"/>
    <s v="Moncton NB"/>
    <x v="624"/>
    <s v="Moncton NB, July 12, 1976.  A rainstorm dropped 79.8 mm within 24 hours in Moncton, NB. Streets and basements all across the town were flooded. Transformers were hit by lightning during the storm; however, there were no widespread power outages. Smaller outages were fixed within a day."/>
    <n v="0"/>
    <n v="0"/>
    <n v="0"/>
    <n v="8005500"/>
    <n v="1544469.5"/>
    <s v="7/12/1976 12:00:00 AM"/>
    <n v="3065714"/>
    <n v="4939786"/>
    <m/>
    <m/>
    <m/>
    <m/>
    <m/>
    <n v="0"/>
    <n v="0"/>
  </r>
  <r>
    <x v="1"/>
    <x v="1"/>
    <x v="3"/>
    <x v="9"/>
    <s v="Calgary AB"/>
    <x v="625"/>
    <s v="Calgary AB, July 12, 2010. A massive 30-minute long hailstorm pelted the city of Calgary on July 12. The hail ranged from 4 cm in diameter to baseball-sized hail balls. Apart from the hail, the storm brought along with it heavy rain, strong wind gusts, thunder and lightning. The storm caused severe damages throughout the city as hail broke windows, dented cars and destroyed crops. The hailstorm decimated over 90,000 hectares of cropland near Strathmore and Hussar. Crop damage claims were estimated at $18.5 million. In total, the estimated dollar value of damage claims was over $400 million, making it the costliest hailstorm in Canada to date."/>
    <n v="0"/>
    <n v="0"/>
    <n v="0"/>
    <n v="400000000"/>
    <n v="20600858.399999999"/>
    <s v="7/12/2010 12:00:00 AM"/>
    <m/>
    <m/>
    <m/>
    <m/>
    <m/>
    <n v="400000000"/>
    <m/>
    <m/>
    <m/>
  </r>
  <r>
    <x v="1"/>
    <x v="1"/>
    <x v="3"/>
    <x v="5"/>
    <s v="Eckville, Lacombe, Paddle River, Fort Vermilion, and Peace River AB"/>
    <x v="626"/>
    <s v="Eckville, Paddle River, Fort Vermilion, and Peace River AB, July 12-14, 2011. According to the AB River Forecast Centre, water levels on the Peace River exceed 1 in 100 year event levels near Fort Vermilion. The region was divided into three segments to facilitate emergency response. All of 'Area A' included all of the low-lying areas, and was placed under immediate evacuation order. On July 12, there were approximately 100 flooded homes in Eckville and 700 homes were without electricity or phone services. Roads and highways were significantly damaged."/>
    <n v="0"/>
    <n v="0"/>
    <n v="156"/>
    <n v="0"/>
    <n v="0"/>
    <s v="7/14/2011 12:00:00 AM"/>
    <m/>
    <m/>
    <m/>
    <m/>
    <m/>
    <m/>
    <m/>
    <n v="700"/>
    <n v="0"/>
  </r>
  <r>
    <x v="1"/>
    <x v="1"/>
    <x v="3"/>
    <x v="5"/>
    <s v="Chestermere AB"/>
    <x v="615"/>
    <s v="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
    <m/>
    <m/>
    <m/>
    <n v="0"/>
    <n v="0"/>
    <s v="7/12/2015 12:00:00 AM"/>
    <m/>
    <m/>
    <m/>
    <m/>
    <m/>
    <m/>
    <m/>
    <n v="20000"/>
    <m/>
  </r>
  <r>
    <x v="1"/>
    <x v="1"/>
    <x v="3"/>
    <x v="21"/>
    <s v="Northern Saskatchewan"/>
    <x v="627"/>
    <s v="Northern Saskatchewan, July 1936. During the week before July 20, 194 sq. km of Saskatchewan timberland burned."/>
    <m/>
    <m/>
    <m/>
    <m/>
    <m/>
    <s v="7/19/1936 12:00:00 AM"/>
    <m/>
    <m/>
    <m/>
    <m/>
    <m/>
    <m/>
    <m/>
    <n v="0"/>
    <n v="0"/>
  </r>
  <r>
    <x v="1"/>
    <x v="1"/>
    <x v="3"/>
    <x v="5"/>
    <s v="Grande Prairie AB"/>
    <x v="628"/>
    <s v="Grande Prairie AB, July 13-15 and August 1-3, 1982. Most of the Smoky River Basin above the junction of the Wapiti and Smoky rivers received in excess of 100 mm of precipitation.  The intensity of the rainfall overloaded Grande Prairie\'s storm and sanitary sewage systems and caused numerous flooded basements.  The second storm on August 1-3 set a new 24-hour August rainfall record at Grande Prairie.  The flood events caused extensive damage to buildings, roads, bridges and rail facilities in the Smoky River Basin."/>
    <n v="0"/>
    <n v="0"/>
    <n v="0"/>
    <m/>
    <m/>
    <s v="8/3/1982 12:00:00 AM"/>
    <n v="0"/>
    <n v="0"/>
    <m/>
    <m/>
    <m/>
    <m/>
    <m/>
    <n v="115994"/>
    <n v="0"/>
  </r>
  <r>
    <x v="1"/>
    <x v="1"/>
    <x v="3"/>
    <x v="5"/>
    <s v="North-central Alberta"/>
    <x v="629"/>
    <s v="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
    <n v="0"/>
    <n v="0"/>
    <n v="0"/>
    <n v="12843964"/>
    <n v="1174752.8"/>
    <s v="7/24/1986 12:00:00 AM"/>
    <n v="6809368"/>
    <n v="6034596"/>
    <m/>
    <m/>
    <m/>
    <m/>
    <m/>
    <n v="0"/>
    <n v="0"/>
  </r>
  <r>
    <x v="1"/>
    <x v="1"/>
    <x v="3"/>
    <x v="4"/>
    <s v="Southern Ontario"/>
    <x v="617"/>
    <s v="Southern Ontario, July 13-15, 1995."/>
    <n v="0"/>
    <n v="0"/>
    <n v="0"/>
    <n v="56910000"/>
    <n v="3897945.2"/>
    <s v="7/15/1995 12:00:00 AM"/>
    <n v="0"/>
    <n v="0"/>
    <m/>
    <m/>
    <m/>
    <n v="56910000"/>
    <m/>
    <n v="0"/>
    <n v="0"/>
  </r>
  <r>
    <x v="1"/>
    <x v="1"/>
    <x v="3"/>
    <x v="4"/>
    <s v="Central Alberta"/>
    <x v="630"/>
    <s v="Central Alberta, July 14, 1953. Thousands of birds were crushed by golf-ball sized hailstones as a hailstorm moved across central Alberta, affecting an area of 1800 sq. km."/>
    <n v="0"/>
    <n v="0"/>
    <n v="0"/>
    <m/>
    <m/>
    <s v="7/14/1953 12:00:00 AM"/>
    <m/>
    <m/>
    <m/>
    <m/>
    <m/>
    <m/>
    <m/>
    <n v="0"/>
    <n v="0"/>
  </r>
  <r>
    <x v="0"/>
    <x v="0"/>
    <x v="5"/>
    <x v="7"/>
    <s v="Mississauga ON"/>
    <x v="631"/>
    <s v="Mississauga ON, July 14, 1980. A fire spread quickly through a nursing home; 21 dead; 35 injured."/>
    <n v="21"/>
    <n v="35"/>
    <n v="0"/>
    <m/>
    <m/>
    <s v="7/14/1980 12:00:00 AM"/>
    <n v="0"/>
    <m/>
    <m/>
    <m/>
    <m/>
    <m/>
    <m/>
    <n v="0"/>
    <n v="0"/>
  </r>
  <r>
    <x v="1"/>
    <x v="1"/>
    <x v="3"/>
    <x v="3"/>
    <s v="Ontario"/>
    <x v="607"/>
    <s v="Ontario, 1983. Heat and drought stress resulted in low crop yields in Ontario.  Heat caused roads and a rail to buckle on Aug. 3.  The latter spilled 6 CP Rail freight cars carrying grain and 1 car carrying steel rails into the Cypress River."/>
    <n v="0"/>
    <n v="0"/>
    <n v="0"/>
    <m/>
    <m/>
    <s v="8/31/1983 12:00:00 AM"/>
    <n v="0"/>
    <n v="0"/>
    <m/>
    <m/>
    <m/>
    <m/>
    <m/>
    <n v="0"/>
    <n v="0"/>
  </r>
  <r>
    <x v="1"/>
    <x v="1"/>
    <x v="3"/>
    <x v="5"/>
    <s v="Montreal QC"/>
    <x v="632"/>
    <s v="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
    <n v="2"/>
    <n v="0"/>
    <n v="0"/>
    <n v="64216681"/>
    <n v="5624818.7999999998"/>
    <s v="7/14/1987 12:00:00 AM"/>
    <n v="6473041"/>
    <n v="13065640"/>
    <m/>
    <m/>
    <m/>
    <n v="44678000"/>
    <m/>
    <n v="0"/>
    <n v="0"/>
  </r>
  <r>
    <x v="0"/>
    <x v="0"/>
    <x v="7"/>
    <x v="10"/>
    <s v="Truro NS"/>
    <x v="633"/>
    <s v="Truro NS, July 14, 1993. A refrigeration leak resulted in liquid anhydrous ammonia flowing into a floor drain and into the Salmon River causing a major fish kill."/>
    <n v="0"/>
    <n v="0"/>
    <n v="0"/>
    <m/>
    <m/>
    <s v="7/14/1993 12:00:00 AM"/>
    <n v="0"/>
    <n v="0"/>
    <m/>
    <m/>
    <m/>
    <m/>
    <m/>
    <n v="0"/>
    <n v="0"/>
  </r>
  <r>
    <x v="1"/>
    <x v="1"/>
    <x v="3"/>
    <x v="11"/>
    <s v="Pine Lake AB"/>
    <x v="634"/>
    <s v="Pine Lake AB, July 14, 2000.  A tornado hit Pine Lake at 300 kilometres an hour, killing 12 people and injuring more than 140.  Close to one-thousand people were displaced from a campsite as their recreational vehicles were damaged."/>
    <n v="12"/>
    <n v="140"/>
    <n v="1000"/>
    <n v="3385331"/>
    <n v="212913.9"/>
    <s v="7/14/2000 12:00:00 AM"/>
    <n v="190216"/>
    <n v="3195115"/>
    <m/>
    <m/>
    <m/>
    <m/>
    <m/>
    <n v="0"/>
    <n v="0"/>
  </r>
  <r>
    <x v="1"/>
    <x v="1"/>
    <x v="3"/>
    <x v="4"/>
    <s v="Southeast YT"/>
    <x v="635"/>
    <s v="Southeast YT, July 15-16, 1974. Heavy rainfall along the Alaska Highway caused sections of highway and bridges to be washed away; the Watson Lake area received 100 mm of rain; at times 25 mm fell during a six-hour period."/>
    <n v="0"/>
    <n v="0"/>
    <n v="0"/>
    <m/>
    <m/>
    <s v="7/15/1974 12:00:00 AM"/>
    <n v="0"/>
    <n v="0"/>
    <m/>
    <m/>
    <m/>
    <m/>
    <m/>
    <n v="0"/>
    <n v="0"/>
  </r>
  <r>
    <x v="1"/>
    <x v="1"/>
    <x v="3"/>
    <x v="11"/>
    <s v="Eastern Ontario and Western Quebec"/>
    <x v="636"/>
    <s v="Eastern Ontario and Western Quebec, July 15, 1984. 1 dead, 43 injured; destruction of 300 houses. QuÃ©bec: Sheenboro, Blue Sea Lake, Bouchette, Caymant Region of Outaouais. In QuÃ©bec, 37 houses were damaged, 10 houses destroyed."/>
    <n v="1"/>
    <n v="43"/>
    <n v="0"/>
    <m/>
    <m/>
    <s v="7/15/1984 12:00:00 AM"/>
    <n v="0"/>
    <n v="0"/>
    <m/>
    <m/>
    <m/>
    <m/>
    <m/>
    <n v="0"/>
    <n v="0"/>
  </r>
  <r>
    <x v="1"/>
    <x v="1"/>
    <x v="3"/>
    <x v="4"/>
    <s v="Alberta and Saskatchewan"/>
    <x v="637"/>
    <s v="Alberta and Saskatchewan, July 15-16, 2016. A storm system caused hail, heavy rain and flash flooding in parts of southern Alberta and southern Saskatchewan. On July 15, Lethbridge, Alberta was impacted by hail, while Calgary and Arbour Lake experienced localized flooding. On July 16, a torrential down pour consisting of 60 mm of rain in less than one hour hit the town of Swift Current, Saskatchewan, which caused flash flooding. In Alberta the hail damaged the roofs of homes, broke windows and dented vehicles. In Swift Current, flash flooding overwhelmed the cityâ€™s storm water system, which resulted in flooded basements and submerged vehicles."/>
    <m/>
    <m/>
    <m/>
    <n v="0"/>
    <n v="0"/>
    <s v="7/16/2016 12:00:00 AM"/>
    <m/>
    <m/>
    <m/>
    <m/>
    <m/>
    <m/>
    <m/>
    <m/>
    <m/>
  </r>
  <r>
    <x v="1"/>
    <x v="1"/>
    <x v="3"/>
    <x v="5"/>
    <s v="Saskatchewan and Alberta"/>
    <x v="629"/>
    <s v="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
    <n v="1"/>
    <n v="0"/>
    <n v="0"/>
    <n v="17889807"/>
    <n v="1636262.8"/>
    <s v="7/24/1986 12:00:00 AM"/>
    <n v="9484477"/>
    <n v="8405330"/>
    <m/>
    <m/>
    <m/>
    <m/>
    <m/>
    <n v="0"/>
    <n v="0"/>
  </r>
  <r>
    <x v="1"/>
    <x v="1"/>
    <x v="3"/>
    <x v="4"/>
    <s v="Winnipeg MB"/>
    <x v="638"/>
    <s v="Winnipeg MB, July 16, 1996. Hailstones the size of tennis balls pounded down on the city; crops were flattened south of Winnipeg, trees were stripped, gardens destroyed and windows shattered. Gale force winds, torrential rains, funnel clouds and one tornado were reported. There were no reported injuries."/>
    <n v="0"/>
    <n v="0"/>
    <n v="0"/>
    <n v="105000000"/>
    <n v="7086614.2000000002"/>
    <s v="7/16/1996 12:00:00 AM"/>
    <n v="0"/>
    <n v="0"/>
    <m/>
    <m/>
    <m/>
    <n v="105000000"/>
    <m/>
    <n v="0"/>
    <n v="0"/>
  </r>
  <r>
    <x v="1"/>
    <x v="1"/>
    <x v="3"/>
    <x v="4"/>
    <s v="Calgary AB"/>
    <x v="638"/>
    <s v="Calgary AB, July 16-18, 1996. The hailstorm caused  flooding; heavy rains and tornadoes were also reported. 911 service was knocked out, causing emergency crews to use regular lines. No injuries were reported. Many vehicles were damaged. Gale force winds, torrential rains swept across the area. There were no reported injuries, however extensive damage was done to homes and gardens."/>
    <n v="0"/>
    <n v="0"/>
    <n v="0"/>
    <n v="103000000"/>
    <n v="6951631"/>
    <s v="7/18/1996 12:00:00 AM"/>
    <m/>
    <m/>
    <m/>
    <m/>
    <m/>
    <n v="103000000"/>
    <m/>
    <n v="0"/>
    <n v="0"/>
  </r>
  <r>
    <x v="0"/>
    <x v="0"/>
    <x v="1"/>
    <x v="38"/>
    <s v="Across Toronto, Canada, and internationally"/>
    <x v="639"/>
    <s v="Across Toronto, Canada, and internationally, July 16, 1999.  During regular maintenance at the Bell Canada Switching Station, a repairman dropped a wrench into high-voltage equipment, resulting in a fire that disabled the switch and brought down at least 113,000 telecommunications lines across Toronto, Canada, and internationally.  Confusion between various technical and procedural fail-safes prevented service from being restored for about 12 hours."/>
    <n v="0"/>
    <n v="2"/>
    <n v="0"/>
    <m/>
    <m/>
    <s v="7/16/1999 12:00:00 AM"/>
    <m/>
    <m/>
    <m/>
    <m/>
    <m/>
    <m/>
    <m/>
    <n v="0"/>
    <n v="0"/>
  </r>
  <r>
    <x v="1"/>
    <x v="1"/>
    <x v="3"/>
    <x v="4"/>
    <s v="Calgary AB"/>
    <x v="617"/>
    <s v="Calgary AB, July 17, 1995."/>
    <n v="0"/>
    <n v="0"/>
    <n v="0"/>
    <n v="74559612"/>
    <n v="5106822.7"/>
    <s v="7/17/1995 12:00:00 AM"/>
    <m/>
    <m/>
    <n v="18858612"/>
    <m/>
    <m/>
    <n v="55701000"/>
    <m/>
    <n v="0"/>
    <n v="0"/>
  </r>
  <r>
    <x v="0"/>
    <x v="0"/>
    <x v="5"/>
    <x v="0"/>
    <s v="Dartmouth NS"/>
    <x v="640"/>
    <s v="Dartmouth NS, July 18, 1945. Naval Magazine."/>
    <n v="0"/>
    <n v="0"/>
    <n v="0"/>
    <m/>
    <m/>
    <s v="7/18/1945 12:00:00 AM"/>
    <m/>
    <m/>
    <m/>
    <m/>
    <m/>
    <m/>
    <m/>
    <n v="0"/>
    <n v="0"/>
  </r>
  <r>
    <x v="1"/>
    <x v="1"/>
    <x v="3"/>
    <x v="4"/>
    <s v="Edmonton AB"/>
    <x v="641"/>
    <s v="Edmonton AB, July 18, 2009.  A cold front mixed with warm air produced severe thunderstorms in the Edmonton area. The city of Edmonton, along with Lamont and Strathcona counties, were hit by a storm cell that produced intense lightning, heavy rain, hail and strong winds of up to 110 km/h. The strong winds downed trees and power lines, knocking out power to an unknown number of people. In Edmonton, the powerful winds ripped the awning off the Edmonton CN Tower, causing damages to the tower and vehicles parked below. In addition, lightning caused various fires throughout the city."/>
    <n v="0"/>
    <n v="0"/>
    <n v="0"/>
    <n v="4500000"/>
    <n v="236014"/>
    <s v="7/18/2009 12:00:00 AM"/>
    <n v="400000"/>
    <n v="4100000"/>
    <m/>
    <m/>
    <m/>
    <m/>
    <m/>
    <n v="0"/>
    <n v="0"/>
  </r>
  <r>
    <x v="1"/>
    <x v="1"/>
    <x v="3"/>
    <x v="4"/>
    <s v="Prairie Provinces"/>
    <x v="637"/>
    <s v="Prairie Provinces, July 18-20, 2016. Southern regions of the Prairie provinces were overwhelmed by severe storms after weeks of bad weather. A storm system entered northward into southern Alberta where isolated thunderstorms developed along the Alberta foothills. On June 18, the storm eventually grew larger impacting Calgary, Medicine Hat and Dunmore with hail, heavy rain and strong winds as well as tornado warnings. On June 19, the storm system moved across Saskatchewan and Manitoba producing hail and prompting even more tornado warnings. In Saskatchewan, near softball sized hail pelted Stewart Valley and Davison, where a tornado briefly touched down resulting in minimal damages. Parts of southern Manitoba received less severe hail, however a more severe tornado touched down in Long Plain First Nation where there was extensive damages."/>
    <m/>
    <m/>
    <m/>
    <n v="0"/>
    <n v="0"/>
    <s v="7/20/2016 12:00:00 AM"/>
    <m/>
    <m/>
    <m/>
    <m/>
    <m/>
    <m/>
    <m/>
    <m/>
    <m/>
  </r>
  <r>
    <x v="1"/>
    <x v="1"/>
    <x v="3"/>
    <x v="5"/>
    <s v="Harrow, Kent, Essex, Leamington counties ON"/>
    <x v="609"/>
    <s v="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
    <n v="0"/>
    <n v="0"/>
    <n v="0"/>
    <n v="13807000"/>
    <n v="1107513.3999999999"/>
    <s v="7/20/1989 12:00:00 AM"/>
    <n v="0"/>
    <n v="0"/>
    <m/>
    <m/>
    <m/>
    <n v="13807000"/>
    <m/>
    <n v="0"/>
    <n v="0"/>
  </r>
  <r>
    <x v="1"/>
    <x v="1"/>
    <x v="3"/>
    <x v="5"/>
    <s v="Saguenay River Valley QC"/>
    <x v="638"/>
    <s v="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
    <n v="10"/>
    <n v="0"/>
    <n v="15825"/>
    <n v="300000000"/>
    <n v="20247469.100000001"/>
    <s v="7/19/1996 12:00:00 AM"/>
    <n v="300000000"/>
    <m/>
    <m/>
    <m/>
    <m/>
    <m/>
    <m/>
    <n v="0"/>
    <n v="0"/>
  </r>
  <r>
    <x v="1"/>
    <x v="1"/>
    <x v="3"/>
    <x v="21"/>
    <s v="South Indian Lake MB"/>
    <x v="642"/>
    <s v="Northern Manitoba, July 19-26, 2007. A total of 254 wildfires burned 147,473 hectares of land in Manitoba in the summer of 2007. From July 19 to 26, 55 wildfires were burning in Northern Manitoba. During this time, numerous communities were in danger and had to be evacuated from fires that burned up to 16 kilometres away. Evacuations began as early as July 19, when 435 people from O-Pipon-NaPiwin Cree Nation at South Indian Lake had to be airlifted to safety. On July 24, 330 people were airlifted from Sayisi Dene Nation at Tadoule Lake. In addition, on July 25, 48 people from Tataskweyak Cree Nation at Split Lake and 150 from Shamattawa were evacuated due to smoke. All evacuees were taken to Winnipeg and Thompson. The government of Manitoba deployed 450 firefighters, 27 helicopters and nine water bombers. In addition, five firefighting crews from British Columbia assisted local firefighters. The largest fire burned near South Indian Lake and was 85, 000 hectares in size."/>
    <n v="0"/>
    <n v="0"/>
    <n v="963"/>
    <n v="0"/>
    <n v="0"/>
    <s v="7/26/2007 12:00:00 AM"/>
    <m/>
    <m/>
    <m/>
    <m/>
    <m/>
    <m/>
    <m/>
    <n v="0"/>
    <n v="0"/>
  </r>
  <r>
    <x v="0"/>
    <x v="2"/>
    <x v="6"/>
    <x v="0"/>
    <s v="Kootenay Region BC"/>
    <x v="643"/>
    <s v="Kootenay region BC, July 2, 1960 - March 7, 1963. Dozens of arson and bomb attacks were carried out by the radical Doukhobor sect, the Sons of Freedom, during this period; favourite targets were railways, utility poles and lines belonging to the West Kootenay Power and Light Company and the homes and buildings of Orthodox Doukhobors; the only fatality was a Sons of Freedom follower killed by his own bomb."/>
    <n v="1"/>
    <n v="0"/>
    <n v="0"/>
    <m/>
    <m/>
    <s v="3/7/1963 12:00:00 AM"/>
    <m/>
    <m/>
    <m/>
    <m/>
    <m/>
    <m/>
    <m/>
    <n v="0"/>
    <n v="0"/>
  </r>
  <r>
    <x v="1"/>
    <x v="1"/>
    <x v="3"/>
    <x v="21"/>
    <s v="Nemiscau region, near James Bay QC"/>
    <x v="644"/>
    <s v="Nemiscau region, near James Bay QC, July 2, 2002. Of 50 forest fires burning in Quebec around this time, the Nemiscau fire was the most noticeable.  The fire travelled within 800 metres of the native village of Nemaska. A total of 630 Chisasibi and Nemiscau-region residents were evacuated. The fire was ignited by intense thunder and lightning storms and destroyed over 600 km2 of forest. Consequently, 6000 Quebec forestry workers were laid-off. Hydro-Quebec disconnected its service to 500 000 people given the proximity of the fire to a major power line. Smoke could be seen in most of Quebec, parts of Ontario, and the northeastern United States."/>
    <n v="0"/>
    <n v="0"/>
    <n v="628"/>
    <n v="0"/>
    <n v="0"/>
    <s v="7/2/2002 12:00:00 AM"/>
    <m/>
    <m/>
    <m/>
    <m/>
    <m/>
    <m/>
    <m/>
    <n v="0"/>
    <n v="0"/>
  </r>
  <r>
    <x v="1"/>
    <x v="1"/>
    <x v="3"/>
    <x v="4"/>
    <s v="Edmonton AB"/>
    <x v="645"/>
    <s v="Edmonton AB, July 2-11, 2004.  Severe hail and rain battered parts of Edmonton, causing extensive flooding of basements and streets, and forcing the evacuation of 30,000 people from the worlds largest shopping mall, the West Edmonton Mall."/>
    <n v="0"/>
    <n v="0"/>
    <n v="30000"/>
    <n v="12678824"/>
    <n v="726580.2"/>
    <s v="7/11/2004 12:00:00 AM"/>
    <n v="12678824"/>
    <m/>
    <m/>
    <m/>
    <m/>
    <m/>
    <m/>
    <n v="0"/>
    <n v="0"/>
  </r>
  <r>
    <x v="1"/>
    <x v="1"/>
    <x v="3"/>
    <x v="21"/>
    <s v="Old Crow YT"/>
    <x v="646"/>
    <s v="Old Crow YT, July 20, 1990. Fires threatened the community of Old Crow, north of Inuvik, requiring the evacuation of the community residents."/>
    <n v="0"/>
    <n v="0"/>
    <n v="210"/>
    <n v="7925848"/>
    <n v="606570"/>
    <s v="7/20/1990 12:00:00 AM"/>
    <m/>
    <m/>
    <n v="7591444"/>
    <n v="334404"/>
    <m/>
    <m/>
    <m/>
    <n v="0"/>
    <n v="0"/>
  </r>
  <r>
    <x v="0"/>
    <x v="0"/>
    <x v="0"/>
    <x v="7"/>
    <s v="Toronto ON"/>
    <x v="647"/>
    <s v="Toronto ON, July 20, 2008. Hundreds of residents of an east-Toronto apartment tower were evacuated after an explosion occurred in the basement of the building. Firefighters were called to respond to smoke coming from an underground hydro vault in the basement of the building when an explosion erupted, sending a shock wave throughout the many floors of the apartment tower. Ten people were injured, including nine firefighters. Approximately 900 people were evacuated from the building. Some nearby homes were also evacuated."/>
    <n v="0"/>
    <n v="10"/>
    <n v="900"/>
    <n v="0"/>
    <n v="0"/>
    <s v="7/20/2008 12:00:00 AM"/>
    <m/>
    <m/>
    <m/>
    <m/>
    <m/>
    <m/>
    <m/>
    <n v="0"/>
    <n v="0"/>
  </r>
  <r>
    <x v="1"/>
    <x v="1"/>
    <x v="3"/>
    <x v="11"/>
    <s v="Long Plain First Nation MB"/>
    <x v="648"/>
    <s v="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â€™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
    <m/>
    <m/>
    <n v="600"/>
    <n v="0"/>
    <n v="0"/>
    <s v="7/20/2016 12:00:00 AM"/>
    <m/>
    <m/>
    <m/>
    <m/>
    <m/>
    <m/>
    <m/>
    <n v="54000"/>
    <m/>
  </r>
  <r>
    <x v="1"/>
    <x v="1"/>
    <x v="3"/>
    <x v="21"/>
    <s v="Norman Wells NT"/>
    <x v="649"/>
    <s v="Norman Wells, NT, July 21, 2003. Lightening started a fire in an on old-growth black spruce forest approximately 17 km from Norman Wells. The fire was sustained by high temperatures and gusting winds. Norman Wells declared a state of emergency. About 100 people were evacuated due to thick smoke. Those with respiratory problems, the elderly, and the young were evacuated by plane to Inuvik while others were sent to nearby communities via boat."/>
    <n v="0"/>
    <m/>
    <n v="100"/>
    <n v="121846"/>
    <n v="7111.6"/>
    <s v="7/21/2003 12:00:00 AM"/>
    <n v="39640"/>
    <n v="82206"/>
    <m/>
    <m/>
    <m/>
    <m/>
    <m/>
    <n v="0"/>
    <n v="0"/>
  </r>
  <r>
    <x v="1"/>
    <x v="1"/>
    <x v="3"/>
    <x v="5"/>
    <s v="The Pas MB"/>
    <x v="645"/>
    <s v="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
    <m/>
    <m/>
    <m/>
    <n v="0"/>
    <n v="0"/>
    <s v="7/21/2004 12:00:00 AM"/>
    <m/>
    <m/>
    <m/>
    <m/>
    <m/>
    <m/>
    <m/>
    <n v="0"/>
    <n v="0"/>
  </r>
  <r>
    <x v="0"/>
    <x v="0"/>
    <x v="5"/>
    <x v="7"/>
    <s v="Edmonton AB"/>
    <x v="650"/>
    <s v="Edmonton AB, July 21, 2007. The community of MacEwan Green had little warning as a fire erupted in the condominium complex. The fire started in a unit of a four-story building that was under construction and destroyed 18 townhouses as well as damaged 76 other homes. Dry weather conditions resulted in the fire spreading to other units within minutes. Fire crews, including 28 emergency vehicles, worked to suppress the three-alarm fire. A 500-pound propane tank was removed from the blaze before it could explode. No one was injured during the fire, but 18 families were displaced."/>
    <n v="0"/>
    <n v="0"/>
    <n v="282"/>
    <n v="0"/>
    <n v="0"/>
    <s v="7/21/2007 12:00:00 AM"/>
    <m/>
    <m/>
    <m/>
    <m/>
    <m/>
    <m/>
    <m/>
    <n v="0"/>
    <n v="0"/>
  </r>
  <r>
    <x v="0"/>
    <x v="0"/>
    <x v="7"/>
    <x v="10"/>
    <s v="North Saskatchewan River SK"/>
    <x v="648"/>
    <s v="North Saskatchewan River SK, July 21, 2016. A pipeline from Husky Energy Inc. ruptured spilling up to 250,000 litres of oil mixed with diluent into the North Saskatchewan River. Signs of the leak were first detected on July 20, however after an initial inspection crews reported that no leak was found. The next day the pipeline was shut off as a precaution, after a few hours oil was spotted in the river and an emergency response team was dispatched. The leak that spread hundreds of kilometres downstream contaminated the waterways of the North Saskatchewan River, which is the primary water source for many communities. On July 23 and 25, the contaminated water reached North Battleford and Prince Albert, where a state of emergency was declared, causing both communities to shut off their water supply intake. In addition, the city of Melfort and the town of Star City were put on a boil-water advisory. Multiple First Nation communities were affected including Muskaday First Nation, which declared a state of local emergency on July 27. As of July 29, oil ceased to be released from the source site and the spill was 40-50 per cent recovered. The spill caused severe environmental damages and clean-up efforts ran the risk of disrupting approximately 3000 archaeological sites located along the waterways."/>
    <m/>
    <m/>
    <m/>
    <n v="0"/>
    <n v="0"/>
    <s v="7/21/2016 12:00:00 AM"/>
    <m/>
    <m/>
    <m/>
    <m/>
    <m/>
    <m/>
    <m/>
    <m/>
    <m/>
  </r>
  <r>
    <x v="1"/>
    <x v="1"/>
    <x v="3"/>
    <x v="11"/>
    <s v="Southeastern Saskatchewan"/>
    <x v="651"/>
    <s v="Southeastern 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
    <n v="4"/>
    <n v="13"/>
    <m/>
    <m/>
    <m/>
    <s v="7/22/1920 12:00:00 AM"/>
    <m/>
    <m/>
    <m/>
    <m/>
    <m/>
    <m/>
    <m/>
    <n v="0"/>
    <n v="0"/>
  </r>
  <r>
    <x v="1"/>
    <x v="1"/>
    <x v="8"/>
    <x v="20"/>
    <s v="Devastation Glacier BC"/>
    <x v="652"/>
    <s v="Devastation Glacier BC, July 22, 1975. A massive rock avalanche buries geophysical survey crew."/>
    <n v="4"/>
    <n v="0"/>
    <n v="0"/>
    <m/>
    <m/>
    <s v="7/22/1975 12:00:00 AM"/>
    <n v="0"/>
    <n v="0"/>
    <m/>
    <m/>
    <m/>
    <m/>
    <m/>
    <n v="0"/>
    <n v="0"/>
  </r>
  <r>
    <x v="1"/>
    <x v="1"/>
    <x v="3"/>
    <x v="21"/>
    <s v="Radisson QC"/>
    <x v="653"/>
    <s v="Radisson QC, July 22, 1989. Forest fires caused the evacuation of 300 people from Radisson to MontrÃ©al and Val d'Or."/>
    <n v="0"/>
    <n v="0"/>
    <n v="300"/>
    <m/>
    <m/>
    <s v="7/22/1989 12:00:00 AM"/>
    <n v="0"/>
    <n v="0"/>
    <m/>
    <m/>
    <m/>
    <m/>
    <m/>
    <n v="0"/>
    <n v="0"/>
  </r>
  <r>
    <x v="0"/>
    <x v="0"/>
    <x v="7"/>
    <x v="18"/>
    <s v="Sarnia ON"/>
    <x v="654"/>
    <s v="Sarnia ON, July 22, 1991. 5000 residents evacuated; refinery fire."/>
    <n v="0"/>
    <n v="0"/>
    <n v="5000"/>
    <m/>
    <m/>
    <s v="7/22/1991 12:00:00 AM"/>
    <n v="0"/>
    <n v="0"/>
    <m/>
    <m/>
    <m/>
    <m/>
    <m/>
    <n v="0"/>
    <n v="0"/>
  </r>
  <r>
    <x v="0"/>
    <x v="0"/>
    <x v="7"/>
    <x v="32"/>
    <s v="Off Cape Beale BC"/>
    <x v="654"/>
    <s v="21 miles south of Cape Beale BC, July 22, 1991. A collision and subsequent sinking of Japanese Fish Factory Ship &quot;Tenyo Maru&quot; with Chinese Bulk Carrier &quot;Tuo Hai&quot; while the latter was weaving in and out of 15-20 fishing vessels; 260 tonnes of bunker C oil and 525,000 litres of diesel oil spilled, 175 tonnes of oil recovered; the area threatened is extremely sensitive; the Tenyo Maru sank, killing one person."/>
    <n v="1"/>
    <n v="0"/>
    <n v="0"/>
    <m/>
    <m/>
    <s v="7/22/1991 12:00:00 AM"/>
    <n v="0"/>
    <n v="0"/>
    <m/>
    <m/>
    <m/>
    <m/>
    <m/>
    <n v="0"/>
    <n v="0"/>
  </r>
  <r>
    <x v="1"/>
    <x v="1"/>
    <x v="3"/>
    <x v="21"/>
    <s v="Tibbet Lake NT"/>
    <x v="655"/>
    <s v="Tibbet Lake, NT, July 22-31, 1998. A State of Emergency was declared when a 60000 ha fire was burning in the area of Tibbet Lake. The area north of Powder Point on Ingraham Trail was evacuated and Ingraham Trail was closed to all traffic. The fire destroyed three vacation cabins and edged within 5 km of cabins and lodges around Consolation Lake, 70 km northeast of Yellowknife. On July 31, the fire reached 140000 ha in size."/>
    <n v="0"/>
    <n v="0"/>
    <n v="5"/>
    <n v="12044118"/>
    <n v="791508.3"/>
    <s v="7/31/1998 12:00:00 AM"/>
    <m/>
    <m/>
    <n v="12044118"/>
    <m/>
    <m/>
    <m/>
    <m/>
    <n v="0"/>
    <n v="0"/>
  </r>
  <r>
    <x v="1"/>
    <x v="1"/>
    <x v="3"/>
    <x v="4"/>
    <s v="Regina SK"/>
    <x v="647"/>
    <s v="Regina SK, July 22, 2008. Wicked weather wreaked havoc across Regina, with wind gusts up to 92 km/h and 11.2 mm of rain. The squall left about 5000 customers (15,000 individuals) in parts of north and east Regina without power."/>
    <n v="0"/>
    <n v="0"/>
    <n v="0"/>
    <n v="0"/>
    <n v="0"/>
    <s v="7/22/2008 12:00:00 AM"/>
    <m/>
    <m/>
    <m/>
    <m/>
    <m/>
    <m/>
    <m/>
    <n v="15000"/>
    <n v="0"/>
  </r>
  <r>
    <x v="1"/>
    <x v="1"/>
    <x v="3"/>
    <x v="4"/>
    <s v="La Tuque QC"/>
    <x v="647"/>
    <s v="La Tuque QC, July 22, 2008. Strong flooding caused by torrential rains forced the evacuation of approximately 112 people and caused considerable damage to a number of homes, two of which needed to be demolished."/>
    <n v="0"/>
    <n v="0"/>
    <n v="112"/>
    <n v="0"/>
    <n v="0"/>
    <s v="7/22/2008 12:00:00 AM"/>
    <m/>
    <m/>
    <m/>
    <m/>
    <m/>
    <m/>
    <m/>
    <n v="0"/>
    <n v="0"/>
  </r>
  <r>
    <x v="1"/>
    <x v="1"/>
    <x v="3"/>
    <x v="4"/>
    <s v="North Battleford SK"/>
    <x v="656"/>
    <s v="North Battleford SK, July 22, 2010.  A sudden and severe downpour of rain caused extensive flooding in the city of North Battleford.  A local state of emergency was declared and 97 homes were flooded. The Red Cross provided food and accommodations to 45 people from 11 families."/>
    <n v="0"/>
    <n v="0"/>
    <n v="45"/>
    <n v="112000"/>
    <n v="5768.2"/>
    <s v="7/22/2010 12:00:00 AM"/>
    <n v="112000"/>
    <m/>
    <m/>
    <m/>
    <m/>
    <m/>
    <m/>
    <n v="0"/>
    <n v="0"/>
  </r>
  <r>
    <x v="1"/>
    <x v="1"/>
    <x v="3"/>
    <x v="4"/>
    <s v="Alberta and Saskatchewan"/>
    <x v="657"/>
    <s v="Alberta and Saskatchewan, July 22, 2015. Severe thunderstorms affected the southern Alberta region before moving into Saskatchewan. A storm system southwest of Calgary produced a small tornado that touched down in the Tsuu Tâ€™ina Nation at 12:53 MTZ as well as multiple funnel clouds, which were spotted in the Calgary area. The impact of the tornado was minimal, however the proximity of the tornado to a highly populated area like Calgary created an extremely high level of risk. Southern areas of Calgary including Canyon Meadows and Lake Bonavista were hit with large hail and as the storm moved east, Hussar, Patricia and Strathmore were impacted by strong wind gusts that downed trees over power lines resulting in localized power outages. A severe thunderstorm warning was in effect at the time meaning that wind gusts exceeded 90 km/h and hail was greater than two cm. The storm later reached Saskatchewan where the town of Kerrobert was hit with severe hail, prompting a state of emergency to be declared. Other communities in Saskatchewan such as Anglin Lake, Francis, Sedley and Regina were impacted by strong winds, heavy rain, hail and lighting. Golf-ball sized hail caused the most significant damages during the storm, including damages to roofs, windows and vehicles."/>
    <m/>
    <m/>
    <m/>
    <n v="0"/>
    <n v="0"/>
    <s v="7/22/2015 12:00:00 AM"/>
    <m/>
    <m/>
    <m/>
    <m/>
    <m/>
    <m/>
    <m/>
    <m/>
    <m/>
  </r>
  <r>
    <x v="1"/>
    <x v="1"/>
    <x v="3"/>
    <x v="4"/>
    <s v="Western Prairies"/>
    <x v="658"/>
    <s v="Western Prairies, July 23, 1971. Heavy hail damage extended over 500 km."/>
    <n v="0"/>
    <n v="0"/>
    <n v="0"/>
    <m/>
    <m/>
    <s v="7/23/1971 12:00:00 AM"/>
    <n v="0"/>
    <n v="0"/>
    <m/>
    <m/>
    <m/>
    <m/>
    <m/>
    <n v="0"/>
    <n v="0"/>
  </r>
  <r>
    <x v="0"/>
    <x v="0"/>
    <x v="7"/>
    <x v="18"/>
    <s v="Harrow ON"/>
    <x v="646"/>
    <s v="Harrow ON, July 23, 1990. A fire destroyed a warehouse containing fertilisers and chemical products; extinguished in seven hours, the debris, waste, and water used for extinction were disposed of as toxic waste; dead fish were found as far away as 11 km."/>
    <n v="0"/>
    <n v="0"/>
    <n v="0"/>
    <m/>
    <m/>
    <s v="7/23/1990 12:00:00 AM"/>
    <n v="0"/>
    <n v="0"/>
    <m/>
    <m/>
    <m/>
    <m/>
    <m/>
    <n v="0"/>
    <n v="0"/>
  </r>
  <r>
    <x v="1"/>
    <x v="1"/>
    <x v="3"/>
    <x v="4"/>
    <s v="Northern Saskatchewan"/>
    <x v="659"/>
    <s v="Northern Saskatchewan, June 23-25,2005.  An intense low pressure system caused heavy rainfall from July 23-25, affecting an area of northern Saskatchewan already saturated by snowmelt between Meadow Lake to the south and Stony Rapids to the north, and between the Alberta border to the west and the Manitoba border to the east.  The closure of Highway 905 due to flooding in several locations resulted in the disruption of services to northern communities, including Stony Rapids and Black Lake, until the road was re-opened on July 31.  Preliminary eligible costs were estimated at $3,200,000, which would result in a federal share of approximately $1,100,000."/>
    <n v="0"/>
    <n v="0"/>
    <n v="0"/>
    <n v="2597891"/>
    <n v="145676.1"/>
    <s v="7/25/2005 12:00:00 AM"/>
    <n v="497891"/>
    <n v="2100000"/>
    <m/>
    <m/>
    <m/>
    <m/>
    <m/>
    <n v="0"/>
    <n v="0"/>
  </r>
  <r>
    <x v="1"/>
    <x v="1"/>
    <x v="3"/>
    <x v="21"/>
    <s v="Island Lake and Garden Hill MB"/>
    <x v="660"/>
    <s v="Island Lake and Garden Hill MB, July 23 to August 1, 2012. The smoke from a wildfire forced the evacuation of hundreds of people from communities within the region of Island Lake and Garden Hill. By July 30, the total amount of evacuees had climbed to 1,428 and were sheltered in the communities of Brandon, Gimli, Morris, Portage la prairie, and Winnipeg."/>
    <n v="0"/>
    <n v="0"/>
    <n v="1428"/>
    <n v="0"/>
    <n v="0"/>
    <s v="8/1/2012 12:00:00 AM"/>
    <m/>
    <m/>
    <m/>
    <m/>
    <m/>
    <m/>
    <m/>
    <m/>
    <m/>
  </r>
  <r>
    <x v="1"/>
    <x v="1"/>
    <x v="3"/>
    <x v="21"/>
    <s v="British Columbia"/>
    <x v="661"/>
    <s v="British Columbia, July 24, 1994.  A Forest fire that destroyed 5.9 ha of land caused the evacuation of 3000 people."/>
    <n v="0"/>
    <n v="0"/>
    <n v="4169"/>
    <m/>
    <m/>
    <s v="7/24/1994 12:00:00 AM"/>
    <n v="0"/>
    <n v="0"/>
    <m/>
    <m/>
    <m/>
    <m/>
    <m/>
    <n v="0"/>
    <n v="0"/>
  </r>
  <r>
    <x v="1"/>
    <x v="1"/>
    <x v="3"/>
    <x v="4"/>
    <s v="Calgary AB"/>
    <x v="662"/>
    <s v="Calgary AB, July 24-25, 1996."/>
    <n v="0"/>
    <n v="0"/>
    <n v="0"/>
    <n v="87877643"/>
    <n v="5930999.5"/>
    <s v="7/25/1996 12:00:00 AM"/>
    <n v="0"/>
    <n v="0"/>
    <m/>
    <m/>
    <m/>
    <n v="87877643"/>
    <m/>
    <n v="0"/>
    <n v="0"/>
  </r>
  <r>
    <x v="0"/>
    <x v="0"/>
    <x v="5"/>
    <x v="0"/>
    <s v="Galiano Island BC"/>
    <x v="663"/>
    <s v="Galiano Island BC, July 24, 2006. A wildfire burned 61 hectares of land in the small Island of Galiano. The 30 kilometre long island hosts a modest population of 1000 residents. The fire reached up to 200 metres of peopleâ€™s homes forcing the evacuation of approximately 120 residents. The fire is believed to have been sparked in a gravel pit, although the actual cause of the fire is unknown. It took 200 firefighters along with the help of helicopters and water bombers to extinguish the flames."/>
    <n v="0"/>
    <n v="0"/>
    <n v="120"/>
    <n v="0"/>
    <n v="0"/>
    <s v="7/24/2006 12:00:00 AM"/>
    <m/>
    <m/>
    <m/>
    <m/>
    <m/>
    <m/>
    <m/>
    <n v="0"/>
    <n v="0"/>
  </r>
  <r>
    <x v="0"/>
    <x v="0"/>
    <x v="0"/>
    <x v="0"/>
    <s v="New Waterford NS"/>
    <x v="664"/>
    <s v="New Waterford NS, July 25, 1917. 65 dead: an explosion took place in mine #1 of the Dominion Coal Company."/>
    <n v="65"/>
    <n v="0"/>
    <n v="0"/>
    <m/>
    <m/>
    <s v="7/25/1917 12:00:00 AM"/>
    <m/>
    <m/>
    <m/>
    <m/>
    <m/>
    <m/>
    <m/>
    <n v="0"/>
    <n v="0"/>
  </r>
  <r>
    <x v="1"/>
    <x v="1"/>
    <x v="3"/>
    <x v="11"/>
    <s v="Saint Bonaventure QC"/>
    <x v="652"/>
    <s v="Saint Bonaventure Region of Trois-RiviÃ¨res QC, July 25, 1975. A tornado, which started around 5:40 pm, caused electrical failures and much damage; 75 dwellings were hit, leaving 45 uninhabitable; 918 people had to be relocated. There were 59 people injured, and 3 people died. The church was completely destroyed."/>
    <n v="3"/>
    <n v="59"/>
    <n v="918"/>
    <m/>
    <m/>
    <s v="7/25/1975 12:00:00 AM"/>
    <n v="0"/>
    <n v="0"/>
    <m/>
    <m/>
    <m/>
    <m/>
    <m/>
    <n v="0"/>
    <n v="0"/>
  </r>
  <r>
    <x v="1"/>
    <x v="1"/>
    <x v="3"/>
    <x v="5"/>
    <s v="Winnipeg MB"/>
    <x v="665"/>
    <s v="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
    <n v="0"/>
    <n v="0"/>
    <n v="0"/>
    <n v="214807255"/>
    <n v="15056583.300000001"/>
    <s v="8/14/1993 12:00:00 AM"/>
    <n v="11555527"/>
    <n v="3763948"/>
    <m/>
    <m/>
    <m/>
    <n v="199487780"/>
    <m/>
    <n v="0"/>
    <n v="0"/>
  </r>
  <r>
    <x v="1"/>
    <x v="1"/>
    <x v="3"/>
    <x v="39"/>
    <s v="Nova Scotia"/>
    <x v="666"/>
    <s v="Nova Scotia, July 26-28, 1963. The longest sustained heat wave in Halifax since 1928 with temperatures of 33-34Â°C; greater traffic volume caused many minor accidents and several people went to hospital; four individuals drowned, and one died in a burning car."/>
    <n v="5"/>
    <n v="0"/>
    <n v="0"/>
    <m/>
    <m/>
    <s v="7/28/1963 12:00:00 AM"/>
    <m/>
    <m/>
    <m/>
    <m/>
    <m/>
    <m/>
    <m/>
    <n v="0"/>
    <n v="0"/>
  </r>
  <r>
    <x v="1"/>
    <x v="1"/>
    <x v="3"/>
    <x v="4"/>
    <s v="Hamilton and Toronto ON"/>
    <x v="667"/>
    <s v="Hamilton and Toronto ON, July 26, 2009. A storm cell stalled over the western end of Lake Ontario. Hamilton was hard hit. Waves of thunderstorms pounded the city, leaving citizens with flooded basements and motorists stuck in traffic caused by road closures. The midday downpour turned Red Hill Creek into an angry brown torrent that forced the closure of nearby roads and highways. Water gushed into 7000 basements and power was shut off to thousands of customers. While the Hamilton Airport observed only 28 mm of rain, radar estimates confirmed rainfall amounts in an unofficial gauge totaling 110 mm in two hours - worse than a 100-year storm and one of the most intense short-duration rainfalls on record in Canada. Conditions were made worse because the ground was super-saturated from storms two days earlier. In Toronto, parts of Lakeshore Boulevard near the Exhibition grounds were submerged. To the north, a pair of giant sinkholes swallowed part of Finch Avenue West - big enough to hold a fleet of cars and deep enough to cover a four-storey building."/>
    <n v="0"/>
    <n v="0"/>
    <n v="0"/>
    <n v="0"/>
    <n v="0"/>
    <s v="7/26/2009 12:00:00 AM"/>
    <m/>
    <m/>
    <m/>
    <m/>
    <m/>
    <m/>
    <m/>
    <n v="0"/>
    <n v="0"/>
  </r>
  <r>
    <x v="1"/>
    <x v="1"/>
    <x v="3"/>
    <x v="39"/>
    <s v="Vancouver and Fraser BC"/>
    <x v="667"/>
    <s v="Vancouver and Fraser BC, June 27 to August 3, 2009. Temperatures of up to 34.4 degrees centigrade were measured at Vancouver International Airport during an eight-day period from July 27 to August 3. According to the Fraser and Vancouver Health Authorities, in the past during the same eight-day period from July 27 to August 3, the average number of deaths was 321, but in 2009 during this time, there was a registered 455 deaths. It is believe that the heat greatly contributed towards the unusually high number of deaths."/>
    <n v="455"/>
    <m/>
    <m/>
    <n v="0"/>
    <n v="0"/>
    <s v="8/3/2009 12:00:00 AM"/>
    <m/>
    <m/>
    <m/>
    <m/>
    <m/>
    <m/>
    <m/>
    <m/>
    <n v="0"/>
  </r>
  <r>
    <x v="1"/>
    <x v="1"/>
    <x v="3"/>
    <x v="28"/>
    <s v="ÃŽles-de-la-Madeleine QC"/>
    <x v="652"/>
    <s v="ÃŽles-de-la-Madeleine QC, July 28, 1975. Hurricane &quot;Blanche&quot;.  Violent winds up to 115 km/h accompanies with 120 mm of rain caused major damages. One person was killed, and seven fishing boats were damaged."/>
    <n v="1"/>
    <n v="0"/>
    <n v="0"/>
    <m/>
    <m/>
    <s v="7/28/1975 12:00:00 AM"/>
    <n v="0"/>
    <n v="0"/>
    <m/>
    <m/>
    <m/>
    <m/>
    <m/>
    <n v="0"/>
    <n v="0"/>
  </r>
  <r>
    <x v="1"/>
    <x v="1"/>
    <x v="3"/>
    <x v="4"/>
    <s v="Calgary AB"/>
    <x v="668"/>
    <s v="Calgary AB, July 28, 1981. One of the most damaging hailstorms in Canada hit Calgary; it lasted 15 minutes; 2 dead."/>
    <n v="2"/>
    <n v="0"/>
    <n v="0"/>
    <m/>
    <m/>
    <s v="7/28/1981 12:00:00 AM"/>
    <n v="0"/>
    <n v="0"/>
    <m/>
    <m/>
    <m/>
    <m/>
    <m/>
    <n v="0"/>
    <n v="0"/>
  </r>
  <r>
    <x v="1"/>
    <x v="1"/>
    <x v="3"/>
    <x v="21"/>
    <s v="British Columbia"/>
    <x v="656"/>
    <s v="British Columbia, July 28 to September 8, 2010.  Due to little precipitation and lightning strikes, from July 28 to July 31, the number of fires in British Columbia went from 600 to 1,100.  On August 18, strong winds blew through the interior causing substantial growth of the fires. Throughout the wildfire season, approximately 461 homes (1,383 individuals) were ordered to evacuate the region and hundreds of other homes were put on evacuation alert. The hardest hit areas were Chilcotin, Houston, WilliamsÂ Lake, BurnsÂ Lake and FraserÂ Lake. All evacuation orders and alerts were removed by the first week of September.  Approximately 330,000 hectares burned due to 1,673 fires.  Over 1,400 personnel from out-of-province assisted with fighting the fires.  Two air tanker pilots died in a plane crash while fighting the fires.  Both the city of Vancouver and the Government of Alberta issued air quality warnings due to smoke caused by the fires."/>
    <n v="2"/>
    <n v="0"/>
    <n v="1383"/>
    <n v="257339000"/>
    <n v="13253510.699999999"/>
    <s v="9/8/2010 12:00:00 AM"/>
    <n v="37339000"/>
    <m/>
    <n v="220000000"/>
    <m/>
    <m/>
    <m/>
    <m/>
    <n v="0"/>
    <n v="0"/>
  </r>
  <r>
    <x v="1"/>
    <x v="1"/>
    <x v="3"/>
    <x v="21"/>
    <s v="Cochrane and Matheson ON"/>
    <x v="669"/>
    <s v="Cochrane and Matheson ON, July 29, 1916. Both were destroyed;  233 deaths (unofficially as high as 400), 8000 made homeless; the fire resulted from a small blaze started by lightening and augmented by fires started by sparks from a passing locomotive."/>
    <n v="233"/>
    <n v="0"/>
    <n v="8000"/>
    <m/>
    <m/>
    <s v="7/29/1916 12:00:00 AM"/>
    <m/>
    <m/>
    <m/>
    <m/>
    <m/>
    <m/>
    <m/>
    <n v="0"/>
    <n v="0"/>
  </r>
  <r>
    <x v="1"/>
    <x v="1"/>
    <x v="3"/>
    <x v="4"/>
    <s v="Okanagan Valley BC"/>
    <x v="670"/>
    <s v="Okanagan Valley (near Penticton) BC, July 29, 1946.  The 15 minute hailstorm, with hailstones 5 cm in diameter, causes extensive apple and pear crop damage."/>
    <n v="0"/>
    <n v="0"/>
    <n v="0"/>
    <m/>
    <m/>
    <s v="7/29/1946 12:00:00 AM"/>
    <m/>
    <m/>
    <m/>
    <m/>
    <m/>
    <m/>
    <m/>
    <n v="0"/>
    <n v="0"/>
  </r>
  <r>
    <x v="1"/>
    <x v="1"/>
    <x v="3"/>
    <x v="5"/>
    <s v="Saskatchewan"/>
    <x v="665"/>
    <s v="Saskatchewan, July 29, 1993."/>
    <n v="0"/>
    <n v="0"/>
    <n v="0"/>
    <n v="6503703"/>
    <n v="455867"/>
    <s v="7/29/1993 12:00:00 AM"/>
    <m/>
    <m/>
    <n v="613703"/>
    <m/>
    <m/>
    <n v="5890000"/>
    <m/>
    <n v="0"/>
    <n v="0"/>
  </r>
  <r>
    <x v="1"/>
    <x v="1"/>
    <x v="3"/>
    <x v="5"/>
    <s v="Quebec"/>
    <x v="665"/>
    <s v="Quebec, July 29-30, 1993."/>
    <n v="0"/>
    <n v="0"/>
    <n v="0"/>
    <n v="10017238"/>
    <n v="702142.9"/>
    <s v="7/30/1993 12:00:00 AM"/>
    <m/>
    <m/>
    <n v="1675238"/>
    <m/>
    <m/>
    <n v="8342000"/>
    <m/>
    <n v="0"/>
    <n v="0"/>
  </r>
  <r>
    <x v="1"/>
    <x v="1"/>
    <x v="3"/>
    <x v="4"/>
    <s v="Edmonton AB"/>
    <x v="665"/>
    <s v="Edmonton AB, July 29, 1993."/>
    <n v="0"/>
    <n v="0"/>
    <n v="0"/>
    <n v="21095828"/>
    <n v="1478679.5"/>
    <s v="7/29/1993 12:00:00 AM"/>
    <m/>
    <m/>
    <n v="12398407"/>
    <m/>
    <m/>
    <n v="8697421"/>
    <m/>
    <n v="0"/>
    <n v="0"/>
  </r>
  <r>
    <x v="1"/>
    <x v="1"/>
    <x v="3"/>
    <x v="4"/>
    <s v="Charlottetown PE"/>
    <x v="671"/>
    <s v="Charlottetown PE, July 3, 1974. At 4:30 pm, Charlottetown and the surrounding area received a half-hour storm of thunder, lightning, 30 mm of rain, large hailstones, and winds up to 140 km/h.  Damages reported were: broken windows, doors torn from frames, shingles lifted from roofs, buildings blown down, trees and shrubbery uprooted, electric and telephone lines knocked out by fallen trees, and damaged crops.  The damage was most severe in Sherwood, East Royalty, Mermaid, and Johnston's River. The airport in Charlottetown reported that planes were flipped over."/>
    <n v="0"/>
    <n v="0"/>
    <n v="0"/>
    <n v="143000"/>
    <n v="32748.1"/>
    <s v="7/3/1974 12:00:00 AM"/>
    <n v="13473"/>
    <n v="129527"/>
    <m/>
    <m/>
    <m/>
    <m/>
    <m/>
    <n v="0"/>
    <n v="0"/>
  </r>
  <r>
    <x v="0"/>
    <x v="0"/>
    <x v="2"/>
    <x v="2"/>
    <s v="off the Northern coast of Newfoundland"/>
    <x v="672"/>
    <s v="off the Northern coast of Newfoundland, July 3, 1981. 13 dead, 19 survivors: the ship &quot;Arctic Explorer&quot; apparently hit an iceberg and sank in icy waters off Newfoundland's northern coast."/>
    <n v="13"/>
    <n v="19"/>
    <n v="0"/>
    <m/>
    <m/>
    <s v="7/3/1981 12:00:00 AM"/>
    <n v="0"/>
    <n v="0"/>
    <m/>
    <m/>
    <m/>
    <m/>
    <m/>
    <n v="0"/>
    <n v="0"/>
  </r>
  <r>
    <x v="1"/>
    <x v="1"/>
    <x v="3"/>
    <x v="4"/>
    <s v="Red Deer AB"/>
    <x v="673"/>
    <s v="Red Deer AB, July 3, 1991."/>
    <n v="0"/>
    <n v="0"/>
    <n v="0"/>
    <n v="40387745"/>
    <n v="2926648.2"/>
    <s v="7/3/1991 12:00:00 AM"/>
    <m/>
    <m/>
    <n v="9280084"/>
    <m/>
    <m/>
    <n v="31107661"/>
    <m/>
    <n v="0"/>
    <n v="0"/>
  </r>
  <r>
    <x v="1"/>
    <x v="1"/>
    <x v="3"/>
    <x v="5"/>
    <s v="Vanguard SK"/>
    <x v="674"/>
    <s v="Vanguard SK, July 3, 2000.  The Village of Vanguard and seven surrounding municipalities experienced a severe flood, causing extensive damage to private property and public infrastructure. More than 333 mm of rain â€“ equivalent to the area's annual rainfall â€“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
    <n v="0"/>
    <n v="0"/>
    <n v="36"/>
    <n v="3787294"/>
    <n v="238194.6"/>
    <s v="7/3/2000 12:00:00 AM"/>
    <n v="1580762"/>
    <n v="2206532"/>
    <m/>
    <m/>
    <m/>
    <m/>
    <m/>
    <n v="0"/>
    <n v="0"/>
  </r>
  <r>
    <x v="1"/>
    <x v="1"/>
    <x v="3"/>
    <x v="21"/>
    <s v="Near community of Sheshatshui and town of North West River NL"/>
    <x v="675"/>
    <s v="Near the community of Sheshatshui and the Town of North West River NL, July 3, 2002.  A forest fire ignited 10-12 km from the community of Sheshatshui and the Town of North West River. Approximately 1200 residents were evacuated to the town of Happy Valley-Goose Bay. The fire burned 3km2 of forest."/>
    <n v="0"/>
    <n v="0"/>
    <n v="912"/>
    <n v="464286"/>
    <n v="27857.200000000001"/>
    <s v="7/3/2002 12:00:00 AM"/>
    <m/>
    <m/>
    <n v="464286"/>
    <m/>
    <m/>
    <m/>
    <m/>
    <n v="0"/>
    <n v="0"/>
  </r>
  <r>
    <x v="1"/>
    <x v="1"/>
    <x v="3"/>
    <x v="21"/>
    <s v="Tumbler Ridge BC"/>
    <x v="676"/>
    <s v="Tumbler Ridge BC, July 3-5, 2006. A state of emergency was declared for the town of Tumbler Ridge, where multiple wildfires burned threating the residents who live in the coal mining town. The largest of the fires grew to be 9,100 hectares in size and burn nearly 8 kilometres away from the town. Four thousands residents were evacuated due to the fires and returned home on July 5."/>
    <n v="0"/>
    <n v="0"/>
    <n v="4000"/>
    <n v="0"/>
    <n v="0"/>
    <s v="7/5/2006 12:00:00 AM"/>
    <m/>
    <m/>
    <m/>
    <m/>
    <m/>
    <m/>
    <m/>
    <n v="0"/>
    <n v="0"/>
  </r>
  <r>
    <x v="1"/>
    <x v="1"/>
    <x v="3"/>
    <x v="21"/>
    <s v="Burns Bog BC"/>
    <x v="677"/>
    <s v="Burns Bog BC, July 3-6, 2016. A wildfire 78 hectares in size burned in the Burns Bog Delta Nature Reserve, located near Surrey British Columbia. The fire prompted a local state of emergency due to its proximity to suburban residential streets and an industrial complex. Deltaâ€™s Tilbury Industrial Park, which is comprised of 25 commercial businesses, was evacuated on July 3 and workers were unable to return until July 6. A section of Highway 17, from Highway 99 to the Highway 91 connector, temporarily closed as the fire burned dangerously close to the road. Burns Bog is the largest raised peat bog and the largest undeveloped urban land mass in the North American west coast. Officials predict that it could take up to a century for the bog to be completely restored."/>
    <m/>
    <m/>
    <m/>
    <n v="0"/>
    <n v="0"/>
    <s v="7/6/2016 12:00:00 AM"/>
    <m/>
    <m/>
    <m/>
    <m/>
    <m/>
    <m/>
    <m/>
    <m/>
    <m/>
  </r>
  <r>
    <x v="1"/>
    <x v="1"/>
    <x v="3"/>
    <x v="4"/>
    <s v="Southern Manitoba"/>
    <x v="678"/>
    <s v="Southern MB, July 30, 1995."/>
    <n v="0"/>
    <n v="0"/>
    <n v="0"/>
    <n v="9018000"/>
    <n v="617671.19999999995"/>
    <s v="7/30/1995 12:00:00 AM"/>
    <n v="0"/>
    <n v="0"/>
    <m/>
    <m/>
    <m/>
    <n v="9018000"/>
    <m/>
    <n v="0"/>
    <n v="0"/>
  </r>
  <r>
    <x v="0"/>
    <x v="0"/>
    <x v="7"/>
    <x v="10"/>
    <s v="Dryden ON"/>
    <x v="675"/>
    <s v="Dryden ON, July 30, 2002. A chlorine dioxide leak at a nearby paper mill caused 300 to 400 people to be evacuated from the immediate downwind area."/>
    <n v="0"/>
    <n v="0"/>
    <n v="350"/>
    <n v="0"/>
    <n v="0"/>
    <s v="7/30/2002 12:00:00 AM"/>
    <m/>
    <m/>
    <m/>
    <m/>
    <m/>
    <m/>
    <m/>
    <n v="0"/>
    <n v="0"/>
  </r>
  <r>
    <x v="1"/>
    <x v="1"/>
    <x v="3"/>
    <x v="4"/>
    <s v="Gander, Hare Bay and Swift Current NL"/>
    <x v="679"/>
    <s v="Gander, Hare Bay and Swift Current NL, July 30, 2008. A weather system, beginning west of the town of Gander extending east to Hare Bay, and south to Swift Current, caused severe thunderstorms and heavy rain.  This resulted in damage to private property and provincial infrastructure."/>
    <n v="0"/>
    <n v="0"/>
    <n v="0"/>
    <n v="644956"/>
    <n v="33915.300000000003"/>
    <s v="7/30/2008 12:00:00 AM"/>
    <n v="644956"/>
    <m/>
    <m/>
    <m/>
    <m/>
    <m/>
    <m/>
    <n v="0"/>
    <n v="0"/>
  </r>
  <r>
    <x v="1"/>
    <x v="1"/>
    <x v="3"/>
    <x v="5"/>
    <s v="Fort McMurray AB"/>
    <x v="677"/>
    <s v="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
    <m/>
    <m/>
    <m/>
    <n v="0"/>
    <n v="0"/>
    <s v="7/31/2016 12:00:00 AM"/>
    <m/>
    <m/>
    <m/>
    <m/>
    <m/>
    <m/>
    <m/>
    <m/>
    <m/>
  </r>
  <r>
    <x v="1"/>
    <x v="1"/>
    <x v="3"/>
    <x v="11"/>
    <s v="Edmonton AB"/>
    <x v="680"/>
    <s v="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
    <n v="27"/>
    <n v="600"/>
    <n v="1700"/>
    <n v="181125959"/>
    <n v="15865047.5"/>
    <s v="7/31/1987 12:00:00 AM"/>
    <n v="19948463"/>
    <n v="12800496"/>
    <m/>
    <m/>
    <m/>
    <n v="148377000"/>
    <m/>
    <n v="0"/>
    <n v="0"/>
  </r>
  <r>
    <x v="1"/>
    <x v="1"/>
    <x v="3"/>
    <x v="5"/>
    <s v="Toronto ON"/>
    <x v="681"/>
    <s v="Toronto ON, July 31, 1992."/>
    <n v="0"/>
    <n v="0"/>
    <n v="0"/>
    <n v="5337940"/>
    <n v="381281.4"/>
    <s v="7/31/1992 12:00:00 AM"/>
    <n v="0"/>
    <n v="0"/>
    <m/>
    <m/>
    <m/>
    <n v="5337940"/>
    <m/>
    <n v="0"/>
    <n v="0"/>
  </r>
  <r>
    <x v="1"/>
    <x v="1"/>
    <x v="3"/>
    <x v="4"/>
    <s v="Calgary AB"/>
    <x v="681"/>
    <s v="Calgary AB, July 31, 1992."/>
    <n v="0"/>
    <n v="0"/>
    <n v="0"/>
    <n v="38495497"/>
    <n v="2749678.4"/>
    <s v="7/31/1992 12:00:00 AM"/>
    <m/>
    <m/>
    <n v="14434443"/>
    <m/>
    <m/>
    <n v="24061054"/>
    <m/>
    <n v="0"/>
    <n v="0"/>
  </r>
  <r>
    <x v="1"/>
    <x v="1"/>
    <x v="3"/>
    <x v="4"/>
    <s v="Morley, Chapple, Dawson, Emo, Lake of the Woods, La Vallee, Rainy River, Fort Frances ON"/>
    <x v="682"/>
    <s v="Morley, Chapple, Dawson, Emo, Lake of the Woods, La Vallee, Rainy River, Fort Frances ON, July 31, 2001.  A severe summer storm hit eight municipalities and two rural areas in northwestern Ontario.  These were declared disaster areas, and the damages were covered by the Ontario government.  Effects of the storm include fallen trees, washed out roads, tossed boats, and broken docks."/>
    <n v="0"/>
    <n v="0"/>
    <n v="0"/>
    <n v="869596"/>
    <n v="53349.4"/>
    <s v="7/31/2001 12:00:00 AM"/>
    <m/>
    <m/>
    <n v="869596"/>
    <m/>
    <m/>
    <m/>
    <m/>
    <n v="0"/>
    <n v="0"/>
  </r>
  <r>
    <x v="1"/>
    <x v="1"/>
    <x v="3"/>
    <x v="4"/>
    <s v="Quebec and New Brunswick"/>
    <x v="679"/>
    <s v="Quebec and New Brunswick, July 31 to August 4, 2008. Storms and heavy rainfalls pounded the regions of Beauce, Temiscouata and GaspÃ©sie in eastern Quebec and neighboring northwest New Brunswick. A deluge of more than 100 mm of rain caused severe flooding, which washed out dozens of roads in the region. Two individuals were killed when floodwaters swept their vehicle into a lake in the eastern Temiscouata region of Quebec. Over 50 sections roads were washed out, including small bridges as well as two cottages that were destroyed in Quebec by the heavy rain. In New Brunswick, a state of emergency was declared in Glazier Lake where 74 residents had to be air lifted to safety after a flashflood washed out sections of a provincial highway."/>
    <n v="2"/>
    <n v="0"/>
    <n v="74"/>
    <n v="1499116"/>
    <n v="78831.7"/>
    <s v="8/4/2008 12:00:00 AM"/>
    <n v="1499116"/>
    <m/>
    <m/>
    <m/>
    <m/>
    <m/>
    <m/>
    <n v="0"/>
    <n v="0"/>
  </r>
  <r>
    <x v="1"/>
    <x v="1"/>
    <x v="4"/>
    <x v="6"/>
    <s v="Quebec City"/>
    <x v="683"/>
    <s v="Quebec City, QC, July 31 to October 10, 2012. The Direction RÃ©gionale de SantÃ© Publique de la Capitale-Nationale (DRSP) [Quebec City regional public health authority] reported an outbreak of legionnairesâ€™ disease in Quebec City after it received reports of 13 cases of the disease. According to the Agence de la SantÃ© et des Services Sociaux de la Capitale-Nationale [Quebec City Health and Social Services Agency], the lab analysis of samples taken from the cooling tower at 320 Saint-Joseph Street East identified the specific bacteria that was found in the patients as legionnairesâ€™ disease. On September 18, the same day the results were obtained, the cooling tower fans of this building were shut down by the owner. The outbreak was declared to be over on October 10, after 20 days without a new case, which is twice the incubation period of the disease. In total, 180 people were infected with legionnairesâ€™ disease outbreak, which caused 13 deaths."/>
    <n v="13"/>
    <n v="180"/>
    <n v="0"/>
    <n v="0"/>
    <n v="0"/>
    <s v="10/10/2012 12:00:00 AM"/>
    <n v="0"/>
    <m/>
    <m/>
    <m/>
    <m/>
    <m/>
    <m/>
    <m/>
    <m/>
  </r>
  <r>
    <x v="1"/>
    <x v="1"/>
    <x v="3"/>
    <x v="21"/>
    <s v="Sandy Lake First Nation ON"/>
    <x v="683"/>
    <s v="Sandy Lake ON, July 31 to August 6, 2012. The Sandy Lake First Nation declared a state of emergency due to the risk of smoke from wildfiresfires in northern Ontario. A total of 637 residents were evacuated to Thunder Bay and Fort Frances. Evacuees began returning to their homes on August 5, with the remaining evacuees allowed to return home on August 6."/>
    <n v="0"/>
    <n v="0"/>
    <n v="637"/>
    <n v="0"/>
    <n v="0"/>
    <s v="8/6/2012 12:00:00 AM"/>
    <m/>
    <m/>
    <m/>
    <m/>
    <m/>
    <m/>
    <m/>
    <m/>
    <m/>
  </r>
  <r>
    <x v="1"/>
    <x v="1"/>
    <x v="3"/>
    <x v="5"/>
    <s v="Swan River MB"/>
    <x v="684"/>
    <s v="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
    <n v="0"/>
    <n v="0"/>
    <n v="650"/>
    <n v="5738341"/>
    <n v="402220.2"/>
    <s v="7/4/1993 12:00:00 AM"/>
    <n v="2935683"/>
    <n v="2802658"/>
    <m/>
    <m/>
    <m/>
    <m/>
    <m/>
    <n v="0"/>
    <n v="0"/>
  </r>
  <r>
    <x v="1"/>
    <x v="1"/>
    <x v="3"/>
    <x v="4"/>
    <s v="Edmonton AB"/>
    <x v="685"/>
    <s v="Edmonton AB, July 4, 1995."/>
    <n v="0"/>
    <n v="0"/>
    <n v="0"/>
    <n v="34511612"/>
    <n v="2363809"/>
    <s v="7/4/1995 12:00:00 AM"/>
    <m/>
    <m/>
    <n v="18858612"/>
    <m/>
    <m/>
    <n v="15653000"/>
    <m/>
    <n v="0"/>
    <n v="0"/>
  </r>
  <r>
    <x v="1"/>
    <x v="1"/>
    <x v="3"/>
    <x v="21"/>
    <s v="Northern Ontario"/>
    <x v="686"/>
    <s v="Northern Ontario, July 1998. During the month of July, there were over 130 fires in Northern Ontario. Approximately 1,425 people were evacuated from various communities, and over 3,700 hectares of forest was burnt. Main fires occurred near the following regions: Bearskin Lake, Terrace Bay, Kasabonika Lake, Summer Beaver, Webique, Muskrat Lake, Thunder Bay and Lansdowne."/>
    <n v="0"/>
    <n v="0"/>
    <n v="1865"/>
    <m/>
    <m/>
    <s v="7/31/1998 12:00:00 AM"/>
    <n v="0"/>
    <n v="0"/>
    <m/>
    <m/>
    <m/>
    <m/>
    <m/>
    <n v="0"/>
    <n v="0"/>
  </r>
  <r>
    <x v="1"/>
    <x v="1"/>
    <x v="3"/>
    <x v="4"/>
    <s v="Calgary AB"/>
    <x v="686"/>
    <s v="Calgary AB, July 4, 1998. Two separate hailstorms occurred on July 4-5 and July 8. On July 4, 43.2 mm of rain also fell on Calgary. The July 8 storm included winds up to 100 km/h, which tore apart greenhouse roofs. Hailstones ranging from pea to baseball size caused waist high flooding which forced many people to abandon their cars at intersections. Snowplows were brought out to clear the roads. Roads were destroyed by the hail, a warehouse collapsed and a store had to be closed because of a burst storm sewer. Mudslides forced boulders and mud across roads and railroads."/>
    <n v="0"/>
    <n v="0"/>
    <n v="0"/>
    <n v="65258000"/>
    <n v="4288587.0999999996"/>
    <s v="7/5/1998 12:00:00 AM"/>
    <m/>
    <m/>
    <m/>
    <m/>
    <m/>
    <n v="65258000"/>
    <m/>
    <n v="0"/>
    <n v="0"/>
  </r>
  <r>
    <x v="1"/>
    <x v="1"/>
    <x v="3"/>
    <x v="5"/>
    <s v="Clearwater AB"/>
    <x v="687"/>
    <s v="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
    <n v="0"/>
    <n v="0"/>
    <n v="350"/>
    <n v="8751452"/>
    <n v="565217.6"/>
    <s v="7/5/1999 12:00:00 AM"/>
    <n v="2977089"/>
    <n v="5774363"/>
    <m/>
    <m/>
    <m/>
    <m/>
    <m/>
    <n v="0"/>
    <n v="0"/>
  </r>
  <r>
    <x v="1"/>
    <x v="1"/>
    <x v="3"/>
    <x v="21"/>
    <s v="Nordegg AB"/>
    <x v="688"/>
    <s v="Nordegg AB, July 4-7, 2006. A wildfire that burned two kilometres away from the village of Nordegg, located 200 kilometres West of Red Deer, forced the evacuation of 130 residents, including dozens of campers. The fire grew to be 126 hectares in size and was likely sparked by lighting. Residents returned home July 7."/>
    <n v="0"/>
    <n v="0"/>
    <n v="130"/>
    <n v="0"/>
    <n v="0"/>
    <s v="7/7/2006 12:00:00 AM"/>
    <m/>
    <m/>
    <m/>
    <m/>
    <m/>
    <m/>
    <m/>
    <n v="0"/>
    <n v="0"/>
  </r>
  <r>
    <x v="1"/>
    <x v="1"/>
    <x v="3"/>
    <x v="39"/>
    <s v="Across Canada"/>
    <x v="689"/>
    <s v="Across Canada, July 5-17, 1936. A two-week heat wave starting on July 5, 1936; greater than 32Â°C in western and central Canada; from southern Saskatchewan to the Ottawa Valley temperatures were higher than 32Â°C for one and a half weeks; St. Albert, Manitoba reached 44.4Â°C and Atikokan, Ontario hit 42.2Â°C; 1,180 people died across Canada; a severe drought also occurred in 1936 (see 1931.002);  120.7 sq km of Saskatchewan timberland burned (see 1936.004)."/>
    <n v="1180"/>
    <n v="0"/>
    <n v="0"/>
    <m/>
    <m/>
    <s v="7/17/1936 12:00:00 AM"/>
    <m/>
    <m/>
    <m/>
    <m/>
    <m/>
    <m/>
    <m/>
    <n v="0"/>
    <n v="0"/>
  </r>
  <r>
    <x v="0"/>
    <x v="0"/>
    <x v="2"/>
    <x v="14"/>
    <s v="Toronto ON"/>
    <x v="690"/>
    <s v="Pearson International Airport (then called Malton Airport), Toronto ON, July 5, 1970. 109 dead (all aboard): a DC-8 lost one starboard engine during a landing attempt: on the second attempt, the second starboard engine fell off and the plane crashed."/>
    <n v="109"/>
    <n v="0"/>
    <n v="0"/>
    <m/>
    <m/>
    <s v="7/5/1970 12:00:00 AM"/>
    <n v="0"/>
    <n v="0"/>
    <m/>
    <m/>
    <m/>
    <m/>
    <m/>
    <n v="0"/>
    <n v="0"/>
  </r>
  <r>
    <x v="1"/>
    <x v="1"/>
    <x v="3"/>
    <x v="39"/>
    <s v="Ontario and Manitoba"/>
    <x v="691"/>
    <s v="Central and Southern ON and Manitoba, July 5-11, 1988; 14 elderly people died in Ontario of heat related factors.   Toronto on July 7 had a high of 37.2Â°C (hottest day since 1953). Six afternoon highs &gt;35Â°C; air pollution levels soared, power and water consumption soared to record levels.  On July 28 rotating black-outs eased the power drain with the potential of a complete power failure.  Ice companies were overwhelmed with order and quickly sold out.  Great Lakes water levels the lowest in more than a decade, with an expected further drop of 12.5 cm. Manitoba Hydro losses were $100 million in 1988; QB hydro cut sales to ON and US by 25%."/>
    <n v="14"/>
    <n v="0"/>
    <n v="0"/>
    <m/>
    <m/>
    <s v="7/11/1988 12:00:00 AM"/>
    <n v="0"/>
    <n v="0"/>
    <m/>
    <m/>
    <m/>
    <m/>
    <m/>
    <n v="128169014"/>
    <n v="0"/>
  </r>
  <r>
    <x v="1"/>
    <x v="1"/>
    <x v="3"/>
    <x v="5"/>
    <s v="Lesser Slave Lake region AB"/>
    <x v="691"/>
    <s v="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
    <n v="0"/>
    <n v="0"/>
    <n v="2800"/>
    <n v="35296621"/>
    <n v="2974434.4"/>
    <s v="7/8/1988 12:00:00 AM"/>
    <n v="7787911"/>
    <n v="6008710"/>
    <m/>
    <m/>
    <m/>
    <n v="21500000"/>
    <m/>
    <n v="0"/>
    <n v="0"/>
  </r>
  <r>
    <x v="1"/>
    <x v="1"/>
    <x v="3"/>
    <x v="5"/>
    <s v="Atikokan ON"/>
    <x v="692"/>
    <s v="Atikokan ON, July 5-6, 1996."/>
    <n v="0"/>
    <n v="0"/>
    <n v="0"/>
    <n v="278061"/>
    <n v="18766.8"/>
    <s v="7/6/1996 12:00:00 AM"/>
    <m/>
    <m/>
    <n v="194537"/>
    <n v="83524"/>
    <m/>
    <m/>
    <m/>
    <n v="0"/>
    <n v="0"/>
  </r>
  <r>
    <x v="0"/>
    <x v="0"/>
    <x v="7"/>
    <x v="10"/>
    <s v="Dartmouth NS"/>
    <x v="693"/>
    <s v="Dartmouth NS, July 5, 2007. Approximately 1000 people were evacuated from Burnside Industrial Park due to a propane leak. The truck carrying the tank was holding a payload of 13, 000 litres of propane. Firefighters and the municipal HAZMAT team established a exclusion zone 1000 metres around the incident site. The cause of the leak is unknown."/>
    <n v="0"/>
    <n v="0"/>
    <n v="1000"/>
    <n v="0"/>
    <n v="0"/>
    <s v="7/5/2007 12:00:00 AM"/>
    <m/>
    <m/>
    <m/>
    <m/>
    <m/>
    <m/>
    <m/>
    <n v="0"/>
    <n v="0"/>
  </r>
  <r>
    <x v="1"/>
    <x v="1"/>
    <x v="3"/>
    <x v="28"/>
    <s v="Quebec, New Brunswick, Nova Scotia, and Prince Edward Island"/>
    <x v="694"/>
    <s v="Quebec, New Brunswick, Nova Scotia, and Prince Edward Island, July 5-6, 2014. Hurricane Arthur transformed into a powerful Post-Tropical storm over the Maritime provinces. The storm brought powerful wind gusts and heavy rain to Quebec, New Brunswick, Nova Scotia and Prince Edward Island. The most amount of rain was received in St. Stephen, New Brunswick where it rained up to 143 mm. The strongest winds were felt in Nova Scotia where in Greenwood wind gusts reached up to 140 km/h. In Quebec, severe flooding in Mont-Louis inundated several roads affecting 40 homes, while in Marsoui approximately 30 homes were evacuated (approximately 90 individuals). The powerful winds generated by the storm downed trees and power lines throughout the Maritimes causing power outages, property damage and infrastructure damage. Approximately 290,000 homes and businesses (870,000 individuals) in the Maritimes were without power, while in Quebec approximately 23,000 homes and businesses (69,000 individuals) were reported to have lost power."/>
    <n v="0"/>
    <n v="0"/>
    <n v="90"/>
    <n v="24712000"/>
    <n v="1184281.2"/>
    <s v="7/6/2014 12:00:00 AM"/>
    <n v="12212000"/>
    <m/>
    <n v="12500000"/>
    <m/>
    <m/>
    <m/>
    <m/>
    <n v="939000"/>
    <m/>
  </r>
  <r>
    <x v="1"/>
    <x v="1"/>
    <x v="3"/>
    <x v="5"/>
    <s v="GaspÃ©sie Region QC"/>
    <x v="695"/>
    <s v="GaspÃ©sie Region QC, July 6-7, 1980. Torrential rain, bringing 150 mm of water, caused flooding and some landslides in GaspÃ©e, Grande-VallÃ©e and PercÃ©. Water levels in the Grande VallÃ©e River raised to 4 meters. Municipalities between Grande-VallÃ©e and GaspÃ© were isolated following the closure of roads and 2 damaged bridges. 150 residences were flooded, 2 completely destroyed and 3 heavily damaged in GaspÃ©. 40 families were evacuated by helicopter."/>
    <n v="0"/>
    <n v="0"/>
    <n v="160"/>
    <m/>
    <m/>
    <s v="7/7/1980 12:00:00 AM"/>
    <n v="0"/>
    <n v="0"/>
    <m/>
    <m/>
    <m/>
    <m/>
    <m/>
    <n v="0"/>
    <n v="0"/>
  </r>
  <r>
    <x v="1"/>
    <x v="1"/>
    <x v="3"/>
    <x v="11"/>
    <s v="Winnipeg MB"/>
    <x v="696"/>
    <s v="Winnipeg MB, July 6, 1987. A thunderstorm caused at least 2 tornadoes in Winnipeg; strong winds and 40 mm of rain in two and a half hours caused flash flooding and resulted in considerable property damage."/>
    <n v="0"/>
    <n v="0"/>
    <n v="0"/>
    <m/>
    <m/>
    <s v="7/6/1987 12:00:00 AM"/>
    <n v="0"/>
    <n v="0"/>
    <m/>
    <m/>
    <m/>
    <m/>
    <m/>
    <n v="0"/>
    <n v="0"/>
  </r>
  <r>
    <x v="1"/>
    <x v="1"/>
    <x v="3"/>
    <x v="11"/>
    <s v="Drummondville QC"/>
    <x v="697"/>
    <s v="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
    <n v="1"/>
    <n v="4"/>
    <n v="200"/>
    <n v="43595000"/>
    <n v="2815608.2"/>
    <s v="7/6/1999 12:00:00 AM"/>
    <m/>
    <m/>
    <m/>
    <m/>
    <m/>
    <n v="43595000"/>
    <m/>
    <n v="0"/>
    <n v="0"/>
  </r>
  <r>
    <x v="1"/>
    <x v="1"/>
    <x v="3"/>
    <x v="21"/>
    <s v="Cariboo-Chilcotin BC"/>
    <x v="698"/>
    <s v="Cariboo-Chilcotin BC, July 6, 2006. About 600 people living in remote communities in BC's Cariboo-Chilcotin region have been forced from their homes by the threat of two massive wildfires."/>
    <n v="0"/>
    <n v="0"/>
    <n v="871"/>
    <n v="0"/>
    <n v="0"/>
    <s v="7/6/2006 12:00:00 AM"/>
    <m/>
    <m/>
    <m/>
    <m/>
    <m/>
    <m/>
    <m/>
    <n v="0"/>
    <n v="0"/>
  </r>
  <r>
    <x v="1"/>
    <x v="1"/>
    <x v="3"/>
    <x v="21"/>
    <s v="Northern Ontario"/>
    <x v="699"/>
    <s v="Northern Ontario, July 6-25, 2011. A lighting storm on July 6 sparked a series of wildfires that spread throughout northern Ontario. Fire personnel were unable to gain control of the fires, which burned roughly 300,000 hectares of land. As of July 20, there were 112 wildfires burning in the region. Evacuation orders were put in place for communities in direct threat from the fires as well as those communities suffering from the impacts of smoke, power outages, food shortages and a lack of food storage capacity, since many communities are only accessible by air. The following evacuations occurred: 535 people from Deer Lake First Nations (FN), 260 people from Cat Lake FN, 50 people from Mishkeegogamang FN, 280 people from Eabametoong FN (Fort Hope), 197 people from Keewaywin FN, approximately 1000 people from Kingfisher Lake FN, approximately 770 people from Sandy Lake FN and approximately 200 people from North Spirit Lake. In addition, the entire communities of Keewaywin FN and Koocheching FN had been completely evacuated. In total, approximately over 3,300 people were evacuated. Wildfires severely damaged more than 86 hydro poles and over 13 kilometres of hydro lines, resulting in power outages across the northern region."/>
    <n v="0"/>
    <n v="0"/>
    <n v="3300"/>
    <n v="0"/>
    <n v="0"/>
    <s v="7/25/2011 12:00:00 AM"/>
    <m/>
    <m/>
    <m/>
    <m/>
    <m/>
    <m/>
    <m/>
    <n v="1896"/>
    <m/>
  </r>
  <r>
    <x v="0"/>
    <x v="0"/>
    <x v="2"/>
    <x v="25"/>
    <s v="Lac-MÃ©gantic QC"/>
    <x v="700"/>
    <s v="Lac-MÃ©gantic QC, July 6-28, 2013. A 74-car freight train carrying crude oil derailed and exploded in Lac-MÃ©gantic, Quebec. The explosion caused the deaths of 42 people. Five people were not accounted for and were officially listed as having been killed in the explosion. Approximately 2000 people were evacuated from their homes. The explosion destroyed 115 buildings and caused extensive damage to the centre of the town. Over 5,560,000 litres of crude oil was released into the environment and an estimated 100,000 litres spilled into the nearby ChaudiÃ¨re river. The spill travelled down the river and reached the town of Saint-Georges 80 kilometres to the northeast, forcing local authorities to draw water from a nearby lake and install floating barriers to prevent contamination. "/>
    <m/>
    <m/>
    <m/>
    <m/>
    <m/>
    <m/>
    <m/>
    <m/>
    <m/>
    <m/>
    <m/>
    <m/>
    <m/>
    <m/>
    <m/>
  </r>
  <r>
    <x v="1"/>
    <x v="1"/>
    <x v="3"/>
    <x v="5"/>
    <s v="Southern Manitoba"/>
    <x v="701"/>
    <s v="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
    <n v="0"/>
    <n v="0"/>
    <n v="0"/>
    <n v="2917561"/>
    <n v="183494.39999999999"/>
    <s v="7/14/2000 12:00:00 AM"/>
    <n v="885581"/>
    <n v="2031980"/>
    <m/>
    <m/>
    <m/>
    <m/>
    <m/>
    <n v="0"/>
    <n v="0"/>
  </r>
  <r>
    <x v="1"/>
    <x v="1"/>
    <x v="3"/>
    <x v="39"/>
    <s v="Eastern Canada"/>
    <x v="702"/>
    <s v="Eastern Canada, July 8-10, 1912. Temperatures of &gt;32Â°C from Ontario to the Atlantic Ocean; at least 3 heat-related deaths in adults were reported, while many more infant deaths were believed to occur in poor areas; one Ontario farmer committed suicide, while a mother killed her children (July 9); wheat, barley, and oats grew below average height and grade."/>
    <n v="3"/>
    <n v="0"/>
    <n v="0"/>
    <m/>
    <m/>
    <s v="7/10/1912 12:00:00 AM"/>
    <m/>
    <m/>
    <m/>
    <m/>
    <m/>
    <m/>
    <m/>
    <n v="0"/>
    <n v="0"/>
  </r>
  <r>
    <x v="1"/>
    <x v="1"/>
    <x v="3"/>
    <x v="5"/>
    <s v="Northeastern New Brunswick"/>
    <x v="703"/>
    <s v="Northeastern New Brunswick, July 8-9 1915."/>
    <n v="0"/>
    <n v="0"/>
    <n v="0"/>
    <m/>
    <m/>
    <s v="7/9/1915 12:00:00 AM"/>
    <m/>
    <m/>
    <m/>
    <m/>
    <m/>
    <m/>
    <m/>
    <n v="0"/>
    <n v="0"/>
  </r>
  <r>
    <x v="0"/>
    <x v="0"/>
    <x v="2"/>
    <x v="14"/>
    <s v="Northeast of Vancouver BC"/>
    <x v="704"/>
    <s v="Northeast of Vancouver BC, July 8, 1965. 52 people died when a C-6B exploded and crashed."/>
    <n v="52"/>
    <n v="0"/>
    <n v="0"/>
    <m/>
    <m/>
    <s v="7/8/1965 12:00:00 AM"/>
    <m/>
    <m/>
    <m/>
    <m/>
    <m/>
    <m/>
    <m/>
    <n v="0"/>
    <n v="0"/>
  </r>
  <r>
    <x v="1"/>
    <x v="1"/>
    <x v="3"/>
    <x v="4"/>
    <s v="Regina SK"/>
    <x v="705"/>
    <s v="Regina SK, July 8-9, 1983. Regina Airport received 50 mm of rain in one hour, and 117 mm in a 24 hour period, while northern Regina received up to 150 mm, with 83 mm coming in one hour; the storm overloaded the sewer system and caused severe flooding, mostly in basements."/>
    <n v="0"/>
    <n v="0"/>
    <n v="0"/>
    <n v="20614195"/>
    <n v="2128832.5"/>
    <s v="7/9/1983 12:00:00 AM"/>
    <n v="1121298"/>
    <n v="3107897"/>
    <m/>
    <m/>
    <m/>
    <n v="16385000"/>
    <m/>
    <n v="0"/>
    <n v="0"/>
  </r>
  <r>
    <x v="1"/>
    <x v="1"/>
    <x v="3"/>
    <x v="11"/>
    <s v="Grande Prairie AB"/>
    <x v="706"/>
    <s v="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â€™s downtown core. Damages included a downed power line that caused a small fire in a hotel, the destruction of a Kentucky Fried Chicken restaurant as well as numerous homes with damaged roofs, doors and windows."/>
    <n v="0"/>
    <n v="0"/>
    <n v="0"/>
    <n v="0"/>
    <n v="0"/>
    <s v="7/8/2004 12:00:00 AM"/>
    <m/>
    <m/>
    <m/>
    <m/>
    <m/>
    <m/>
    <m/>
    <n v="0"/>
    <n v="0"/>
  </r>
  <r>
    <x v="1"/>
    <x v="1"/>
    <x v="3"/>
    <x v="5"/>
    <s v="Toronto ON"/>
    <x v="707"/>
    <s v="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
    <n v="0"/>
    <n v="0"/>
    <n v="0"/>
    <n v="940000000"/>
    <n v="45928338.799999997"/>
    <s v="7/8/2013 12:00:00 AM"/>
    <m/>
    <m/>
    <m/>
    <m/>
    <m/>
    <n v="940000000"/>
    <m/>
    <n v="300000"/>
    <m/>
  </r>
  <r>
    <x v="1"/>
    <x v="1"/>
    <x v="3"/>
    <x v="4"/>
    <s v="Southern Ontario"/>
    <x v="708"/>
    <s v="Southern Ontario, July 8, 2016. A cold front produced severe thunderstorms across southern Ontario. Multiple severe storms caused hail to fall in Markdale and Flesherton before moving east into Midland and Bradford. Heavy rain, strong winds and lighting were experienced in London, Whitby and Ajax, where it rained over 35 mm. Strong wind gusts of over 100 km/h were reported in areas north of the Greater Toronto Area (GTA). The strong winds downed trees and power lines resulting in power outages that affected over 39,000 Hydro One customers (approximately 117,000 individuals). Additionally, hail caused significant crop damage to over 2000 acres of crop land in the Holland Marsh area."/>
    <m/>
    <m/>
    <m/>
    <n v="0"/>
    <n v="0"/>
    <s v="7/8/2016 12:00:00 AM"/>
    <m/>
    <m/>
    <m/>
    <m/>
    <m/>
    <m/>
    <m/>
    <n v="117000"/>
    <m/>
  </r>
  <r>
    <x v="1"/>
    <x v="1"/>
    <x v="3"/>
    <x v="4"/>
    <s v="Prairie Provinces"/>
    <x v="708"/>
    <s v="Prairie Provinces, July 8-11, 2016. Severe storms swept through the Prairies from July 8 to 11. On July 8, storms in Alberta impacted Edmonton, Calgary and Redwater where hail and heavy rain resulted in flash flooding. On July 10, the bad weather continued into Saskatchewan where 130 mm of rain fell causing significant flooding in Estevan prompting the declaration of a local state of emergency. There were also reports of numerous funnel clouds in Saskatchewan, including in Battleford and in Humboldt, where a small tornado briefly touched down for roughly 20 seconds. On July 11, the tail end of the storm system moved into Manitoba where some communities received up to 88.9 mm of rain, including Liyodminster, Yorktown, Humboldt and Watrous. The severe thunderstorms that swept through the Prairies resulted in property damage from hail and infrastructure damage from heavy rain, strong winds and lighting, including in Manitoba where wind gusts of over 100 km/h caused power outages due to fallen trees."/>
    <m/>
    <m/>
    <m/>
    <n v="0"/>
    <n v="0"/>
    <s v="7/11/2016 12:00:00 AM"/>
    <m/>
    <m/>
    <m/>
    <m/>
    <m/>
    <m/>
    <m/>
    <m/>
    <m/>
  </r>
  <r>
    <x v="1"/>
    <x v="1"/>
    <x v="3"/>
    <x v="4"/>
    <s v="Calgary AB"/>
    <x v="709"/>
    <s v="Calgary AB, July 9, 1990."/>
    <n v="0"/>
    <n v="0"/>
    <n v="0"/>
    <n v="19295404"/>
    <n v="1476689.1"/>
    <s v="7/9/1990 12:00:00 AM"/>
    <m/>
    <m/>
    <n v="3016404"/>
    <m/>
    <m/>
    <n v="16279000"/>
    <m/>
    <n v="0"/>
    <n v="0"/>
  </r>
  <r>
    <x v="0"/>
    <x v="0"/>
    <x v="7"/>
    <x v="16"/>
    <s v="St. Lazare MB"/>
    <x v="710"/>
    <s v="St. Lazare MB, July 9, 1991. 25 cars in an 88-car train jumped the tracks near the village of St. Lazare; two cars of acetic anhydride and two cars of methanol ruptured, causing a toxic cloud; 400 residents of St. Lazare were evacuated for 6 days. [The Environment Canada accident report states that respiratory masks were required in the contaminated area, reservoirs to confine the waste were dug, the crops within 200 m were contaminated with acetic vapours, and 500 people were deprived of water for 2 days]"/>
    <n v="0"/>
    <n v="0"/>
    <n v="400"/>
    <m/>
    <m/>
    <s v="7/10/1991 12:00:00 AM"/>
    <n v="0"/>
    <n v="0"/>
    <m/>
    <m/>
    <m/>
    <m/>
    <m/>
    <n v="0"/>
    <n v="0"/>
  </r>
  <r>
    <x v="0"/>
    <x v="0"/>
    <x v="5"/>
    <x v="7"/>
    <s v="Fernie BC"/>
    <x v="711"/>
    <s v="Fernie BC, August 1-3 1908. 100 dead; 6000 homeless."/>
    <n v="100"/>
    <n v="0"/>
    <n v="6000"/>
    <m/>
    <m/>
    <s v="8/3/1908 12:00:00 AM"/>
    <m/>
    <m/>
    <m/>
    <m/>
    <m/>
    <m/>
    <m/>
    <n v="0"/>
    <n v="0"/>
  </r>
  <r>
    <x v="1"/>
    <x v="1"/>
    <x v="3"/>
    <x v="4"/>
    <s v="Nova Scotia"/>
    <x v="712"/>
    <s v="Nova Scotia, August 1950. A hurricane-like storm hit Nova Scotia in August, 1950, and caused flooding throughout the province."/>
    <n v="0"/>
    <n v="0"/>
    <n v="0"/>
    <m/>
    <m/>
    <s v="8/1/1950 12:00:00 AM"/>
    <m/>
    <m/>
    <m/>
    <m/>
    <m/>
    <m/>
    <m/>
    <n v="0"/>
    <n v="0"/>
  </r>
  <r>
    <x v="1"/>
    <x v="1"/>
    <x v="8"/>
    <x v="20"/>
    <s v="Harbour Breton NL"/>
    <x v="713"/>
    <s v="Harbour Breton NL, August 1, 1973. Debris avalanche struck houses; 4 houses were swept into the harbour and destroyed."/>
    <n v="4"/>
    <n v="0"/>
    <n v="0"/>
    <m/>
    <m/>
    <s v="8/1/1973 12:00:00 AM"/>
    <n v="0"/>
    <n v="0"/>
    <m/>
    <m/>
    <m/>
    <m/>
    <m/>
    <n v="0"/>
    <n v="0"/>
  </r>
  <r>
    <x v="1"/>
    <x v="1"/>
    <x v="3"/>
    <x v="5"/>
    <s v="Westfield and Grand Bay NB"/>
    <x v="714"/>
    <s v="Westfield and Grand Bay NB, August 1981. Heavy rains caused a washout of streets and culverts in both villages."/>
    <n v="0"/>
    <n v="0"/>
    <n v="0"/>
    <m/>
    <m/>
    <s v="8/1/1981 12:00:00 AM"/>
    <n v="0"/>
    <n v="0"/>
    <m/>
    <m/>
    <m/>
    <m/>
    <m/>
    <n v="0"/>
    <n v="0"/>
  </r>
  <r>
    <x v="1"/>
    <x v="1"/>
    <x v="3"/>
    <x v="5"/>
    <s v="East Central British Columbia"/>
    <x v="715"/>
    <s v="East Central British Columbia, 1986. (Noeick River)"/>
    <n v="0"/>
    <n v="0"/>
    <n v="0"/>
    <m/>
    <m/>
    <s v="8/1/1986 12:00:00 AM"/>
    <n v="0"/>
    <n v="0"/>
    <m/>
    <m/>
    <m/>
    <m/>
    <m/>
    <n v="0"/>
    <n v="0"/>
  </r>
  <r>
    <x v="1"/>
    <x v="1"/>
    <x v="3"/>
    <x v="5"/>
    <s v="Woodstock NB"/>
    <x v="716"/>
    <s v="Woodstock area NB, August 1990. Flooding was caused by heavy rains."/>
    <n v="0"/>
    <n v="0"/>
    <n v="0"/>
    <n v="1666667"/>
    <n v="127551"/>
    <s v="8/1/1990 12:00:00 AM"/>
    <m/>
    <m/>
    <n v="1666667"/>
    <m/>
    <m/>
    <m/>
    <m/>
    <n v="0"/>
    <n v="0"/>
  </r>
  <r>
    <x v="1"/>
    <x v="1"/>
    <x v="3"/>
    <x v="28"/>
    <s v="Northumberland Strait (NS and PE)"/>
    <x v="716"/>
    <s v="Northumberland Strait NS and PE, August 1990. Six crew were killed when a cargo ship sailing south of Nova Scotia was battered by hurricane Bertha; winds and heavy rains damaged Prince Edward Island's corn and tobacco crops; huge surf pounded the island's coast, and up to 190 mm of rainfall was recorded in some areas."/>
    <n v="6"/>
    <n v="0"/>
    <n v="0"/>
    <n v="4427167"/>
    <n v="338813.8"/>
    <s v="8/1/1990 12:00:00 AM"/>
    <m/>
    <m/>
    <m/>
    <m/>
    <n v="4427167"/>
    <m/>
    <m/>
    <n v="0"/>
    <n v="0"/>
  </r>
  <r>
    <x v="1"/>
    <x v="1"/>
    <x v="3"/>
    <x v="4"/>
    <s v="Southwestern Manitoba"/>
    <x v="717"/>
    <s v="Southwestern MB, August 1, 1994.  The hailstorm caused 100% damage in some parts of the province.  About 1000 people were affected."/>
    <n v="0"/>
    <n v="0"/>
    <n v="0"/>
    <n v="3189873"/>
    <n v="223328.3"/>
    <s v="8/1/1994 12:00:00 AM"/>
    <m/>
    <m/>
    <m/>
    <n v="3189873"/>
    <m/>
    <m/>
    <m/>
    <n v="0"/>
    <n v="0"/>
  </r>
  <r>
    <x v="1"/>
    <x v="1"/>
    <x v="3"/>
    <x v="21"/>
    <s v="British Columbia"/>
    <x v="718"/>
    <s v="British Columbia, August 1998. During this month, there were 687 Forest fires burning in British Columbia. Approximately 10,600 people were evacuated, 42,115 hectares of forest burnt, 36 properties were damaged, and livestock losses were reported. Major fires occurred in the following areas: Salmon Arm-Fly Hills  Fire (see 1998.018); Vernon-Valley of Sun/Fintry/Parker's Cove; Kamloops-Cherry Creek Fire; Kamloops-Greenstone Mountain Fire; McBride-Doare River Fire; Telegraph Creek; Boston Bar-Nahatlatch Lake; Lillooet-Fountain Valley. Barriere-Dunn Lake-Birch Fire, and Avaola-Elevator were smaller, but still significant fires.  Military assistance was requested in many areas."/>
    <n v="0"/>
    <n v="0"/>
    <n v="10600"/>
    <n v="2795"/>
    <n v="183.7"/>
    <s v="8/1/1998 12:00:00 AM"/>
    <m/>
    <m/>
    <m/>
    <m/>
    <m/>
    <m/>
    <n v="2795"/>
    <n v="0"/>
    <n v="0"/>
  </r>
  <r>
    <x v="0"/>
    <x v="0"/>
    <x v="7"/>
    <x v="10"/>
    <s v="Chetwynd BC"/>
    <x v="719"/>
    <s v="Chetwynd BC, August 1, 2000.  An oil pipeline break released approximately 1 million litres of crude oil into the Pine River, causing extensive fish kill in the Pine River.  The wells that supply drinking water to some of the farms located along the river have been contaminated.  The Pine River water intake was turned off to avoid potential water system contamination."/>
    <n v="0"/>
    <n v="0"/>
    <n v="0"/>
    <n v="0"/>
    <n v="0"/>
    <s v="8/1/2000 12:00:00 AM"/>
    <m/>
    <m/>
    <m/>
    <m/>
    <m/>
    <m/>
    <m/>
    <n v="0"/>
    <n v="0"/>
  </r>
  <r>
    <x v="1"/>
    <x v="1"/>
    <x v="3"/>
    <x v="21"/>
    <s v="Kootenay BC"/>
    <x v="720"/>
    <s v="Kootenay BC, August 1, 2007. Forest fires raging in southeastern British Colombia triggered a state of local emergency and caused three homes to be evacuated and power to be cut to more than 3000 homes."/>
    <n v="0"/>
    <n v="0"/>
    <n v="9"/>
    <n v="0"/>
    <n v="0"/>
    <s v="8/1/2007 12:00:00 AM"/>
    <m/>
    <m/>
    <m/>
    <m/>
    <m/>
    <m/>
    <m/>
    <n v="3000"/>
    <n v="0"/>
  </r>
  <r>
    <x v="1"/>
    <x v="1"/>
    <x v="3"/>
    <x v="4"/>
    <s v="Peninsulas of Avalon, Burin and Bonavista NL"/>
    <x v="720"/>
    <s v="Avalon, Burin and Bonavista peninsulas NL, August 1, 2007.  Storm Chantal.  A severe rainstorm resulted in damage to private property and provincial and local government infrastructure."/>
    <n v="0"/>
    <n v="0"/>
    <n v="0"/>
    <n v="19073933"/>
    <n v="1026400"/>
    <s v="8/1/2007 12:00:00 AM"/>
    <n v="19073933"/>
    <m/>
    <m/>
    <m/>
    <m/>
    <m/>
    <m/>
    <n v="0"/>
    <n v="0"/>
  </r>
  <r>
    <x v="1"/>
    <x v="1"/>
    <x v="3"/>
    <x v="28"/>
    <s v="Newfoundland"/>
    <x v="720"/>
    <s v="Newfoundland, August 1, 2007. Post-Tropic storm Chantel tracked over through the Maritimes reaching Newfoundlandâ€™s Avalon Peninsula on August 1. Chanel dumped up to 200 mm of rain and produced wind gusts of up to 111 km/h in the region. The intense rainfall broke records. St. Johnâ€™s West and Mount Pearl reported the heaviest one-hour rainfall, which included 43 mm and 49 mm respectively. Ten communities in Newfoundland were isolated due to flooding and declared a state of emergency. Numerous roads and bridges were washed out because of the torrential rain."/>
    <n v="0"/>
    <n v="0"/>
    <n v="0"/>
    <n v="0"/>
    <n v="0"/>
    <s v="8/1/2007 12:00:00 AM"/>
    <m/>
    <m/>
    <m/>
    <m/>
    <m/>
    <m/>
    <m/>
    <n v="0"/>
    <n v="0"/>
  </r>
  <r>
    <x v="1"/>
    <x v="1"/>
    <x v="4"/>
    <x v="6"/>
    <s v="Across Canada"/>
    <x v="721"/>
    <s v="Across Canada, August 1, 2008. Listeria monocytogenes spread by contaminated Maple Leaf food products produced at its Bartor Road plant. The outbreak occurred in August 2008. A segment of the population that is most vulnerable became exposed. 57 people became seriously ill and 22 people died."/>
    <n v="22"/>
    <n v="57"/>
    <n v="0"/>
    <n v="0"/>
    <n v="0"/>
    <s v="8/1/2008 12:00:00 AM"/>
    <m/>
    <m/>
    <m/>
    <m/>
    <m/>
    <m/>
    <m/>
    <n v="0"/>
    <n v="0"/>
  </r>
  <r>
    <x v="1"/>
    <x v="1"/>
    <x v="3"/>
    <x v="4"/>
    <s v="Southern Alberta"/>
    <x v="722"/>
    <s v="Southern Alberta, August 1-3, 2009. A cold front swept through southern Alberta on August 1, bringing with it strong wind gusts of up to 100 km/h. The powerful winds brought down a stage at the Big Valley Jamboree in Camrose killing one individual and injuring 75 others. Calgary received wind gusts of up to 78 km/h. The strong winds killed a small child and injured two others when debris from a construction site struck the individuals. On August 2 and 3, a powerful storm developed increasing the severity of the strong winds with wind gusts of up to 107 km/h, along with large hail and heavy rain. The power winds downed trees and power lines, knocking out power to an unknown number of people. In some parts of Alberta, hail was measured at 10 cm deep, with some hail the size of baseballs. Hail caused extensive damages to homes and vehicles."/>
    <n v="2"/>
    <n v="77"/>
    <n v="0"/>
    <n v="0"/>
    <n v="0"/>
    <s v="8/3/2009 12:00:00 AM"/>
    <m/>
    <m/>
    <m/>
    <m/>
    <m/>
    <m/>
    <m/>
    <n v="10000"/>
    <n v="0"/>
  </r>
  <r>
    <x v="1"/>
    <x v="1"/>
    <x v="3"/>
    <x v="28"/>
    <s v="New Brunswick and Quebec"/>
    <x v="723"/>
    <s v="New Brunswick and Quebec, August 10-11, 1976.  Hurricane Belle.  A hurricane warning was issued on Aug. 9.  Rainfall accumulation was 178 mm in a 3 day period, causing extensive damage. There were reports of flooded basements, damage to sewage disposal facilities, washed out roads and culverts. On Aug. 11 Saint John River rose to 4.9 m at Fredericton and 4.3 m at Maugerville. Approximately 13 areas were affected in QC including Notre-Dame-du-Lac and Sherbrooke."/>
    <n v="0"/>
    <n v="0"/>
    <n v="0"/>
    <m/>
    <m/>
    <s v="8/11/1976 12:00:00 AM"/>
    <n v="0"/>
    <n v="0"/>
    <m/>
    <m/>
    <m/>
    <m/>
    <m/>
    <n v="0"/>
    <n v="0"/>
  </r>
  <r>
    <x v="1"/>
    <x v="1"/>
    <x v="3"/>
    <x v="21"/>
    <s v="Salmon Arm BC"/>
    <x v="718"/>
    <s v="Salmon Arm BC, August 10-17, 1998. A State of Emergency was declared by the Premier on Aug.10 for the Salmon Arm-Fly Hills Fire, it was cancelled on Aug.17. The fire covered 6300 hectares and destroyed 20 houses and 15 farm buildings. An inquiry was called in October 1998 to determine whether the BC Forest Service had problems handling the fire."/>
    <n v="0"/>
    <n v="0"/>
    <n v="7000"/>
    <n v="3036145"/>
    <n v="199527.6"/>
    <s v="8/17/1998 12:00:00 AM"/>
    <m/>
    <m/>
    <m/>
    <n v="3036145"/>
    <m/>
    <m/>
    <m/>
    <n v="0"/>
    <n v="0"/>
  </r>
  <r>
    <x v="0"/>
    <x v="0"/>
    <x v="7"/>
    <x v="16"/>
    <s v="Estevan SK"/>
    <x v="724"/>
    <s v="Estevan SK, August 10, 2004.  Six tank cars of a Canadian Pacific freight train were derailed and three containing anhydrous ammonia were overturned.  An evacuation order was issued and approximately 150 people were evacuated from the immediate area in Estevan.  There were no injuries or immediate threat to life or property."/>
    <m/>
    <m/>
    <n v="150"/>
    <n v="0"/>
    <n v="0"/>
    <s v="8/10/2004 12:00:00 AM"/>
    <m/>
    <m/>
    <m/>
    <m/>
    <m/>
    <m/>
    <m/>
    <n v="0"/>
    <n v="0"/>
  </r>
  <r>
    <x v="0"/>
    <x v="0"/>
    <x v="0"/>
    <x v="0"/>
    <s v="Toronto ON"/>
    <x v="721"/>
    <s v="Toronto ON, August 10, 2008. A series of explosions at North Yorkâ€™s Sunrise Propane Industrial Gases Plant forced the evacuation of 12,000 people living inside a 1.6 kilometre radius of the area. The explosion produced a huge mushroom-shaped fireball that blew out windows and shook the houses of nearby residents. In total, the explosion destroyed 100 homes. Paramedics treated 40 people on site, six people were taken to the hospital and 18 admitted themselves. The explosion killed one Sunrise employee as well as a 25-year veteran of the Toronto Fire Service who died from heart attacked while fighting the fire."/>
    <n v="2"/>
    <n v="58"/>
    <n v="12000"/>
    <n v="0"/>
    <n v="0"/>
    <s v="8/10/2008 12:00:00 AM"/>
    <m/>
    <m/>
    <m/>
    <m/>
    <m/>
    <m/>
    <m/>
    <n v="0"/>
    <n v="0"/>
  </r>
  <r>
    <x v="0"/>
    <x v="0"/>
    <x v="2"/>
    <x v="14"/>
    <s v="Quebec City QC"/>
    <x v="725"/>
    <s v="Quebec City QC, August 11, 1957. 79 people killed when Maritime Central Airways DC-4 crashed near Quebec City."/>
    <n v="79"/>
    <n v="0"/>
    <n v="0"/>
    <m/>
    <m/>
    <s v="8/11/1957 12:00:00 AM"/>
    <m/>
    <m/>
    <m/>
    <m/>
    <m/>
    <m/>
    <m/>
    <n v="0"/>
    <n v="0"/>
  </r>
  <r>
    <x v="0"/>
    <x v="0"/>
    <x v="2"/>
    <x v="25"/>
    <s v="Toronto ON"/>
    <x v="726"/>
    <s v="Toronto ON, August 11, 1995. Two Toronto Transit Commission subway trains collided underground between two stations. Three commuters were killed and 140 other riders were injured. Problems with driver training and communications contributed to the accident. A rookie driver drove through three red lights and the fail-safe breaking system failed. The northbound train then rammed into another train which had stopped because of a faulty signal.  The subway line was closed for eight and a half days."/>
    <n v="3"/>
    <n v="140"/>
    <n v="0"/>
    <m/>
    <m/>
    <s v="8/11/1995 12:00:00 AM"/>
    <m/>
    <m/>
    <m/>
    <m/>
    <m/>
    <m/>
    <m/>
    <n v="0"/>
    <n v="0"/>
  </r>
  <r>
    <x v="0"/>
    <x v="0"/>
    <x v="1"/>
    <x v="40"/>
    <s v="Montreal QC"/>
    <x v="727"/>
    <s v="Montreal QC, August 12, 2002.  Montreal's worst ever water main break affected several sections of the city.  The city's waterworks system that stretches 2700 km in total has some sections that are over 100 years old.  Approximately 10 million gallons of water were lost before the water was turned off. In the St. Michel area, 1300 homes were affected by flooding and interruption in hydro services. Twenty-two thousand homes in the RiviÃ¨re des Prairies and Montreal East areas did not have water, and 40 homes were deemed uninhabitable due to severe water damage."/>
    <n v="0"/>
    <n v="0"/>
    <n v="200"/>
    <n v="0"/>
    <n v="0"/>
    <s v="8/12/2002 12:00:00 AM"/>
    <m/>
    <m/>
    <m/>
    <m/>
    <m/>
    <m/>
    <m/>
    <n v="0"/>
    <n v="0"/>
  </r>
  <r>
    <x v="1"/>
    <x v="1"/>
    <x v="8"/>
    <x v="20"/>
    <s v="Spences Bridge BC"/>
    <x v="728"/>
    <s v="Spences Bridge BC, August 13, 1905. A large gravel bank broke away from a mountain side and came crashing down on a First Nation reserve destroying homes and the local church; 15 dead; the landslide into the Thompson River caused a wave which swept victims away."/>
    <n v="15"/>
    <n v="0"/>
    <n v="0"/>
    <m/>
    <m/>
    <s v="8/13/1905 12:00:00 AM"/>
    <m/>
    <m/>
    <m/>
    <m/>
    <m/>
    <m/>
    <m/>
    <n v="0"/>
    <n v="0"/>
  </r>
  <r>
    <x v="1"/>
    <x v="1"/>
    <x v="3"/>
    <x v="28"/>
    <s v="Edmundston NB"/>
    <x v="724"/>
    <s v="Edmundston and Saint-Jacques NB, August 13-14, 2004. Tropical storm Bonnie produced significant heavy rain throughout New Brunswick. Edmundston and Saint-Jacques were both hard hit by the torrential rain. There was localised flooding, basement flooding and road closures in Edmundston and Saint-Jacques. The community of Saint-Jacques was put on a boil water advisory due to well contamination that resulted from the flooding. Edmundston recieved up to 90 mm of rain, while 50.9 mm and 65.4 mm was reported in Fredricton and St. Stephen. Flooded roads created dangerous driving conditions for local residents. One individual was killed while driving a truck across a shallow stream."/>
    <n v="1"/>
    <m/>
    <n v="0"/>
    <n v="0"/>
    <n v="0"/>
    <s v="8/14/2004 12:00:00 AM"/>
    <m/>
    <m/>
    <m/>
    <m/>
    <m/>
    <m/>
    <m/>
    <n v="0"/>
    <n v="0"/>
  </r>
  <r>
    <x v="0"/>
    <x v="0"/>
    <x v="1"/>
    <x v="41"/>
    <s v="Ontario, Midwest and Northeast USA"/>
    <x v="729"/>
    <s v="Ontario, Midwest and Northeast USA, August 14, 2003. Approximately 50 million (over 9 million in Ontario) people were affected by a blackout, some experiencing power outages for over 48 hours. A combination of employee, equipment, and monitoring failures ultimately led to the blackout. The initial triggering power outage was prompted by contact between sagging transmission lines and untrimmed trees in Ohio."/>
    <m/>
    <m/>
    <m/>
    <m/>
    <m/>
    <s v="8/14/2003 12:00:00 AM"/>
    <m/>
    <m/>
    <m/>
    <m/>
    <m/>
    <m/>
    <m/>
    <n v="0"/>
    <n v="0"/>
  </r>
  <r>
    <x v="1"/>
    <x v="1"/>
    <x v="3"/>
    <x v="4"/>
    <s v="Winnipeg and Steinbach MB"/>
    <x v="722"/>
    <s v="Winnipeg and Steinbach MB, August 14, 2009. Powerful thunderstorms, spectacular lightning strikes and baseball-sized hail hammered a wide area of southern Manitoba from Winnipeg to Steinbach. More than 7000 instances of damage to houses and vehicles were reported and losses ranged between $50-75 million. The storm also knocked out power to approximately 4000 homes (12,000 individuals)."/>
    <n v="0"/>
    <n v="0"/>
    <n v="0"/>
    <n v="50000000"/>
    <n v="2622377.6"/>
    <s v="8/14/2009 12:00:00 AM"/>
    <m/>
    <m/>
    <m/>
    <m/>
    <m/>
    <n v="50000000"/>
    <m/>
    <n v="12000"/>
    <n v="0"/>
  </r>
  <r>
    <x v="0"/>
    <x v="0"/>
    <x v="2"/>
    <x v="25"/>
    <s v="Louiseville QC"/>
    <x v="730"/>
    <s v="Louiseville QC, August 15, 1936. 22 dead, 22 injured: a 16-car freight train smashed into a farm truck carrying more than 40 people from a Friday night political rally."/>
    <n v="22"/>
    <n v="22"/>
    <n v="0"/>
    <m/>
    <m/>
    <s v="8/15/1936 12:00:00 AM"/>
    <m/>
    <m/>
    <m/>
    <m/>
    <m/>
    <m/>
    <m/>
    <n v="0"/>
    <n v="0"/>
  </r>
  <r>
    <x v="1"/>
    <x v="1"/>
    <x v="3"/>
    <x v="28"/>
    <s v="Dartmouth NS"/>
    <x v="731"/>
    <s v="Dartmouth NS, August 15-16, 1971. Hurricane &quot;Beth&quot; produced 296 mm of rain in Nova Scotia; damage to crops was extensive, sections of highways and bridges were washed out; fresh water supplies in Dartmouth, Nova Scotia were left contaminated for days because of extensive runoff into Lake Antigonish."/>
    <n v="0"/>
    <n v="0"/>
    <n v="0"/>
    <n v="2426000"/>
    <n v="696459.3"/>
    <s v="8/16/1971 12:00:00 AM"/>
    <n v="833229"/>
    <n v="1592771"/>
    <m/>
    <m/>
    <m/>
    <m/>
    <m/>
    <n v="0"/>
    <n v="0"/>
  </r>
  <r>
    <x v="0"/>
    <x v="0"/>
    <x v="7"/>
    <x v="18"/>
    <s v="Boisbriand QC"/>
    <x v="732"/>
    <s v="Boisbriand QC, August 15, 2006. Employees of Les RevÃªtements Polyval and workers from about ten surrounding factories as well as some residents were evacuated. Toxic chemicals, such as solvents and paints, helped fuel the flames. "/>
    <n v="0"/>
    <n v="0"/>
    <n v="1500"/>
    <n v="0"/>
    <n v="0"/>
    <s v="8/15/2006 12:00:00 AM"/>
    <m/>
    <m/>
    <m/>
    <m/>
    <m/>
    <m/>
    <m/>
    <n v="0"/>
    <n v="0"/>
  </r>
  <r>
    <x v="0"/>
    <x v="0"/>
    <x v="7"/>
    <x v="18"/>
    <s v="Amherstburg ON"/>
    <x v="732"/>
    <s v="Amherstburg ON, August 15, 2006. A huge fire at a plastics recycling plant forced hundreds of resiadents to flee their homes. Smoke was 20 meters high over the area and grew to roughly the size of two football fields."/>
    <n v="0"/>
    <n v="3"/>
    <n v="1000"/>
    <n v="0"/>
    <n v="0"/>
    <s v="8/15/2006 12:00:00 AM"/>
    <m/>
    <m/>
    <m/>
    <m/>
    <m/>
    <m/>
    <m/>
    <n v="0"/>
    <n v="0"/>
  </r>
  <r>
    <x v="0"/>
    <x v="0"/>
    <x v="7"/>
    <x v="18"/>
    <s v="Zama City AB"/>
    <x v="721"/>
    <s v="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
    <n v="0"/>
    <n v="3"/>
    <n v="250"/>
    <n v="0"/>
    <n v="0"/>
    <s v="8/15/2008 12:00:00 AM"/>
    <m/>
    <m/>
    <m/>
    <m/>
    <m/>
    <m/>
    <m/>
    <n v="0"/>
    <n v="0"/>
  </r>
  <r>
    <x v="1"/>
    <x v="1"/>
    <x v="3"/>
    <x v="4"/>
    <s v="Calgary AB"/>
    <x v="733"/>
    <s v="Calgary AB, August 16, 1988. Thunderstorms caused major flooding with 40 to 200 mm of rain falling in different locations. Up to 5 cm of hail also fell in the southern part of Calgary.  Streets turned into rivers and left many motorists stranded.  Individuals, small businesses, farmers and government property were damaged. Approximately 400 homes were affected by sewer backup, 50 had damage due to surface water flooding. There were 3,000 property damage claims and 2,000 automobile claims."/>
    <n v="0"/>
    <n v="0"/>
    <n v="0"/>
    <n v="39827872"/>
    <n v="3356281.3"/>
    <s v="8/16/1988 12:00:00 AM"/>
    <n v="156086"/>
    <n v="2544786"/>
    <m/>
    <m/>
    <m/>
    <n v="37127000"/>
    <m/>
    <n v="0"/>
    <n v="0"/>
  </r>
  <r>
    <x v="1"/>
    <x v="1"/>
    <x v="3"/>
    <x v="4"/>
    <s v="Lambeth ON"/>
    <x v="734"/>
    <s v="Lambeth ON, August 19, 1968. A severe hailstorm caused extensive crop and property damage and left ice up to 17.5 cm deep on streets."/>
    <n v="0"/>
    <n v="0"/>
    <n v="0"/>
    <m/>
    <m/>
    <s v="8/19/1968 12:00:00 AM"/>
    <m/>
    <m/>
    <m/>
    <m/>
    <m/>
    <m/>
    <m/>
    <n v="0"/>
    <n v="0"/>
  </r>
  <r>
    <x v="1"/>
    <x v="1"/>
    <x v="3"/>
    <x v="28"/>
    <s v="Southern New Brunswick"/>
    <x v="735"/>
    <s v="Southern New Brunswick, August 19, 1991. 2 deaths; Hurricane Bob hit southern New Brunswick with winds gusting to 100 km/h after leaving a trail of destruction through the U.S. Cape Cod region."/>
    <n v="2"/>
    <n v="0"/>
    <n v="0"/>
    <n v="7021214"/>
    <n v="508783.6"/>
    <s v="8/19/1991 12:00:00 AM"/>
    <m/>
    <m/>
    <m/>
    <m/>
    <n v="7021214"/>
    <m/>
    <m/>
    <n v="0"/>
    <n v="0"/>
  </r>
  <r>
    <x v="1"/>
    <x v="1"/>
    <x v="3"/>
    <x v="11"/>
    <s v="Southern Ontario"/>
    <x v="736"/>
    <s v="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
    <n v="0"/>
    <n v="4"/>
    <n v="0"/>
    <n v="500000000"/>
    <n v="28037383.199999999"/>
    <s v="8/19/2005 12:00:00 AM"/>
    <m/>
    <m/>
    <m/>
    <m/>
    <m/>
    <n v="500000000"/>
    <m/>
    <m/>
    <n v="2"/>
  </r>
  <r>
    <x v="1"/>
    <x v="1"/>
    <x v="3"/>
    <x v="4"/>
    <s v="Sainte-Anne-des-Plaines QC"/>
    <x v="732"/>
    <s v="Sainte-Anne-des-Plaines QC, August 19, 2006. A small community located 50 kilometres north-east of Montreal was at the centre of a torrential downpour that produced 135 mm of rain in less than three hours."/>
    <n v="0"/>
    <n v="0"/>
    <n v="600"/>
    <n v="0"/>
    <n v="0"/>
    <s v="8/19/2006 12:00:00 AM"/>
    <m/>
    <m/>
    <m/>
    <m/>
    <m/>
    <m/>
    <m/>
    <n v="0"/>
    <n v="0"/>
  </r>
  <r>
    <x v="1"/>
    <x v="1"/>
    <x v="3"/>
    <x v="5"/>
    <s v="Burin Peninsula, St. John's and Little St. Lawrence NL"/>
    <x v="737"/>
    <s v="Burin Peninsula, St. John's and Little St. Lawrence NL, August 2, 1941. Experienced the effects of flooding caused by torrential rains;  two employees of United Towns Electric Company were drowned when a dam broke; the total rainfall was reported to be 98.3 mm for a 66-hour period."/>
    <n v="2"/>
    <n v="0"/>
    <n v="0"/>
    <m/>
    <m/>
    <s v="8/2/1941 12:00:00 AM"/>
    <m/>
    <m/>
    <m/>
    <m/>
    <m/>
    <m/>
    <m/>
    <n v="0"/>
    <n v="0"/>
  </r>
  <r>
    <x v="1"/>
    <x v="1"/>
    <x v="3"/>
    <x v="11"/>
    <s v="Southern Ontario"/>
    <x v="738"/>
    <s v="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
    <m/>
    <n v="6"/>
    <m/>
    <n v="0"/>
    <n v="0"/>
    <s v="8/3/2015 12:00:00 AM"/>
    <m/>
    <m/>
    <m/>
    <m/>
    <m/>
    <m/>
    <m/>
    <n v="150000"/>
    <m/>
  </r>
  <r>
    <x v="1"/>
    <x v="1"/>
    <x v="3"/>
    <x v="11"/>
    <s v="Sudbury, Lively, Coppercliff and Field ON"/>
    <x v="739"/>
    <s v="Sudbury, Lively, Coppercliff and Field ON, August 20, 1970.  An F3 tornado (wind speeds of 252-330 km/h) caused the loss of six lives, 200 injuries, and extensive damage to property."/>
    <n v="6"/>
    <n v="200"/>
    <n v="0"/>
    <n v="75000"/>
    <n v="22167.5"/>
    <s v="8/20/1970 12:00:00 AM"/>
    <n v="75000"/>
    <m/>
    <m/>
    <m/>
    <m/>
    <m/>
    <m/>
    <n v="0"/>
    <n v="0"/>
  </r>
  <r>
    <x v="1"/>
    <x v="1"/>
    <x v="3"/>
    <x v="11"/>
    <s v="Toronto, Windsor, Vaughan and Newmarket ON"/>
    <x v="740"/>
    <s v="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â€™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
    <n v="1"/>
    <n v="0"/>
    <n v="0"/>
    <n v="0"/>
    <n v="0"/>
    <s v="8/20/2009 12:00:00 AM"/>
    <m/>
    <m/>
    <m/>
    <m/>
    <m/>
    <m/>
    <m/>
    <n v="207000"/>
    <n v="0"/>
  </r>
  <r>
    <x v="0"/>
    <x v="0"/>
    <x v="2"/>
    <x v="14"/>
    <s v="Resolute Bay NU"/>
    <x v="741"/>
    <s v="Resolute Bay NU, August 20, 2011. On August 20, First Air flight 6560, on route from Yellowknife to Resolute Bay crashed five miles from its destination. According to the Transportation Safety Board of Canada, during the approach to runway 35T, the Boeing 737-210C combi aircraft struck a hill about one nautical mile east of the midpoint of the Resolute Bay airport runway.  There were four crew members and 11 passengers on board the aircraft.  All crew members and eight passengers were fatally injured. Three passengers survived the accident and were recovered from the site by Canadian military personnel who were in Resolute Bay for Exercise Operation Nanook. The aircraft was destroyed and there was a post-impact fire."/>
    <n v="12"/>
    <n v="3"/>
    <n v="0"/>
    <n v="0"/>
    <n v="0"/>
    <s v="8/20/2011 12:00:00 AM"/>
    <m/>
    <m/>
    <m/>
    <m/>
    <m/>
    <m/>
    <m/>
    <m/>
    <m/>
  </r>
  <r>
    <x v="1"/>
    <x v="1"/>
    <x v="3"/>
    <x v="5"/>
    <s v="Meat Cove NS"/>
    <x v="742"/>
    <s v="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
    <n v="0"/>
    <n v="0"/>
    <n v="126"/>
    <n v="3135000"/>
    <n v="161459.20000000001"/>
    <s v="8/22/2010 12:00:00 AM"/>
    <n v="3135000"/>
    <m/>
    <m/>
    <m/>
    <m/>
    <m/>
    <m/>
    <n v="0"/>
    <n v="0"/>
  </r>
  <r>
    <x v="1"/>
    <x v="1"/>
    <x v="3"/>
    <x v="11"/>
    <s v="Goderich ON"/>
    <x v="741"/>
    <s v="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
    <n v="1"/>
    <n v="37"/>
    <m/>
    <n v="0"/>
    <n v="0"/>
    <s v="8/22/2011 12:00:00 AM"/>
    <m/>
    <m/>
    <m/>
    <m/>
    <m/>
    <m/>
    <m/>
    <n v="8000"/>
    <m/>
  </r>
  <r>
    <x v="1"/>
    <x v="1"/>
    <x v="3"/>
    <x v="21"/>
    <s v="West Kelowna BC"/>
    <x v="743"/>
    <s v="West Kelowna BC, August 21-25, 2016. A wildfire broke out on the evening of August 21, near Bear Creek Provincial Park located north of West Kelowna. The Central Okanagan Regional District ordered an evacuation of 156 homes (approximately 468 individuals). In addition, campers from the Bear Creek Provincial Park were also evacuated. Firefighting crews quickly gained control of the blaze, which was 52 hectares in size and 60 per cent contained by August 22. Evacuation orders were lifted for 51 homes and campers were temporarily allowed into their campsites to remove possessions, vehicles and trailers on August 22. The wildfire was 100 per cent contained by January 25."/>
    <m/>
    <m/>
    <n v="468"/>
    <n v="0"/>
    <n v="0"/>
    <s v="8/25/2016 12:00:00 AM"/>
    <m/>
    <m/>
    <m/>
    <m/>
    <m/>
    <m/>
    <m/>
    <m/>
    <m/>
  </r>
  <r>
    <x v="1"/>
    <x v="1"/>
    <x v="8"/>
    <x v="22"/>
    <s v="Off Queen Charlotte Islands BC"/>
    <x v="744"/>
    <s v="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
    <n v="0"/>
    <n v="0"/>
    <n v="0"/>
    <m/>
    <m/>
    <s v="8/22/1949 12:00:00 AM"/>
    <m/>
    <m/>
    <m/>
    <m/>
    <m/>
    <m/>
    <m/>
    <n v="0"/>
    <n v="8"/>
  </r>
  <r>
    <x v="0"/>
    <x v="0"/>
    <x v="7"/>
    <x v="18"/>
    <s v="Saint-Basile-le-Grand QC"/>
    <x v="745"/>
    <s v="Saint-Basile-le-Grand QC, August 23, 1988. A fire broke out in a warehouse containing 84.8 mÂ³ of toxic solid and liquid wastes containing PCBs; nearly 5000 people were evacuated for 17 days over an area of 14 kmÂ²; agricultural produce was destroyed over an area of 750 kmÂ² as a safety precaution."/>
    <n v="0"/>
    <n v="0"/>
    <n v="5000"/>
    <n v="26931008"/>
    <n v="2269467"/>
    <s v="8/23/1988 12:00:00 AM"/>
    <n v="11897256"/>
    <n v="15033752"/>
    <m/>
    <m/>
    <m/>
    <m/>
    <m/>
    <n v="0"/>
    <n v="0"/>
  </r>
  <r>
    <x v="1"/>
    <x v="1"/>
    <x v="3"/>
    <x v="4"/>
    <s v="Grande Prairie AB"/>
    <x v="746"/>
    <s v="Grande Prairie AB, August-October 1989. Heavy rainfall occurred over the northwest region of Alberta in late August 1989 and caused flooding. Rains continued on in September and October, making it hard for farmers to harvest their crops."/>
    <n v="0"/>
    <n v="0"/>
    <n v="0"/>
    <m/>
    <m/>
    <s v="10/18/1989 12:00:00 AM"/>
    <n v="0"/>
    <n v="0"/>
    <m/>
    <m/>
    <m/>
    <m/>
    <m/>
    <n v="0"/>
    <n v="0"/>
  </r>
  <r>
    <x v="1"/>
    <x v="1"/>
    <x v="3"/>
    <x v="28"/>
    <s v="Halifax NS"/>
    <x v="740"/>
    <s v="Halifax NS, August 23, 2009.  Hurricane Bill dumped between 60 and 70 mm of rain with overland wind gusts of 87 km/h. A marine buoy off Nova Scotia recorded winds of 130 km/h and another buoy about 200 kilometers southeast of Yarmouth recorded a maximum wave height of 26.4 metres. Bill's steady downpour and fierce winds knocked out power to 40,000 residents. More than a dozen flights from Halifax International Airport were cancelled and ferry services were suspended between Nova Scotia and Newfoundland. In Newfoundland and Labrador there were road washouts and some localized flooding."/>
    <n v="0"/>
    <n v="0"/>
    <n v="0"/>
    <n v="0"/>
    <n v="0"/>
    <s v="8/23/2009 12:00:00 AM"/>
    <m/>
    <m/>
    <m/>
    <m/>
    <m/>
    <m/>
    <m/>
    <n v="40000"/>
    <n v="0"/>
  </r>
  <r>
    <x v="1"/>
    <x v="1"/>
    <x v="3"/>
    <x v="28"/>
    <s v="Newfoundland"/>
    <x v="747"/>
    <s v="Newfoundland, August 24-25, 1927.  A hurricane swept through Atlantic Canada washing out roads, filling basements, ans swamping boats.  In Newfoundland, 56 people died at sea."/>
    <n v="56"/>
    <n v="0"/>
    <n v="0"/>
    <m/>
    <m/>
    <s v="8/25/1927 12:00:00 AM"/>
    <m/>
    <m/>
    <m/>
    <m/>
    <m/>
    <m/>
    <m/>
    <n v="0"/>
    <n v="0"/>
  </r>
  <r>
    <x v="1"/>
    <x v="1"/>
    <x v="3"/>
    <x v="39"/>
    <s v="Toronto ON"/>
    <x v="748"/>
    <s v="Toronto ON, August 24 - September 5, 1953; 1 person died of heat-related fever; 186 cases of heat prostration and injury were reported at the Canadian National Exhibition.  Water consumption levels reached record levels of 182 million gallons for Toronto area on September 2."/>
    <n v="1"/>
    <n v="186"/>
    <n v="0"/>
    <m/>
    <m/>
    <s v="9/5/1953 12:00:00 AM"/>
    <m/>
    <m/>
    <m/>
    <m/>
    <m/>
    <m/>
    <m/>
    <n v="0"/>
    <n v="0"/>
  </r>
  <r>
    <x v="1"/>
    <x v="1"/>
    <x v="3"/>
    <x v="4"/>
    <s v="Newfoundland"/>
    <x v="749"/>
    <s v="Newfoundland, August 25, 1935. Villages destroyed; 50 people left dead in the wake of a severe storm."/>
    <n v="50"/>
    <n v="0"/>
    <n v="0"/>
    <m/>
    <m/>
    <s v="8/25/1935 12:00:00 AM"/>
    <m/>
    <m/>
    <m/>
    <m/>
    <m/>
    <m/>
    <m/>
    <n v="0"/>
    <n v="0"/>
  </r>
  <r>
    <x v="1"/>
    <x v="1"/>
    <x v="3"/>
    <x v="28"/>
    <s v="Victoriaville QC"/>
    <x v="750"/>
    <s v="Victoriaville QC, August 27, 1971. Hurricane &quot;Doria&quot; caused floods in the region of Bois-Francs, QuÃ©bec; the communities most affected were Thetford Mines, Victoriaville and Warwick."/>
    <n v="0"/>
    <n v="0"/>
    <n v="0"/>
    <m/>
    <m/>
    <s v="8/27/1971 12:00:00 AM"/>
    <n v="0"/>
    <n v="0"/>
    <m/>
    <m/>
    <m/>
    <m/>
    <m/>
    <n v="0"/>
    <n v="0"/>
  </r>
  <r>
    <x v="1"/>
    <x v="1"/>
    <x v="3"/>
    <x v="4"/>
    <s v="Cedoux SK"/>
    <x v="751"/>
    <s v="Cedoux SK, August 27, 1973. The largest documented hailstone in Canada was produced by this storm: 290 grams and 114 mm diameter."/>
    <n v="0"/>
    <n v="0"/>
    <n v="0"/>
    <m/>
    <m/>
    <s v="8/27/1973 12:00:00 AM"/>
    <n v="0"/>
    <n v="0"/>
    <m/>
    <m/>
    <m/>
    <m/>
    <m/>
    <n v="0"/>
    <n v="0"/>
  </r>
  <r>
    <x v="1"/>
    <x v="1"/>
    <x v="3"/>
    <x v="5"/>
    <s v="Toronto ON"/>
    <x v="752"/>
    <s v="Toronto ON, August 27, 1976. At least five roads were closed due to flooding."/>
    <n v="0"/>
    <n v="0"/>
    <n v="0"/>
    <m/>
    <m/>
    <s v="8/27/1976 12:00:00 AM"/>
    <n v="0"/>
    <n v="0"/>
    <m/>
    <m/>
    <m/>
    <m/>
    <m/>
    <n v="0"/>
    <n v="0"/>
  </r>
  <r>
    <x v="1"/>
    <x v="1"/>
    <x v="3"/>
    <x v="11"/>
    <s v="MaskinongÃ© QC"/>
    <x v="753"/>
    <s v="St. Lawrence River QC, August 27, 1991. The tornado affected the Village of MaskinongÃ©;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Ã© were damaged, the power lines were down and telephone service stopped; no drinking water was available."/>
    <n v="0"/>
    <n v="15"/>
    <n v="0"/>
    <n v="52603727"/>
    <n v="3811864.3"/>
    <s v="8/27/1991 12:00:00 AM"/>
    <m/>
    <m/>
    <n v="2206439"/>
    <n v="29751766"/>
    <m/>
    <n v="20645522"/>
    <m/>
    <n v="0"/>
    <n v="0"/>
  </r>
  <r>
    <x v="1"/>
    <x v="1"/>
    <x v="3"/>
    <x v="4"/>
    <s v="Southern Manitoba"/>
    <x v="754"/>
    <s v="Southern MB, August 27, 1994."/>
    <n v="0"/>
    <n v="0"/>
    <n v="0"/>
    <n v="14196201"/>
    <n v="993899.7"/>
    <s v="8/27/1994 12:00:00 AM"/>
    <m/>
    <m/>
    <n v="5346201"/>
    <m/>
    <m/>
    <n v="8850000"/>
    <m/>
    <n v="0"/>
    <n v="0"/>
  </r>
  <r>
    <x v="1"/>
    <x v="1"/>
    <x v="3"/>
    <x v="4"/>
    <s v="Edmonton AB"/>
    <x v="755"/>
    <s v="Edmonton AB, August 28, 1992."/>
    <n v="0"/>
    <n v="0"/>
    <n v="0"/>
    <n v="20170168"/>
    <n v="1440726.3"/>
    <s v="8/28/1992 12:00:00 AM"/>
    <m/>
    <m/>
    <n v="14434443"/>
    <m/>
    <m/>
    <n v="5735725"/>
    <m/>
    <n v="0"/>
    <n v="0"/>
  </r>
  <r>
    <x v="1"/>
    <x v="1"/>
    <x v="3"/>
    <x v="5"/>
    <s v="Elmira ON"/>
    <x v="755"/>
    <s v="Elmira ON, August 28, 1992."/>
    <n v="0"/>
    <n v="0"/>
    <n v="0"/>
    <n v="4738539"/>
    <n v="338467.1"/>
    <s v="8/28/1992 12:00:00 AM"/>
    <n v="0"/>
    <n v="0"/>
    <m/>
    <m/>
    <m/>
    <n v="4738539"/>
    <m/>
    <n v="0"/>
    <n v="0"/>
  </r>
  <r>
    <x v="1"/>
    <x v="1"/>
    <x v="3"/>
    <x v="4"/>
    <s v="Southern ON"/>
    <x v="754"/>
    <s v="Southern ON, August 28, 1994."/>
    <n v="0"/>
    <n v="0"/>
    <n v="0"/>
    <n v="7876000"/>
    <n v="551411.9"/>
    <s v="8/28/1994 12:00:00 AM"/>
    <n v="0"/>
    <n v="0"/>
    <m/>
    <m/>
    <m/>
    <n v="7876000"/>
    <m/>
    <n v="0"/>
    <n v="0"/>
  </r>
  <r>
    <x v="1"/>
    <x v="1"/>
    <x v="3"/>
    <x v="21"/>
    <s v="Kelowna BC"/>
    <x v="756"/>
    <s v="Kelowna  BC, August 28, 2005.  A 25-hectare forest fire was reported in Rose Valley near Kelowna.  Approximately 75 homes in the subdivision were evacuated and about 528 people registered with emergency social services after the evacuation order.  No injuries or casualties were reported."/>
    <n v="0"/>
    <n v="0"/>
    <n v="528"/>
    <n v="0"/>
    <n v="0"/>
    <s v="8/28/2005 12:00:00 AM"/>
    <m/>
    <m/>
    <m/>
    <m/>
    <m/>
    <m/>
    <m/>
    <n v="0"/>
    <n v="0"/>
  </r>
  <r>
    <x v="1"/>
    <x v="1"/>
    <x v="3"/>
    <x v="28"/>
    <s v="Quebec, New Brunswick, Nova Scotia, Prince Eward Island, and Newfoundland and Labrador"/>
    <x v="741"/>
    <s v="Quebec, New Brunswick, Nova Scotia, Prince Edward Island and Newfoundland and Labrador, August 28-30, 2011. Hurricane Irene, the storm that caused over 40 deaths and billions of dollars in damages in the United States, moved north into Canada affecting parts of Quebec and the Maritime provinces. The 400 kilometre-wide Post-Tropical storm produced heavy rain and strong gusts of wind, which downed trees and power lines. Parts of Quebec received more than 100 mm of rain and wind gusts of up to 113 km/h. On August 28, Hydro-Quebec reported approximately 250,000 customers (750,000 individuals) without power and by August 29, only 80,000 households were without power. The storm was responsible for two deaths in Quebec; one man died while attempting to reach his family in the storm, while another went missing and is presumed dead when his car was washed down river. Approximately 350 residents were evacuated in Quebec. Strong winds produced six-metre waves over western Maritime waters. Some parts of Labrador received up to 40 mm of rain overnight, while Doaktown and Fredricton New Brunswick received 89 mm and 53 mm respectively. Approximately 50,000 households (150,000 individuals) in New Brunswick and 8000 (24,000 individuals) households in Nova Scotia were without power during the height of the storm."/>
    <n v="2"/>
    <m/>
    <n v="350"/>
    <n v="153856000"/>
    <n v="7699216"/>
    <s v="8/30/2011 12:00:00 AM"/>
    <n v="16056000"/>
    <m/>
    <m/>
    <m/>
    <m/>
    <n v="137800000"/>
    <m/>
    <n v="1169000"/>
    <m/>
  </r>
  <r>
    <x v="0"/>
    <x v="0"/>
    <x v="1"/>
    <x v="13"/>
    <s v="Quebec City QC"/>
    <x v="757"/>
    <s v="Quebec City QC, August 29, 1907. Nearing the completion of construction of the Quebec Bridge, the southern span of the bridge over the Saint Lawrence River collapsed, killing 75 workmen."/>
    <n v="75"/>
    <n v="0"/>
    <n v="0"/>
    <m/>
    <m/>
    <s v="8/29/1907 12:00:00 AM"/>
    <m/>
    <m/>
    <m/>
    <m/>
    <m/>
    <m/>
    <m/>
    <n v="0"/>
    <n v="0"/>
  </r>
  <r>
    <x v="1"/>
    <x v="1"/>
    <x v="3"/>
    <x v="11"/>
    <s v="Southern Ontario"/>
    <x v="758"/>
    <s v="Southern Ontario, August 29, 1990. Tornadoes, high winds and thunderstorms caused crop damage and the destruction of several buildings in the communities of Lobo, Komoka, Frome, Port Stanley, Southwold and Kendall; 6 minor injuries were reported."/>
    <n v="0"/>
    <n v="6"/>
    <n v="0"/>
    <n v="792167"/>
    <n v="60625"/>
    <s v="8/29/1990 12:00:00 AM"/>
    <m/>
    <m/>
    <n v="511000"/>
    <n v="281167"/>
    <m/>
    <m/>
    <m/>
    <n v="0"/>
    <n v="0"/>
  </r>
  <r>
    <x v="1"/>
    <x v="1"/>
    <x v="3"/>
    <x v="5"/>
    <s v="Southwestern British Columbia"/>
    <x v="753"/>
    <s v="Southwestern British Columbia, August 29 to September 1, 1991. Heavy rains caused extensive damage in the Southwestern area of BC, mainly surrounding Vancouver and the Chilliwack area. More specifically: in the South Central region, Bella Coola, Chilcotin, West Central Region, Southwest Region, Fraser Columbia, Kooteney, Similkameen and Peace Regions."/>
    <n v="0"/>
    <n v="0"/>
    <n v="0"/>
    <n v="17300120"/>
    <n v="1253631.8999999999"/>
    <s v="9/1/1991 12:00:00 AM"/>
    <n v="1002312"/>
    <n v="3934593"/>
    <n v="12363215"/>
    <m/>
    <m/>
    <m/>
    <m/>
    <n v="0"/>
    <n v="0"/>
  </r>
  <r>
    <x v="1"/>
    <x v="1"/>
    <x v="3"/>
    <x v="4"/>
    <s v="Colchester, Pictou, Antigonish, Inverness, Victoria, Cumberland and Halifax NS"/>
    <x v="759"/>
    <s v="Colchester, Pictou, Antigonish, Inverness, Victoria, Cumberland and Halifax NS, August 29 to 31, 2008. A low pressure system moved into Nova Scotia, bringing heavy rains up to 49 mm. The same system returned on August 31 and brought even more rain, up to 68 mm. The total rainfall over the three day period caused extensive flooding."/>
    <n v="0"/>
    <n v="0"/>
    <n v="0"/>
    <n v="851326"/>
    <n v="44767.4"/>
    <s v="8/31/2008 12:00:00 AM"/>
    <n v="851326"/>
    <m/>
    <m/>
    <m/>
    <m/>
    <m/>
    <m/>
    <n v="0"/>
    <n v="0"/>
  </r>
  <r>
    <x v="1"/>
    <x v="1"/>
    <x v="3"/>
    <x v="9"/>
    <s v="Lower Mainland British Columbia"/>
    <x v="738"/>
    <s v="Lower Mainland British Columbia, August 29, 2015. One of the worst windstorms to affect the province in decades hit British Columbiaâ€™s Lower Mainland. The most affected areas included Surrey, Richmond, Abbotsford and the Western Fraser Valley. On Saturna Island, wind gusts were report to reached 117 km/h. The powerful winds subsequently fell hundreds of trees, which damaged homes, vehicles and power lines. In total, approximately 500,000 customers (1,500,000 individuals) lost power due to damaged power lines. Some areas lost power temporarily, while others were without power for over three days. Fallen trees caused damages to residential and commercial property. Debris and traffic light outages created severe traffic congestion. There were numerous reports of an undetermined number of people being injured due to fallen trees and debris. One individual was critically injured and taken to the hospital after a tree fell on her while she was outside with her daughter. Additionally, a Vancouver Sky Train was damaged by a fallen tree resulting in service delays. The strong winds that fell hundreds of trees also caused the closure of Stanley Park, Pacific National Exhibition (PNE) and ferry crossings."/>
    <m/>
    <n v="1"/>
    <m/>
    <n v="0"/>
    <n v="0"/>
    <s v="8/29/2015 12:00:00 AM"/>
    <m/>
    <m/>
    <m/>
    <m/>
    <m/>
    <m/>
    <m/>
    <n v="1500000"/>
    <m/>
  </r>
  <r>
    <x v="1"/>
    <x v="1"/>
    <x v="3"/>
    <x v="9"/>
    <s v="Edmonton AB"/>
    <x v="760"/>
    <s v="Edmonton AB, August 3, 1983.  Hail the size of golf balls smashed windshields, stripped leaves and damaged roofs."/>
    <n v="0"/>
    <n v="0"/>
    <n v="0"/>
    <n v="22060000"/>
    <n v="2278141.1"/>
    <s v="8/3/1983 12:00:00 AM"/>
    <n v="0"/>
    <n v="0"/>
    <m/>
    <m/>
    <m/>
    <n v="22060000"/>
    <m/>
    <n v="0"/>
    <n v="0"/>
  </r>
  <r>
    <x v="1"/>
    <x v="1"/>
    <x v="3"/>
    <x v="5"/>
    <s v="Southern Ontario"/>
    <x v="761"/>
    <s v="Southern Ontario, August 30-31, 1956. Due to flooding, several roads were closed and damage occurred along the Thames and Grand Rivers as well in the Toronto area."/>
    <n v="0"/>
    <n v="0"/>
    <n v="0"/>
    <m/>
    <m/>
    <s v="8/31/1956 12:00:00 AM"/>
    <m/>
    <m/>
    <m/>
    <m/>
    <m/>
    <m/>
    <m/>
    <n v="0"/>
    <n v="0"/>
  </r>
  <r>
    <x v="1"/>
    <x v="1"/>
    <x v="3"/>
    <x v="5"/>
    <s v="Timmins ON"/>
    <x v="762"/>
    <s v="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
    <n v="5"/>
    <n v="0"/>
    <n v="0"/>
    <m/>
    <m/>
    <s v="8/31/1961 12:00:00 AM"/>
    <m/>
    <m/>
    <m/>
    <m/>
    <m/>
    <m/>
    <m/>
    <n v="0"/>
    <n v="0"/>
  </r>
  <r>
    <x v="1"/>
    <x v="1"/>
    <x v="3"/>
    <x v="5"/>
    <s v="Quebec"/>
    <x v="763"/>
    <s v="Quebec, August 31, 2005.  The aftermath of Hurricane Katrina was felt in Quebec where heavy rain hit the Basse-CÃ´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
    <m/>
    <m/>
    <m/>
    <n v="9567567"/>
    <n v="536499.1"/>
    <s v="8/31/2005 12:00:00 AM"/>
    <n v="9567567"/>
    <m/>
    <m/>
    <m/>
    <m/>
    <m/>
    <m/>
    <n v="0"/>
    <n v="0"/>
  </r>
  <r>
    <x v="1"/>
    <x v="1"/>
    <x v="3"/>
    <x v="4"/>
    <s v="Edmonton AB"/>
    <x v="764"/>
    <s v="Edmonton AB, August 4, 1969. Some of the largest hailstones to that date."/>
    <n v="0"/>
    <n v="0"/>
    <n v="0"/>
    <m/>
    <m/>
    <s v="8/4/1969 12:00:00 AM"/>
    <m/>
    <m/>
    <m/>
    <m/>
    <m/>
    <m/>
    <m/>
    <n v="0"/>
    <n v="0"/>
  </r>
  <r>
    <x v="0"/>
    <x v="0"/>
    <x v="2"/>
    <x v="29"/>
    <s v="Eastman QC"/>
    <x v="765"/>
    <s v="Eastman QC, August 4, 1978. The brakes on a chartered bus failed and the bus plunged into Lac d'Argent."/>
    <n v="41"/>
    <n v="0"/>
    <n v="0"/>
    <m/>
    <m/>
    <s v="8/4/1978 12:00:00 AM"/>
    <n v="0"/>
    <n v="0"/>
    <m/>
    <m/>
    <m/>
    <m/>
    <m/>
    <n v="0"/>
    <n v="0"/>
  </r>
  <r>
    <x v="1"/>
    <x v="1"/>
    <x v="3"/>
    <x v="11"/>
    <s v="Aylmer QC"/>
    <x v="766"/>
    <s v="Aylmer QC, August 4, 1994. A F3 tornado hits the heavily populated district of Aylmer. 385 houses sustained damages, 12 being totally destroyed and 40 being heavily damaged. 250 families had to be evacuated (based on family of 4), and 4 people were injured."/>
    <n v="0"/>
    <n v="4"/>
    <n v="1000"/>
    <n v="7786393"/>
    <n v="545138.4"/>
    <s v="8/4/1994 12:00:00 AM"/>
    <m/>
    <m/>
    <n v="246393"/>
    <m/>
    <m/>
    <n v="7540000"/>
    <m/>
    <n v="0"/>
    <n v="0"/>
  </r>
  <r>
    <x v="1"/>
    <x v="1"/>
    <x v="3"/>
    <x v="4"/>
    <s v="Salmon Arm BC"/>
    <x v="766"/>
    <s v="Salmon Arm BC, August 4, 1994."/>
    <n v="0"/>
    <n v="0"/>
    <n v="0"/>
    <n v="11155000"/>
    <n v="780980.2"/>
    <s v="8/4/1994 12:00:00 AM"/>
    <n v="0"/>
    <n v="0"/>
    <m/>
    <m/>
    <m/>
    <n v="11155000"/>
    <m/>
    <n v="0"/>
    <n v="0"/>
  </r>
  <r>
    <x v="1"/>
    <x v="1"/>
    <x v="3"/>
    <x v="5"/>
    <s v="The Bois-Francs, ChaudiÃ¨re-Appalaches, Beauce, l'Outaouais, LanaudiÃ¨re, and Abitibi-TÃ©miscamingue regions QC"/>
    <x v="767"/>
    <s v="The Bois-Francs, ChaudiÃ¨re-Appalaches, Beauce, l'Outaouais, LanaudiÃ¨re, and Abitibi-TÃ©miscamingue regions QC, August 4, 2003"/>
    <n v="0"/>
    <n v="0"/>
    <n v="60"/>
    <m/>
    <m/>
    <s v="8/4/2003 12:00:00 AM"/>
    <n v="0"/>
    <n v="0"/>
    <m/>
    <m/>
    <m/>
    <m/>
    <m/>
    <n v="0"/>
    <n v="0"/>
  </r>
  <r>
    <x v="1"/>
    <x v="1"/>
    <x v="3"/>
    <x v="21"/>
    <s v="Natuashish NL"/>
    <x v="768"/>
    <s v="Natuashish NL, August 4-7, 2007. A wildfire destroyed 200 hectares of land and forced the evacuation of 600 local residents. The blaze that burned near the Innu community of Natuashish in Labrador was sparked by accident by a group of teenagers who started a fire to warm themselves up after swimming in the popular swimming hole near the airport. The fire spread so rapidly that the teenagers narrowly escaped with their lives. The fire burned for several days and halted flights to the local airport."/>
    <n v="0"/>
    <n v="0"/>
    <n v="600"/>
    <n v="0"/>
    <n v="0"/>
    <s v="8/7/2007 12:00:00 AM"/>
    <m/>
    <m/>
    <m/>
    <m/>
    <m/>
    <m/>
    <m/>
    <n v="0"/>
    <n v="0"/>
  </r>
  <r>
    <x v="1"/>
    <x v="1"/>
    <x v="3"/>
    <x v="11"/>
    <s v="DÃ©lÃ©age and Mont-Laurier QC"/>
    <x v="769"/>
    <s v="DÃ©lÃ©age and Mont-Laurier QC, August 4, 2009. A powerful F2 tornado touched down in DÃ©lÃ©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
    <n v="0"/>
    <n v="0"/>
    <n v="0"/>
    <n v="6000000"/>
    <n v="314685.3"/>
    <s v="8/4/2009 12:00:00 AM"/>
    <m/>
    <m/>
    <m/>
    <m/>
    <m/>
    <n v="6000000"/>
    <m/>
    <n v="12000"/>
    <n v="0"/>
  </r>
  <r>
    <x v="0"/>
    <x v="0"/>
    <x v="1"/>
    <x v="1"/>
    <s v="Quesnel Lake BC"/>
    <x v="770"/>
    <s v="Quesnel Lake BC, August 4-12, 2014. The dam for the tailings pond at the Imperial Metals Mount Polley copper and gold mine breached; releasing nearly 10 million cubic metres of water and 4.5 million cubic metres of contaminated slurry into nearby Polley Lake, Hazeltine Creek, Cariboo Creek and Quesnel Lake. On August 6, the Cariboo Regional District declared a local state of emergency in several nearby communities due to concerns over the quality of drinking water, affecting over 300 residents. By August 12, the BC Government lifted the ban on drinking water for many homes with the exception of those within 100 metres of the sediment deposit. A final report commissioned by the BC Government attributed the dam failure to a design flaw, where the foundation was built upon unstable glacial till, exacerbated by the dam being repeatedly raised and expanded."/>
    <n v="0"/>
    <n v="0"/>
    <n v="0"/>
    <n v="0"/>
    <n v="0"/>
    <s v="8/12/2014 12:00:00 AM"/>
    <m/>
    <m/>
    <m/>
    <m/>
    <m/>
    <m/>
    <m/>
    <n v="300"/>
    <m/>
  </r>
  <r>
    <x v="1"/>
    <x v="1"/>
    <x v="3"/>
    <x v="4"/>
    <s v="Southern Alberta"/>
    <x v="771"/>
    <s v="Southern Alberta, August 4-5, 2015. A severe thunderstorm warning was in place for much of southern Alberta including tornado warnings. On August 4, a storm cell that produced low to moderate levels of hail formed in the Elbow valley and later moved into the northern regions of Calgary just as a second storm cell headed towards the southern region of the city. Both storm cells formed one large storm system that hit the Calgary area with severe hail. As the storm system move out of Calgary, the village of Standard was impacted by small hail and there were reports of a tornado sighting in Langdon that caused minimal damages. On August 05, the Calgary area was hit again by bad weather. In Calgary there was significant rainfall and wind gusts of up to 78 km/h. Flooding occurred in the city where it had rained up to 100 mm since the previous storm. Over all, both storms produced strong winds that caused damages to the roofs of apartment buildings and residential homes. Approximately 35,000 customers (105,000 individuals) lost power due to damaged power lines from fallen trees. Heavy rain and hail also caused flooding that submerged basements, vehicles and underpasses."/>
    <m/>
    <m/>
    <m/>
    <n v="0"/>
    <n v="0"/>
    <s v="8/5/2015 12:00:00 AM"/>
    <m/>
    <m/>
    <m/>
    <m/>
    <m/>
    <m/>
    <m/>
    <n v="105000"/>
    <m/>
  </r>
  <r>
    <x v="0"/>
    <x v="0"/>
    <x v="7"/>
    <x v="10"/>
    <s v="Winnipeg MB"/>
    <x v="772"/>
    <s v="Winnipeg MB, August 4, 2016. A natural gas leak in Winnipeg prompted the evacuation of approximately 200 people. The leak was caused by a contractor who accidently severed a gas line at a construction site in the intersection of Keewatin Street and Paramount Road. In total, 122 homes and two businesses were temporarily evacuated, but residents were allowed to return later that day."/>
    <m/>
    <m/>
    <n v="200"/>
    <n v="0"/>
    <n v="0"/>
    <s v="8/4/2016 12:00:00 AM"/>
    <m/>
    <m/>
    <m/>
    <m/>
    <m/>
    <m/>
    <m/>
    <m/>
    <m/>
  </r>
  <r>
    <x v="0"/>
    <x v="0"/>
    <x v="7"/>
    <x v="16"/>
    <s v="Kinsella AB"/>
    <x v="773"/>
    <s v="Kinsella, near Wainwright AB, August 5, 1991. A train struck a tractor-trailer unit loaded with light crude oil; the subsequent explosion and fire killed the driver and the three train crew members; the train pushed the truck for 3 km, spilling oil and propagating the fire; an area of 1.5 kmÂ² required cleaning."/>
    <n v="4"/>
    <n v="0"/>
    <n v="0"/>
    <m/>
    <m/>
    <s v="8/5/1991 12:00:00 AM"/>
    <n v="0"/>
    <n v="0"/>
    <m/>
    <m/>
    <m/>
    <m/>
    <m/>
    <n v="0"/>
    <n v="0"/>
  </r>
  <r>
    <x v="1"/>
    <x v="1"/>
    <x v="3"/>
    <x v="11"/>
    <s v="Woodstock ON"/>
    <x v="774"/>
    <s v="Woodstock ON, August 7, 1979."/>
    <n v="2"/>
    <n v="0"/>
    <n v="0"/>
    <m/>
    <m/>
    <s v="8/7/1979 12:00:00 AM"/>
    <n v="0"/>
    <n v="0"/>
    <m/>
    <m/>
    <m/>
    <m/>
    <m/>
    <n v="0"/>
    <n v="0"/>
  </r>
  <r>
    <x v="1"/>
    <x v="1"/>
    <x v="3"/>
    <x v="5"/>
    <s v="Ottawa ON"/>
    <x v="775"/>
    <s v="Ottawa ON, August 8, 1996."/>
    <n v="0"/>
    <n v="0"/>
    <n v="0"/>
    <n v="21308000"/>
    <n v="1438110.2"/>
    <s v="8/8/1996 12:00:00 AM"/>
    <n v="0"/>
    <n v="0"/>
    <m/>
    <m/>
    <m/>
    <n v="21308000"/>
    <m/>
    <n v="0"/>
    <n v="0"/>
  </r>
  <r>
    <x v="1"/>
    <x v="1"/>
    <x v="3"/>
    <x v="4"/>
    <s v="GaspÃ© QC"/>
    <x v="776"/>
    <s v="GaspÃ© and Riviere-au-Renard QC, August 8-9, 2007. A severe thunderstorm dumped up to 115 mm of rain on GaspÃ© and Riviere-au-Renard in less than 10 hours. The heavy rain resulted in significant damages to homes and businesses. In Riviere-au-Renard, 38 homes were damaged and approximately 105 people were evacuated. Nearby in Cortereal, six homes were damaged and approximately 29 people were evacuated. In total, approximately 200 people were evacuated due to flooding that was so severe that some houses were swept away completely. One individual died as a result of the flooding."/>
    <n v="1"/>
    <n v="0"/>
    <n v="200"/>
    <n v="14149725"/>
    <n v="761420.2"/>
    <s v="8/9/2007 12:00:00 AM"/>
    <n v="14149725"/>
    <m/>
    <m/>
    <m/>
    <m/>
    <m/>
    <m/>
    <n v="0"/>
    <n v="0"/>
  </r>
  <r>
    <x v="0"/>
    <x v="0"/>
    <x v="0"/>
    <x v="0"/>
    <s v="Calgary AB"/>
    <x v="777"/>
    <s v="Calgary AB, August 9, 1999.  A series of explosions at Hub Oil, a Calgary oil recycling plant, caused a fire that blazed for 10 hours.  About 2000 residents from the nearby neighbourhood were evacuated until August 10 since the fire released oily toxic smoke into the atmosphere."/>
    <n v="2"/>
    <n v="5"/>
    <n v="2000"/>
    <m/>
    <m/>
    <s v="8/9/1999 12:00:00 AM"/>
    <m/>
    <m/>
    <m/>
    <m/>
    <m/>
    <m/>
    <m/>
    <n v="0"/>
    <n v="0"/>
  </r>
  <r>
    <x v="1"/>
    <x v="1"/>
    <x v="3"/>
    <x v="4"/>
    <s v="Nova Scotia"/>
    <x v="778"/>
    <s v="Nova Scotia, September 1936. A hurricane-like storm hit Nova Scotia in September 1936, and caused flooding throughout the province."/>
    <n v="0"/>
    <n v="0"/>
    <n v="0"/>
    <m/>
    <m/>
    <s v="9/1/1936 12:00:00 AM"/>
    <m/>
    <m/>
    <m/>
    <m/>
    <m/>
    <m/>
    <m/>
    <n v="0"/>
    <n v="0"/>
  </r>
  <r>
    <x v="1"/>
    <x v="1"/>
    <x v="8"/>
    <x v="20"/>
    <s v="St-Gregoire-de-Montmercy QC"/>
    <x v="779"/>
    <s v="St-Gregoire-de-Montmercy QC, September 1, 1938. 4 dead; 12 injured; landslide caused by heavy rains destroyed houses."/>
    <n v="4"/>
    <n v="12"/>
    <n v="0"/>
    <m/>
    <m/>
    <s v="9/1/1938 12:00:00 AM"/>
    <m/>
    <m/>
    <m/>
    <m/>
    <m/>
    <m/>
    <m/>
    <n v="0"/>
    <n v="0"/>
  </r>
  <r>
    <x v="0"/>
    <x v="0"/>
    <x v="2"/>
    <x v="25"/>
    <s v="Dugald MB"/>
    <x v="780"/>
    <s v="Dugald MB, September 1, 1947. About 30 km east of Winnipeg: 31 dead, many injured: a CNR passenger train collided with a special CNR campers train filled with people returning from vacation."/>
    <n v="31"/>
    <n v="0"/>
    <n v="0"/>
    <m/>
    <m/>
    <s v="9/1/1947 12:00:00 AM"/>
    <m/>
    <m/>
    <m/>
    <m/>
    <m/>
    <m/>
    <m/>
    <n v="0"/>
    <n v="0"/>
  </r>
  <r>
    <x v="0"/>
    <x v="2"/>
    <x v="6"/>
    <x v="7"/>
    <s v="Montreal QC"/>
    <x v="781"/>
    <s v="Montreal QC, September 1, 1972. The fire was set in the \&quot;Blue Bird\&quot; nightclub by three patrons who were ejected from the establishment earlier in the evening; 37 dead, 50 injured."/>
    <n v="37"/>
    <n v="50"/>
    <n v="0"/>
    <m/>
    <m/>
    <s v="9/1/1972 12:00:00 AM"/>
    <m/>
    <m/>
    <m/>
    <m/>
    <m/>
    <m/>
    <m/>
    <n v="0"/>
    <n v="0"/>
  </r>
  <r>
    <x v="1"/>
    <x v="1"/>
    <x v="3"/>
    <x v="4"/>
    <s v="Edmonton AB"/>
    <x v="782"/>
    <s v="Edmonton AB, September 1, 1992."/>
    <n v="0"/>
    <n v="0"/>
    <n v="0"/>
    <n v="22522000"/>
    <n v="1608714.3"/>
    <s v="9/1/1992 12:00:00 AM"/>
    <m/>
    <m/>
    <n v="14434443"/>
    <m/>
    <m/>
    <n v="8087557"/>
    <m/>
    <n v="0"/>
    <n v="0"/>
  </r>
  <r>
    <x v="0"/>
    <x v="0"/>
    <x v="2"/>
    <x v="25"/>
    <s v="Aldershot ON"/>
    <x v="783"/>
    <s v="Aldershot ON, September 10, 1943. 12 killed, two injured: a CPR passenger train at Aldershot crossing near Hamilton collided with a Canada Coach Lines bus, splitting the bus in two."/>
    <n v="12"/>
    <n v="2"/>
    <n v="0"/>
    <m/>
    <m/>
    <s v="9/10/1943 12:00:00 AM"/>
    <m/>
    <m/>
    <m/>
    <m/>
    <m/>
    <m/>
    <m/>
    <n v="0"/>
    <n v="0"/>
  </r>
  <r>
    <x v="1"/>
    <x v="1"/>
    <x v="3"/>
    <x v="28"/>
    <s v="Nova Scotia"/>
    <x v="784"/>
    <s v="Nova Scotia, September 10, 1989. Hurricane &quot;Gabrielle&quot; battered the coast of Nova Scotia with 6 to 9 metre swells and winds gusting to 150 km/h; one man was killed when a huge wave swept him into the ocean."/>
    <n v="1"/>
    <n v="0"/>
    <n v="0"/>
    <m/>
    <m/>
    <s v="9/10/1989 12:00:00 AM"/>
    <n v="0"/>
    <n v="0"/>
    <m/>
    <m/>
    <m/>
    <m/>
    <m/>
    <n v="0"/>
    <n v="0"/>
  </r>
  <r>
    <x v="1"/>
    <x v="1"/>
    <x v="3"/>
    <x v="21"/>
    <s v="Lethbridge and Coalhurst AB"/>
    <x v="785"/>
    <s v="Lethbridge and Coalhurst AB, September 10-11, 2012. Two large grass fires prompted local states of emergency and evacuations in southern Alberta. The first fire originated in the Blood Reserve near Coalhurst and Lethbridge. Approximately 2,200 residents in Coalhurst as well as residents in a Lethbridge trailer park were evacuated and sent to safe zones in Lethbridge. A second grass fire burned near the town of Milk River were approximately 800 people were evacuated to the nearby town of Raymond.  Both grass fires damaged several sheds and outbuildings and destroyed one house. There was also one fire related injury reported. Residents were allowed to return to their homes on September 10 in Coalhurst and September 11 in Lethbridge."/>
    <n v="0"/>
    <n v="0"/>
    <n v="3000"/>
    <n v="0"/>
    <n v="0"/>
    <s v="9/11/2012 12:00:00 AM"/>
    <m/>
    <m/>
    <m/>
    <m/>
    <m/>
    <m/>
    <m/>
    <m/>
    <m/>
  </r>
  <r>
    <x v="0"/>
    <x v="0"/>
    <x v="1"/>
    <x v="13"/>
    <s v="Quebec City QC"/>
    <x v="786"/>
    <s v="Quebec City QC, September 11, 1916. A new centre span for the Quebec Bridge was being hoisted into position when it fell into the St. Lawrence River, killing 13 workmen."/>
    <n v="13"/>
    <n v="0"/>
    <n v="0"/>
    <m/>
    <m/>
    <s v="9/11/1916 12:00:00 AM"/>
    <m/>
    <m/>
    <m/>
    <m/>
    <m/>
    <m/>
    <m/>
    <n v="0"/>
    <n v="0"/>
  </r>
  <r>
    <x v="1"/>
    <x v="1"/>
    <x v="3"/>
    <x v="28"/>
    <s v="New Brunswick"/>
    <x v="787"/>
    <s v="New Brunswick, September 11-13, 1954. Hurricane &quot;Edna&quot; caused severe damage and flooding."/>
    <n v="0"/>
    <n v="0"/>
    <n v="0"/>
    <m/>
    <m/>
    <s v="9/13/1954 12:00:00 AM"/>
    <m/>
    <m/>
    <m/>
    <m/>
    <m/>
    <m/>
    <m/>
    <n v="0"/>
    <n v="0"/>
  </r>
  <r>
    <x v="1"/>
    <x v="1"/>
    <x v="3"/>
    <x v="28"/>
    <s v="Burin Peninsula NL"/>
    <x v="788"/>
    <s v="Burin Peninsula NL, September 11, 1995. Heavy rains and winds associated with Hurricane &quot;Luis&quot; caused damage to provincial, municipal, and private sector properties on the Burin Peninsula. Some two dozen roads were washed out."/>
    <n v="0"/>
    <n v="0"/>
    <n v="0"/>
    <n v="2661890"/>
    <n v="182321.2"/>
    <s v="9/11/1995 12:00:00 AM"/>
    <n v="1274866"/>
    <n v="1387024"/>
    <m/>
    <m/>
    <m/>
    <m/>
    <m/>
    <n v="0"/>
    <n v="0"/>
  </r>
  <r>
    <x v="0"/>
    <x v="2"/>
    <x v="12"/>
    <x v="14"/>
    <s v="New York City, NY, U.S.A."/>
    <x v="789"/>
    <s v="New York City, NY, U.S.A., September 11, 2001. Twenty-four Canadians were killed when terrorists crashed two commercial airliners into the towers of the World Trade Center. One Canadian was aboard each of the two hijacked aircraft. The other 22 Canadians were among the 2 823 people killed in the subsequent collapse of both towers."/>
    <n v="24"/>
    <m/>
    <m/>
    <n v="0"/>
    <n v="0"/>
    <s v="9/11/2001 12:00:00 AM"/>
    <m/>
    <m/>
    <m/>
    <m/>
    <m/>
    <m/>
    <m/>
    <n v="0"/>
    <n v="0"/>
  </r>
  <r>
    <x v="0"/>
    <x v="0"/>
    <x v="7"/>
    <x v="19"/>
    <s v="Ottawa ON"/>
    <x v="784"/>
    <s v="Ottawa ON, September 12, 1989. The driver of a tank truck carrying 57 mÂ³ of gasoline lost control and crashed into a public transport bus; both the truck and bus were destroyed by fire, and 40 mÂ³ of gasoline were released; the only casualty was the truck driver who was killed."/>
    <n v="1"/>
    <n v="0"/>
    <n v="0"/>
    <m/>
    <m/>
    <s v="9/12/1989 12:00:00 AM"/>
    <n v="0"/>
    <n v="0"/>
    <m/>
    <m/>
    <m/>
    <m/>
    <m/>
    <n v="0"/>
    <n v="0"/>
  </r>
  <r>
    <x v="1"/>
    <x v="1"/>
    <x v="3"/>
    <x v="28"/>
    <s v="Nova Scotia"/>
    <x v="790"/>
    <s v="Nova Scotia, 1964. Hurricane Ethel caused widespread flooding in Nova Scotia."/>
    <n v="0"/>
    <n v="0"/>
    <n v="0"/>
    <m/>
    <m/>
    <s v="9/16/1964 12:00:00 AM"/>
    <m/>
    <m/>
    <m/>
    <m/>
    <m/>
    <m/>
    <m/>
    <n v="0"/>
    <n v="0"/>
  </r>
  <r>
    <x v="1"/>
    <x v="1"/>
    <x v="3"/>
    <x v="28"/>
    <s v="Southern Quebec"/>
    <x v="791"/>
    <s v="Southern Quebec, September 13, 1979. Hurricane &quot;Frederic&quot; brought more than 80 mm of rain to southern QuÃ©bec."/>
    <n v="0"/>
    <n v="0"/>
    <n v="0"/>
    <m/>
    <m/>
    <s v="9/13/1979 12:00:00 AM"/>
    <n v="0"/>
    <n v="0"/>
    <m/>
    <m/>
    <m/>
    <m/>
    <m/>
    <n v="0"/>
    <n v="0"/>
  </r>
  <r>
    <x v="1"/>
    <x v="1"/>
    <x v="3"/>
    <x v="5"/>
    <s v="St. John's NL"/>
    <x v="792"/>
    <s v="St. John's NL, September 14, 1948. Torrential rains caused at least three houses to collapse when hit by mudslides; in one area it was necessary to rescue residents by boat, one child died."/>
    <n v="1"/>
    <n v="0"/>
    <n v="0"/>
    <m/>
    <m/>
    <s v="9/14/1948 12:00:00 AM"/>
    <m/>
    <m/>
    <m/>
    <m/>
    <m/>
    <m/>
    <m/>
    <n v="0"/>
    <n v="0"/>
  </r>
  <r>
    <x v="0"/>
    <x v="0"/>
    <x v="2"/>
    <x v="14"/>
    <s v="Estevan SK"/>
    <x v="793"/>
    <s v="Estevan SK, September 15, 1946. A Royal Canadian Air Force (RCAF) transport plane crashed near Estevan killing 20 RCAF personnel."/>
    <n v="20"/>
    <n v="0"/>
    <n v="0"/>
    <m/>
    <m/>
    <s v="9/15/1946 12:00:00 AM"/>
    <m/>
    <m/>
    <m/>
    <m/>
    <m/>
    <m/>
    <m/>
    <n v="0"/>
    <n v="0"/>
  </r>
  <r>
    <x v="1"/>
    <x v="1"/>
    <x v="3"/>
    <x v="4"/>
    <s v="Kingston ON"/>
    <x v="794"/>
    <s v="Kingston ON, September 15, 2008. An overnight wind and rainstorm hit Kingston, cut power to thousands of homes in the area, knocked one ferry out of service and toppled small buildings. Kingston received 20 mm of rain overnight and was hit with wind gusts of 67 km/h. Across southeast Ontario, 25,000 homes and businesses (approximately 75,000 individuals) lost power."/>
    <n v="0"/>
    <n v="0"/>
    <n v="0"/>
    <n v="0"/>
    <n v="0"/>
    <s v="9/15/2008 12:00:00 AM"/>
    <m/>
    <m/>
    <m/>
    <m/>
    <m/>
    <m/>
    <m/>
    <n v="75000"/>
    <n v="0"/>
  </r>
  <r>
    <x v="1"/>
    <x v="1"/>
    <x v="8"/>
    <x v="20"/>
    <s v="Ramsey Arm BC"/>
    <x v="790"/>
    <s v="Ramsey Arm BC, September 16, 1964. Debris flow caused by heavy rains struck a logging camp; 5 dead."/>
    <n v="5"/>
    <n v="0"/>
    <n v="0"/>
    <m/>
    <m/>
    <s v="9/16/1964 12:00:00 AM"/>
    <m/>
    <m/>
    <m/>
    <m/>
    <m/>
    <m/>
    <m/>
    <n v="0"/>
    <n v="0"/>
  </r>
  <r>
    <x v="0"/>
    <x v="0"/>
    <x v="5"/>
    <x v="29"/>
    <s v="Toronto ON"/>
    <x v="795"/>
    <s v="Toronto ON, September 17, 1949. 118 dead; a blaze, believed to have been started in a closet,  broke out on the Canada Steamship Lines ship &quot;Noronic&quot;; the ship was docked in Toronto Harbour at the time of the fire."/>
    <n v="118"/>
    <n v="0"/>
    <n v="0"/>
    <m/>
    <m/>
    <s v="9/17/1949 12:00:00 AM"/>
    <m/>
    <m/>
    <m/>
    <m/>
    <m/>
    <m/>
    <m/>
    <n v="0"/>
    <n v="0"/>
  </r>
  <r>
    <x v="0"/>
    <x v="2"/>
    <x v="9"/>
    <x v="23"/>
    <s v="Yellowknife NT"/>
    <x v="782"/>
    <s v="Yellowknife NT, September 18, 1992. A rail car in the Giant Yellowknife gold mine, 230 metres below ground, was ripped apart by a massive explosion, killing nine miners aboard; all had crossed a picket line to continue working during a legal strike which had begun five months earlier; six of the dead were former strikers while the other three were replacement workers; RCMP investigators said a deliberately-planted home-made bomb caused the blast; during the strike there had been picket line violence, deliberately set fires and at least two earlier, non-fatal, explosions."/>
    <n v="9"/>
    <n v="0"/>
    <n v="0"/>
    <m/>
    <m/>
    <s v="9/18/1992 12:00:00 AM"/>
    <n v="0"/>
    <n v="0"/>
    <m/>
    <m/>
    <m/>
    <m/>
    <m/>
    <n v="0"/>
    <n v="0"/>
  </r>
  <r>
    <x v="1"/>
    <x v="1"/>
    <x v="3"/>
    <x v="28"/>
    <s v="Southern coast of Newfoundland"/>
    <x v="789"/>
    <s v="Southern coast of Newfoundland, September 19, 2001. Tropical Storm &quot;Gabrielle&quot;. High tides, strong winds and record-breaking precipitation hit the southern coast of Newfoundland, particularly the Avalon Peninsula. Provincial, municipal, and private properties were greatly affected. Basements, streets, parks, schools and shopping malls were flooded. Power outages affected most of the province. Conflict arose between St-John's residents and the municipality over the inadequate sewer system; the sewer system could not manage the runoff."/>
    <n v="0"/>
    <n v="0"/>
    <n v="0"/>
    <n v="11743003"/>
    <n v="720429.6"/>
    <s v="9/19/2001 12:00:00 AM"/>
    <n v="4353450"/>
    <n v="1668893"/>
    <m/>
    <m/>
    <m/>
    <n v="5720660"/>
    <m/>
    <n v="0"/>
    <n v="0"/>
  </r>
  <r>
    <x v="1"/>
    <x v="1"/>
    <x v="3"/>
    <x v="11"/>
    <s v="London ON"/>
    <x v="796"/>
    <s v="London ON, September 2,1984. 30 injured."/>
    <n v="0"/>
    <n v="30"/>
    <n v="0"/>
    <m/>
    <m/>
    <s v="9/2/1984 12:00:00 AM"/>
    <n v="0"/>
    <n v="0"/>
    <m/>
    <m/>
    <m/>
    <m/>
    <m/>
    <n v="0"/>
    <n v="0"/>
  </r>
  <r>
    <x v="0"/>
    <x v="0"/>
    <x v="2"/>
    <x v="14"/>
    <s v="Peggy's Cove NS"/>
    <x v="797"/>
    <s v="Peggy's Cove NS, September 2, 1998. Swissair Flight 111 flying from New York to Zurich declared an emergency when the crew of the MD11 jet had reported smoke in the cockpit. Originally, the re-routed destination was Boston, but the pilots were informed that the Halifax airport was closer.  Around 10:30 pm AT, the Swissair jet disappeared from radar screens and plummeted into the Atlantic Ocean, 10 km from Peggy's Cove, NS. All 229 people on board were killed: 215 passengers and 14 crew. Search and rescue began immediately, and continued on for 8 weeks with more than 3,000 people were involved in the operation.  Approximately 70% of the plane was recovered, the remaining still left to be recovered. Neither the flight data recorder nor the voice recorder had any valuable information pertaining to the cause of the crash. Causes of the crash are still being investigated. "/>
    <n v="229"/>
    <n v="0"/>
    <n v="0"/>
    <m/>
    <m/>
    <s v="9/2/1998 12:00:00 AM"/>
    <m/>
    <m/>
    <m/>
    <m/>
    <m/>
    <m/>
    <m/>
    <n v="0"/>
    <n v="0"/>
  </r>
  <r>
    <x v="1"/>
    <x v="1"/>
    <x v="3"/>
    <x v="28"/>
    <s v="Newfoundland and Labrador"/>
    <x v="798"/>
    <s v="Newfoundland and Labrador, September 21, 2010. Hurricane Igor hit Newfoundland and Labrador at 12:30 NDT, causing extensive damages. At the height of the hurricane, wind speeds in some areas were in excess of 170 km/h with rainfall reaching nearly 240 mm in some parts of the province. Approximately 150 communities were isolated due to washouts and road closures, and 30 communities had declared states of emergency. Over 30,000 calls were made to the Emergency Operations Centre and over 100 families (300 individuals) were displaced. An 80-year-old man died when he was swept into the ocean during the storm.  The Canadian Forces deployed 1000 troops to assist in the wake of the disaster. Canada Revenue Agency also provided tax relief measures to taxpayers affected by Hurricane Igor in Newfoundland and Labrador."/>
    <n v="1"/>
    <n v="0"/>
    <n v="300"/>
    <n v="85507690"/>
    <n v="4403829.5"/>
    <s v="9/21/2010 12:00:00 AM"/>
    <n v="85507690"/>
    <m/>
    <m/>
    <m/>
    <m/>
    <m/>
    <m/>
    <n v="0"/>
    <n v="0"/>
  </r>
  <r>
    <x v="1"/>
    <x v="1"/>
    <x v="3"/>
    <x v="28"/>
    <s v="Charlottetown PE"/>
    <x v="799"/>
    <s v="Charlottetown PE, September 22, 1942. A storm, remnants of a dissipating hurricane, left 163.8 mm of rain and damages in the city of Charlottetown."/>
    <n v="0"/>
    <n v="0"/>
    <n v="0"/>
    <m/>
    <m/>
    <s v="9/22/1942 12:00:00 AM"/>
    <m/>
    <m/>
    <m/>
    <m/>
    <m/>
    <m/>
    <m/>
    <n v="0"/>
    <n v="0"/>
  </r>
  <r>
    <x v="1"/>
    <x v="1"/>
    <x v="3"/>
    <x v="24"/>
    <s v="Tuktoyaktuk and Mackenzie Delta NT"/>
    <x v="800"/>
    <s v="Tuktoyaktuk and Mackenzie Delta NT, September 22, 1993. A severe storm with winds from the northwest of up to 96 km/h generated a 1.68 m surge and raised water levels to 2.2 m above chart datum. Coincident with approximately 90% open water offshore, waves were relatively powerful and, together with the high water levels, resulted in damage to or destruction of about half the shore protection at Tuktoyaktuk, and flooding in the community and parts of the Mackenzie Delta."/>
    <n v="0"/>
    <n v="0"/>
    <n v="0"/>
    <m/>
    <m/>
    <s v="9/23/1993 12:00:00 AM"/>
    <m/>
    <m/>
    <m/>
    <m/>
    <m/>
    <m/>
    <m/>
    <n v="0"/>
    <n v="0"/>
  </r>
  <r>
    <x v="1"/>
    <x v="1"/>
    <x v="3"/>
    <x v="5"/>
    <s v="Maritime Provinces"/>
    <x v="801"/>
    <s v="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
    <n v="0"/>
    <n v="0"/>
    <n v="90"/>
    <n v="4912305"/>
    <n v="317264"/>
    <s v="9/23/1999 12:00:00 AM"/>
    <n v="1834365"/>
    <n v="3077940"/>
    <m/>
    <m/>
    <m/>
    <m/>
    <m/>
    <n v="0"/>
    <n v="0"/>
  </r>
  <r>
    <x v="1"/>
    <x v="1"/>
    <x v="3"/>
    <x v="9"/>
    <s v="Vancouver BC"/>
    <x v="801"/>
    <s v="Vancouver and Southwestern BC, September 24, 1999.  Approximately 100,000 people were left without power when a powerful windstorm rocked Vancouver and the surrounding area.  Winds gusting up to 91 km/h hit the Vancouver area and winds up to 115 km/h hit Victoria. This storm broke the record for the month for highest wind gusts. By September 27, at least 4000 people were still without power in Surrey, White Rock, and Delta, BC."/>
    <n v="0"/>
    <n v="0"/>
    <n v="0"/>
    <m/>
    <m/>
    <s v="9/24/1999 12:00:00 AM"/>
    <n v="0"/>
    <n v="0"/>
    <m/>
    <m/>
    <m/>
    <m/>
    <m/>
    <n v="0"/>
    <n v="0"/>
  </r>
  <r>
    <x v="1"/>
    <x v="1"/>
    <x v="4"/>
    <x v="6"/>
    <s v="Toronto ON"/>
    <x v="802"/>
    <s v="Toronto ON, September 24, 2005.  In the fall of 2005, a long-term care facility in the city of Toronto named Seven Oaks experienced an outbreak of Legionnaires' disease. A total of 135 people were infected (70 residents, 39 staff, 21 visitors, and 5 people who lived or worked near the home). Twenty-three residents died. For the first 10 days, the cause of the outbreak was unknown. On October 16, the Minister of Health and Long-Term Care established an Expert Review Panel on the Legionnaires' Disease Outbreak to assess the progress Ontario has made since SARS, to identify the key lessons from the recent Legionnaires' disease outbreak, and provide advice on how to strengthen infectious disease control in Ontario."/>
    <n v="23"/>
    <n v="112"/>
    <m/>
    <n v="0"/>
    <n v="0"/>
    <s v="9/24/2005 12:00:00 AM"/>
    <m/>
    <m/>
    <m/>
    <m/>
    <m/>
    <m/>
    <m/>
    <n v="0"/>
    <n v="0"/>
  </r>
  <r>
    <x v="1"/>
    <x v="1"/>
    <x v="3"/>
    <x v="5"/>
    <s v="Kingcome Inlet and Bella Coola BC"/>
    <x v="798"/>
    <s v="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
    <m/>
    <m/>
    <n v="175"/>
    <n v="0"/>
    <n v="0"/>
    <s v="9/25/2010 12:00:00 AM"/>
    <m/>
    <m/>
    <m/>
    <m/>
    <m/>
    <m/>
    <m/>
    <m/>
    <m/>
  </r>
  <r>
    <x v="1"/>
    <x v="1"/>
    <x v="3"/>
    <x v="28"/>
    <s v="Southwestern Ontario"/>
    <x v="803"/>
    <s v="Southwestern Ontario, September 25, 1941. An unnamed hurricane struck southwestern Ontario; winds were reported to reach 130 km/h in London."/>
    <n v="0"/>
    <n v="0"/>
    <n v="0"/>
    <m/>
    <m/>
    <s v="9/25/1941 12:00:00 AM"/>
    <m/>
    <m/>
    <m/>
    <m/>
    <m/>
    <m/>
    <m/>
    <n v="0"/>
    <n v="0"/>
  </r>
  <r>
    <x v="0"/>
    <x v="0"/>
    <x v="5"/>
    <x v="7"/>
    <s v="Jarvis ON"/>
    <x v="804"/>
    <s v="Jarvis ON, September 26, 1991. 1300 evacuated; 1 injured; a natural gas explosion destroyed one house; the owner of the home suffered burns from the blast; the explosion was caused by gas seeping into a backyard well; all natural gas lines were turned off; electricity and phone lines were shut off to prevent sparks from triggering more explosions in the area off the north shore of Lake Erie; the area had to be evacuated; the evacuation lasted 4 days."/>
    <n v="0"/>
    <n v="1"/>
    <n v="1300"/>
    <m/>
    <m/>
    <s v="9/26/1991 12:00:00 AM"/>
    <n v="0"/>
    <n v="0"/>
    <m/>
    <m/>
    <m/>
    <m/>
    <m/>
    <n v="0"/>
    <n v="0"/>
  </r>
  <r>
    <x v="1"/>
    <x v="1"/>
    <x v="3"/>
    <x v="4"/>
    <s v="Regina SK"/>
    <x v="805"/>
    <s v="Regina SK, August 26, 1995."/>
    <n v="0"/>
    <n v="0"/>
    <n v="0"/>
    <n v="13353120"/>
    <n v="914597.3"/>
    <s v="9/26/1995 12:00:00 AM"/>
    <n v="0"/>
    <n v="0"/>
    <n v="235120"/>
    <m/>
    <m/>
    <n v="13118000"/>
    <m/>
    <n v="0"/>
    <n v="0"/>
  </r>
  <r>
    <x v="1"/>
    <x v="1"/>
    <x v="3"/>
    <x v="4"/>
    <s v="Lorette River, Quebec City QC"/>
    <x v="802"/>
    <s v="Lorette River, Quebec City QC, September 26, 2005.  The remnants of hurricane Rita caused flooding by overflowing the Lorette River with 108.55 mm of rain fall."/>
    <n v="0"/>
    <n v="0"/>
    <n v="700"/>
    <n v="0"/>
    <n v="0"/>
    <s v="9/26/2005 12:00:00 AM"/>
    <m/>
    <m/>
    <m/>
    <m/>
    <m/>
    <m/>
    <m/>
    <n v="0"/>
    <n v="0"/>
  </r>
  <r>
    <x v="1"/>
    <x v="1"/>
    <x v="3"/>
    <x v="5"/>
    <s v="Stephenville NL"/>
    <x v="802"/>
    <s v="Stephenville NL, September 27, 2005.  The town of Stephenville received 110 mm of rain, causing flooding in the region.  More than 80 homes were flooded completely.  A state of emergency was declared and approximately 200 people were forced to leave their homes.  "/>
    <m/>
    <m/>
    <n v="200"/>
    <n v="18461755"/>
    <n v="1035238.6"/>
    <s v="9/27/2005 12:00:00 AM"/>
    <n v="18461755"/>
    <m/>
    <m/>
    <m/>
    <m/>
    <m/>
    <m/>
    <n v="0"/>
    <n v="0"/>
  </r>
  <r>
    <x v="0"/>
    <x v="0"/>
    <x v="7"/>
    <x v="10"/>
    <s v="Abbotsford BC"/>
    <x v="802"/>
    <s v="Abbotsford BC, September 28, 2005. A fuel-tanker truck containing 38,000 litres of a gasoline-diesel mix overturned in Abbotsford.  Approximately 700 homes, three schools and several businesses were affected and about 4000 were evacuated. Fuel from the spill contaminated a creek and killed unknown number of fish.  Electric supply was shut off to the area as a precautionary measure.  No injuries or fatalities were reported.  City crews flushed the storm sewer system with water to dilute the fuel and evacuees were allowed to return home."/>
    <m/>
    <m/>
    <n v="4000"/>
    <n v="0"/>
    <n v="0"/>
    <s v="9/28/2005 12:00:00 AM"/>
    <m/>
    <m/>
    <m/>
    <m/>
    <m/>
    <m/>
    <m/>
    <n v="0"/>
    <n v="0"/>
  </r>
  <r>
    <x v="1"/>
    <x v="1"/>
    <x v="3"/>
    <x v="28"/>
    <s v="Maritime Provinces"/>
    <x v="806"/>
    <s v="Maritime Provinces, September 28, 2008. Tropical storm Kyle, made landfall with Atlantic Canada between the Yarmouth and Digby counties in western Nova Scotia at 21:30 ADT on September 28. Kyle covered more than 1000 kilometres as it moved north-northeast from the United States before reaching Canada as a Category 1 storm with wind gusts of 120 km/h. The storm brought heavy rain to New Brunswick and Quebec, with parts of New Brunswick receiving up to 72 mm of rain. Power outages were reported in all three Maritime provinces. Nova Scotia had over 40,000 customers (approximately 120,000 individuals) lost power. The storm also produced an estimated storm surge of 80 cm."/>
    <n v="0"/>
    <n v="0"/>
    <n v="0"/>
    <n v="0"/>
    <n v="0"/>
    <s v="9/28/2008 12:00:00 AM"/>
    <m/>
    <m/>
    <m/>
    <m/>
    <m/>
    <m/>
    <m/>
    <n v="120000"/>
    <n v="0"/>
  </r>
  <r>
    <x v="1"/>
    <x v="1"/>
    <x v="3"/>
    <x v="28"/>
    <s v="Yarmouth County NS"/>
    <x v="806"/>
    <s v="Yarmouth NS, September 28, 2008. Tropical Storm Kyle made landfall bringing heavy rains and powerful winds as high as 100 km/h.  The high winds resulted in 40,000 being without power along with significant damage to infrastructure and personal property."/>
    <m/>
    <m/>
    <m/>
    <n v="0"/>
    <n v="0"/>
    <s v="9/28/2008 12:00:00 AM"/>
    <m/>
    <m/>
    <m/>
    <m/>
    <m/>
    <m/>
    <m/>
    <n v="40000"/>
    <m/>
  </r>
  <r>
    <x v="0"/>
    <x v="0"/>
    <x v="7"/>
    <x v="19"/>
    <s v="Saint-Jacques QC"/>
    <x v="807"/>
    <s v="Saint-Jacques QC, September 29, 1989. A highway collision between a car and transport truck containing ethylene glycol resulted in 9100 kg of the product spilling into a river below the road, causing serious pollution; the driver of the car was killed and the truck driver injured."/>
    <n v="1"/>
    <n v="1"/>
    <n v="0"/>
    <m/>
    <m/>
    <s v="9/29/1989 12:00:00 AM"/>
    <n v="0"/>
    <n v="0"/>
    <m/>
    <m/>
    <m/>
    <m/>
    <m/>
    <n v="0"/>
    <n v="0"/>
  </r>
  <r>
    <x v="1"/>
    <x v="1"/>
    <x v="3"/>
    <x v="28"/>
    <s v="Halifax NS and Charlottetown PE"/>
    <x v="808"/>
    <s v="Halifax NS and Charlottetown PE, September 29, 2003. At 00:10 AST, Hurricane Juan made landfall in Nova Scotia as one of the most powerful and damaging hurricanes to impact Canada.  A 1.63 metre storm surge occurred while Juan made landfall just south of Halifax as a Class 2 hurricane. Water levels reached 2.9 metres above chart datum, which was the highest water level recorded to date at this location. Winds gusted to 230 km/h in Halifax and waves outside Halifax Harbour reached a maximum height of 19 metres. Extensive damage to buildings, docks, boardwalks and trails occurred throughout Nova Scotia and Prince Edward Island. Point Pleasant Park in Halifax was decimated; nearly every tree in the 75-hectare park was damaged or uprooted. Juan knocked out power to hundreds of thousands of people. It is estaimated that up to 300,000 people lost power due to the strong winds. In addition, eight lives were lost either directly or indirectly as a result of Hurricane Juan."/>
    <n v="8"/>
    <m/>
    <m/>
    <n v="25529656"/>
    <n v="1490057.7"/>
    <s v="9/29/2003 12:00:00 AM"/>
    <n v="25529656"/>
    <m/>
    <m/>
    <m/>
    <m/>
    <m/>
    <m/>
    <n v="300000"/>
    <n v="0"/>
  </r>
  <r>
    <x v="1"/>
    <x v="1"/>
    <x v="3"/>
    <x v="5"/>
    <s v="Windsor and Tecumseh ON"/>
    <x v="809"/>
    <s v="Windsor and Tecumsech ON, September 29, 2016. States of emergency were declared in Windsor and Tecumsech after the region was hit with intense storms that produced significant flooding. The Windsor Airport recorded 78 mm of rain within a 24-hour period, while another gauge in the cityâ€™s east end measured 106 mm and the town of Tecumsech received up to 190 mm. In both municipalities, the heavy rain resulted in hundreds of flooded basements. Cars were abandoned in flooded streets and many roads were closed."/>
    <m/>
    <m/>
    <m/>
    <n v="0"/>
    <n v="0"/>
    <s v="9/29/2016 12:00:00 AM"/>
    <m/>
    <m/>
    <m/>
    <m/>
    <m/>
    <m/>
    <m/>
    <m/>
    <m/>
  </r>
  <r>
    <x v="0"/>
    <x v="2"/>
    <x v="9"/>
    <x v="23"/>
    <s v="Montreal QC"/>
    <x v="810"/>
    <s v="Montreal QC, September 3, 1984. A retired U.S. military officer planted a bomb in MontrÃ©al's Central Station to protest a papal visit to Canada scheduled to take place the following week; the bomb killed three and wounded 45."/>
    <n v="3"/>
    <n v="45"/>
    <n v="0"/>
    <m/>
    <m/>
    <s v="9/3/1984 12:00:00 AM"/>
    <n v="0"/>
    <n v="0"/>
    <m/>
    <m/>
    <m/>
    <m/>
    <m/>
    <n v="0"/>
    <n v="0"/>
  </r>
  <r>
    <x v="0"/>
    <x v="0"/>
    <x v="2"/>
    <x v="29"/>
    <s v="Windsor ON"/>
    <x v="811"/>
    <s v="Windsor ON, September 3, 1999.  Dense fog and high speed are blamed for a massive car pileup/accident on Hwy. 401 near Windsor. At least 40 vehicles collided, including transport trucks, vans and cars, resulting in seven deaths and 33 injuries.  The intensity of the fire, which caused the road's asphalt to melt, and the fire damage, which destroyed many of the vehicles, made it impossible to fully understand how the collisions occurred.  At least five separate accidents occurred, blocking both sides of the highway."/>
    <n v="7"/>
    <n v="33"/>
    <n v="0"/>
    <m/>
    <m/>
    <s v="9/3/1999 12:00:00 AM"/>
    <n v="0"/>
    <n v="0"/>
    <m/>
    <m/>
    <m/>
    <m/>
    <m/>
    <n v="0"/>
    <n v="0"/>
  </r>
  <r>
    <x v="1"/>
    <x v="1"/>
    <x v="3"/>
    <x v="21"/>
    <s v="Haileybury ON"/>
    <x v="812"/>
    <s v="Haileybury and northern region ON, September 30 - October 5 1922. 43 dead (unofficially as high as 150), 11,000 homeless, 5180 square kilometres burned."/>
    <n v="43"/>
    <n v="0"/>
    <n v="11000"/>
    <m/>
    <m/>
    <s v="10/5/1922 12:00:00 AM"/>
    <m/>
    <m/>
    <m/>
    <m/>
    <m/>
    <m/>
    <m/>
    <n v="0"/>
    <n v="0"/>
  </r>
  <r>
    <x v="1"/>
    <x v="1"/>
    <x v="8"/>
    <x v="20"/>
    <s v="Echo Harbour BC"/>
    <x v="812"/>
    <s v="Echo Harbour BC, September 30, 1922. 5 dead; debris avalanche caused by heavy rains destroyed a logging camp."/>
    <n v="5"/>
    <n v="0"/>
    <n v="0"/>
    <m/>
    <m/>
    <s v="9/30/1922 12:00:00 AM"/>
    <m/>
    <m/>
    <m/>
    <m/>
    <m/>
    <m/>
    <m/>
    <n v="0"/>
    <n v="0"/>
  </r>
  <r>
    <x v="1"/>
    <x v="1"/>
    <x v="3"/>
    <x v="28"/>
    <s v="Nova Scotia"/>
    <x v="813"/>
    <s v="Nova Scotia, September 4, 2010. Hurricane Earl landed 35 kilometres southwest of Liverpool as a Category 1 hurricane with wind speeds of up to 135 km/h. The storm made landfall at 10:30 ADT with some parts of Nova Scotia receiving up to 75 mm of rain. The high winds produced by the storm created peak waves of 23 metres in height and uprooted trees that downed power lines leaving 200,000 Nova Scotia power customers (approximately 600,000 individuals) without power. There were also extensive damages to the Halifax harbour and roads throughout Newfoundland and Nova Scotia from uprooted trees and debris. An individual drowned west of Halifax while trying to rescue a boat that broke free from its mooring. It was reported that the man was wearing a life jacket at the time, but was unable to swim back to shore. Nova Scotiaâ€™s Emergency Management Office attributed the manâ€™s death to the storm."/>
    <n v="1"/>
    <m/>
    <m/>
    <n v="0"/>
    <n v="0"/>
    <s v="9/4/2010 12:00:00 AM"/>
    <m/>
    <m/>
    <m/>
    <m/>
    <m/>
    <m/>
    <m/>
    <n v="600000"/>
    <m/>
  </r>
  <r>
    <x v="1"/>
    <x v="1"/>
    <x v="3"/>
    <x v="28"/>
    <s v="St. John's NL"/>
    <x v="814"/>
    <s v="St. John's NL, September 5, 1978. A violent storm, Hurricane &quot;Ella&quot;, with winds over 220 km/h passed south of Cape Race; 45 mm of rain and winds of 115 km/h were recorded in St. John's."/>
    <n v="0"/>
    <n v="0"/>
    <n v="0"/>
    <m/>
    <m/>
    <s v="9/5/1978 12:00:00 AM"/>
    <n v="0"/>
    <n v="0"/>
    <m/>
    <m/>
    <m/>
    <m/>
    <m/>
    <n v="0"/>
    <n v="0"/>
  </r>
  <r>
    <x v="1"/>
    <x v="1"/>
    <x v="3"/>
    <x v="28"/>
    <s v="New Brunswick"/>
    <x v="815"/>
    <s v="New Brunswick, September 6-7, 1979. Tropical storm &quot;David&quot;. Hall's Creek area of Moncton, New Brunswick was affected."/>
    <n v="0"/>
    <n v="0"/>
    <n v="0"/>
    <m/>
    <m/>
    <s v="9/7/1979 12:00:00 AM"/>
    <n v="0"/>
    <n v="0"/>
    <m/>
    <m/>
    <m/>
    <m/>
    <m/>
    <n v="0"/>
    <n v="0"/>
  </r>
  <r>
    <x v="1"/>
    <x v="1"/>
    <x v="3"/>
    <x v="4"/>
    <s v="Queens County PE"/>
    <x v="816"/>
    <s v="Queens County PE, September 6-7, 2008. Storm Hanna caused heavy rainfall, resulting in infrastructure damage mainly in Queens County, with major highway damage to the Trans-Canada Highway in Cornwall."/>
    <n v="0"/>
    <n v="0"/>
    <n v="0"/>
    <n v="1572759"/>
    <n v="82704.2"/>
    <s v="9/7/2008 12:00:00 AM"/>
    <n v="1572759"/>
    <m/>
    <m/>
    <m/>
    <m/>
    <m/>
    <m/>
    <n v="0"/>
    <n v="0"/>
  </r>
  <r>
    <x v="1"/>
    <x v="1"/>
    <x v="8"/>
    <x v="20"/>
    <s v="McBride BC"/>
    <x v="817"/>
    <s v="McBride BC, September 7, 1960. Victims were highway construction workers."/>
    <n v="3"/>
    <n v="0"/>
    <n v="0"/>
    <m/>
    <m/>
    <s v="9/7/1960 12:00:00 AM"/>
    <m/>
    <m/>
    <m/>
    <m/>
    <m/>
    <m/>
    <m/>
    <n v="0"/>
    <n v="0"/>
  </r>
  <r>
    <x v="1"/>
    <x v="1"/>
    <x v="3"/>
    <x v="4"/>
    <s v="Calgary AB"/>
    <x v="818"/>
    <s v="Calgary AB, September 7, 1991 (Labour Day). 30 minute thunderstorm.  Downpours of rain and golfball-sized hail flooded basements and caused property damage; hail smashed windows. Birds crushed by hail; cars trapped in downtown underpasses. 15 manhole covers blown off, 28 catch basins needed to be unplugged."/>
    <n v="0"/>
    <n v="0"/>
    <n v="0"/>
    <n v="884595372"/>
    <n v="64101113.899999999"/>
    <s v="9/7/1991 12:00:00 AM"/>
    <m/>
    <m/>
    <n v="9289467"/>
    <n v="496865521"/>
    <m/>
    <n v="378440384"/>
    <m/>
    <n v="0"/>
    <n v="0"/>
  </r>
  <r>
    <x v="1"/>
    <x v="1"/>
    <x v="3"/>
    <x v="5"/>
    <s v="Prince Edward Island"/>
    <x v="819"/>
    <s v="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
    <n v="0"/>
    <n v="0"/>
    <n v="0"/>
    <n v="1441367"/>
    <n v="93091.5"/>
    <s v="9/7/1999 12:00:00 AM"/>
    <n v="1022030"/>
    <n v="419337"/>
    <m/>
    <m/>
    <m/>
    <m/>
    <m/>
    <n v="0"/>
    <n v="0"/>
  </r>
  <r>
    <x v="1"/>
    <x v="1"/>
    <x v="3"/>
    <x v="4"/>
    <s v="Balmoral and Val d'Amour areas in Restigouche County NB"/>
    <x v="819"/>
    <s v="Balmoral and Val d'Amour areas in Restigouche County NB, September 7, 1999. A thunderstorm resulted in flash flooding, erosion and open water flooding. Roads and bridges were damaged. The thunderstorm brought 90 mm of rain in a time period of two to three hours."/>
    <m/>
    <m/>
    <m/>
    <n v="1726766"/>
    <n v="111524.2"/>
    <s v="9/7/1999 12:00:00 AM"/>
    <n v="485625"/>
    <n v="1241141"/>
    <m/>
    <m/>
    <m/>
    <m/>
    <m/>
    <n v="0"/>
    <n v="0"/>
  </r>
  <r>
    <x v="1"/>
    <x v="1"/>
    <x v="3"/>
    <x v="28"/>
    <s v="Saint John NB"/>
    <x v="820"/>
    <s v="Saint John NB, September 7, 2008. Tropical storm Hanna soaked already waterlogged communities in the Maritime provinces on September 7. By the time it reached Atlantic Canada, Hanna was downgraded to a Post-Tropical storm, but remained at gale strength throughout its track along the Fundy coast of Nova Scotia, through eastern Prince Edward Island, northern Cape Breton and southern Newfoundland. The storm produced 80 km/h wind gusts and heavy rain. Saint John was hard hit by 146 mm of rain. Dozens of roads in Saint John were flooded and closed, including parts of the Southern New Brunswick Railway. Scattered power outages were also reported in New Brunswick and Nova Scotia."/>
    <n v="0"/>
    <n v="0"/>
    <n v="0"/>
    <n v="675103"/>
    <n v="35500.6"/>
    <s v="9/7/2008 12:00:00 AM"/>
    <n v="675103"/>
    <m/>
    <m/>
    <m/>
    <m/>
    <m/>
    <m/>
    <n v="0"/>
    <n v="0"/>
  </r>
  <r>
    <x v="0"/>
    <x v="2"/>
    <x v="11"/>
    <x v="35"/>
    <s v="Estevan SK"/>
    <x v="821"/>
    <s v="Estevan SK, September 8-29, 1931. The miners of the Souris coal field walked off the job to reinforce demands for increased wages and improved working conditions; involved 22 coal operators and 600 miners; on September 29, some 300 to 400 miners and their families clashed with police, resulting in three deaths, 23 injuries, and a number of arrests."/>
    <n v="3"/>
    <n v="23"/>
    <n v="0"/>
    <m/>
    <m/>
    <s v="9/29/1931 12:00:00 AM"/>
    <m/>
    <m/>
    <m/>
    <m/>
    <m/>
    <m/>
    <m/>
    <n v="0"/>
    <n v="0"/>
  </r>
  <r>
    <x v="0"/>
    <x v="2"/>
    <x v="9"/>
    <x v="23"/>
    <s v="Saint-Joachim QC"/>
    <x v="822"/>
    <s v="Saint-Joachim QC, September 9, 1949. A QuÃ©bec Airways DC-3 was sabotaged with a  the plane exploded and crashed, killing 32: the saboteur, J.A. Guay and his two accomplices were later convicted and hanged."/>
    <n v="32"/>
    <n v="0"/>
    <n v="0"/>
    <m/>
    <m/>
    <s v="9/9/1949 12:00:00 AM"/>
    <m/>
    <m/>
    <m/>
    <m/>
    <m/>
    <m/>
    <m/>
    <n v="0"/>
    <n v="0"/>
  </r>
  <r>
    <x v="1"/>
    <x v="1"/>
    <x v="3"/>
    <x v="21"/>
    <s v="Peachland BC"/>
    <x v="823"/>
    <s v="Peachland BC, September 9-12, 2012.  A forest fire was reported on September 9 in Trepanier Bench in Peachland, British Colombia. Strong winds at speeds estimated between 30 to 40 km/h spread the fire quickly. An evacuation order for approximately 1,550 residents went into effect on September 9.  The District of Peachland immediately opened Reception Centres to support evacuated residents. The Central Okanagan Emergency Operation Centre was in full operation and supported firefighting efforts from BC Wildfire Management, West Kelowna, Peachland, and Kelowna. The Regional District Parks Services closed the Trepanier Creek Greenway Regional Park until a hazard assessment was conducted and the area deemed safe for the public. Evacuated residents began returning on September 10 with the last 258 evacuees returning on September 12. Three homes and several buildings were destroyed during the fire."/>
    <n v="0"/>
    <n v="0"/>
    <n v="1550"/>
    <n v="0"/>
    <n v="0"/>
    <s v="9/12/2012 12:00:00 AM"/>
    <n v="0"/>
    <n v="0"/>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C22006-8032-43F0-80B0-A510EAD6997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24">
    <pivotField axis="axisRow" showAll="0">
      <items count="3">
        <item x="1"/>
        <item h="1" x="0"/>
        <item t="default"/>
      </items>
    </pivotField>
    <pivotField dataField="1" showAll="0"/>
    <pivotField axis="axisRow" showAll="0">
      <items count="14">
        <item x="6"/>
        <item sd="0" x="4"/>
        <item x="11"/>
        <item x="0"/>
        <item x="5"/>
        <item sd="0" x="8"/>
        <item x="7"/>
        <item x="12"/>
        <item x="1"/>
        <item sd="0" x="3"/>
        <item x="10"/>
        <item x="9"/>
        <item x="2"/>
        <item t="default"/>
      </items>
    </pivotField>
    <pivotField showAll="0"/>
    <pivotField showAll="0"/>
    <pivotField numFmtId="14" showAll="0">
      <items count="825">
        <item x="430"/>
        <item x="0"/>
        <item x="1"/>
        <item x="309"/>
        <item x="495"/>
        <item x="2"/>
        <item x="296"/>
        <item x="436"/>
        <item x="3"/>
        <item x="408"/>
        <item x="422"/>
        <item x="270"/>
        <item x="728"/>
        <item x="4"/>
        <item x="757"/>
        <item x="431"/>
        <item x="711"/>
        <item x="96"/>
        <item x="186"/>
        <item x="5"/>
        <item x="77"/>
        <item x="360"/>
        <item x="397"/>
        <item x="620"/>
        <item x="592"/>
        <item x="702"/>
        <item x="195"/>
        <item x="6"/>
        <item x="369"/>
        <item x="506"/>
        <item x="566"/>
        <item x="7"/>
        <item x="258"/>
        <item x="337"/>
        <item x="703"/>
        <item x="299"/>
        <item x="423"/>
        <item x="669"/>
        <item x="786"/>
        <item x="8"/>
        <item x="664"/>
        <item x="142"/>
        <item x="249"/>
        <item x="9"/>
        <item x="83"/>
        <item x="113"/>
        <item x="133"/>
        <item x="10"/>
        <item x="11"/>
        <item x="331"/>
        <item x="651"/>
        <item x="12"/>
        <item x="304"/>
        <item x="143"/>
        <item x="13"/>
        <item x="557"/>
        <item x="576"/>
        <item x="812"/>
        <item x="14"/>
        <item x="437"/>
        <item x="15"/>
        <item x="146"/>
        <item x="530"/>
        <item x="102"/>
        <item x="310"/>
        <item x="747"/>
        <item x="16"/>
        <item x="370"/>
        <item x="17"/>
        <item x="449"/>
        <item x="173"/>
        <item x="18"/>
        <item x="585"/>
        <item x="19"/>
        <item x="821"/>
        <item x="523"/>
        <item x="135"/>
        <item x="175"/>
        <item x="202"/>
        <item x="399"/>
        <item x="20"/>
        <item x="538"/>
        <item x="749"/>
        <item x="319"/>
        <item x="387"/>
        <item x="627"/>
        <item x="689"/>
        <item x="730"/>
        <item x="778"/>
        <item x="69"/>
        <item x="432"/>
        <item x="779"/>
        <item x="109"/>
        <item x="250"/>
        <item x="21"/>
        <item x="281"/>
        <item x="22"/>
        <item x="328"/>
        <item x="476"/>
        <item x="737"/>
        <item x="803"/>
        <item x="23"/>
        <item x="799"/>
        <item x="211"/>
        <item x="240"/>
        <item x="783"/>
        <item x="125"/>
        <item x="24"/>
        <item x="207"/>
        <item x="640"/>
        <item x="558"/>
        <item x="670"/>
        <item x="793"/>
        <item x="92"/>
        <item x="302"/>
        <item x="443"/>
        <item x="450"/>
        <item x="780"/>
        <item x="330"/>
        <item x="414"/>
        <item x="458"/>
        <item x="521"/>
        <item x="792"/>
        <item x="744"/>
        <item x="795"/>
        <item x="822"/>
        <item x="25"/>
        <item x="341"/>
        <item x="411"/>
        <item x="447"/>
        <item x="527"/>
        <item x="712"/>
        <item x="160"/>
        <item x="178"/>
        <item x="26"/>
        <item x="307"/>
        <item x="225"/>
        <item x="70"/>
        <item x="371"/>
        <item x="27"/>
        <item x="493"/>
        <item x="630"/>
        <item x="748"/>
        <item x="93"/>
        <item x="271"/>
        <item x="454"/>
        <item x="787"/>
        <item x="118"/>
        <item x="28"/>
        <item x="606"/>
        <item x="166"/>
        <item x="90"/>
        <item x="761"/>
        <item x="161"/>
        <item x="256"/>
        <item x="29"/>
        <item x="366"/>
        <item x="725"/>
        <item x="120"/>
        <item x="179"/>
        <item x="30"/>
        <item x="311"/>
        <item x="559"/>
        <item x="134"/>
        <item x="196"/>
        <item x="31"/>
        <item x="275"/>
        <item x="345"/>
        <item x="572"/>
        <item x="32"/>
        <item x="300"/>
        <item x="405"/>
        <item x="534"/>
        <item x="643"/>
        <item x="817"/>
        <item x="33"/>
        <item x="294"/>
        <item x="499"/>
        <item x="517"/>
        <item x="762"/>
        <item x="110"/>
        <item x="34"/>
        <item x="354"/>
        <item x="157"/>
        <item x="114"/>
        <item x="208"/>
        <item x="35"/>
        <item x="513"/>
        <item x="590"/>
        <item x="666"/>
        <item x="188"/>
        <item x="209"/>
        <item x="36"/>
        <item x="347"/>
        <item x="790"/>
        <item x="203"/>
        <item x="218"/>
        <item x="37"/>
        <item x="74"/>
        <item x="103"/>
        <item x="277"/>
        <item x="312"/>
        <item x="704"/>
        <item x="38"/>
        <item x="358"/>
        <item x="392"/>
        <item x="190"/>
        <item x="39"/>
        <item x="401"/>
        <item x="111"/>
        <item x="40"/>
        <item x="282"/>
        <item x="595"/>
        <item x="734"/>
        <item x="130"/>
        <item x="41"/>
        <item x="283"/>
        <item x="308"/>
        <item x="471"/>
        <item x="487"/>
        <item x="764"/>
        <item x="226"/>
        <item x="243"/>
        <item x="284"/>
        <item x="415"/>
        <item x="444"/>
        <item x="586"/>
        <item x="690"/>
        <item x="739"/>
        <item x="152"/>
        <item x="42"/>
        <item x="266"/>
        <item x="359"/>
        <item x="372"/>
        <item x="459"/>
        <item x="524"/>
        <item x="658"/>
        <item x="731"/>
        <item x="750"/>
        <item x="43"/>
        <item x="280"/>
        <item x="373"/>
        <item x="460"/>
        <item x="548"/>
        <item x="781"/>
        <item x="44"/>
        <item x="313"/>
        <item x="433"/>
        <item x="560"/>
        <item x="713"/>
        <item x="751"/>
        <item x="45"/>
        <item x="314"/>
        <item x="374"/>
        <item x="438"/>
        <item x="441"/>
        <item x="478"/>
        <item x="488"/>
        <item x="635"/>
        <item x="671"/>
        <item x="150"/>
        <item x="46"/>
        <item x="315"/>
        <item x="375"/>
        <item x="539"/>
        <item x="583"/>
        <item x="652"/>
        <item x="164"/>
        <item x="75"/>
        <item x="259"/>
        <item x="285"/>
        <item x="316"/>
        <item x="355"/>
        <item x="376"/>
        <item x="525"/>
        <item x="624"/>
        <item x="723"/>
        <item x="752"/>
        <item x="237"/>
        <item x="47"/>
        <item x="88"/>
        <item x="326"/>
        <item x="241"/>
        <item x="48"/>
        <item x="86"/>
        <item x="260"/>
        <item x="377"/>
        <item x="500"/>
        <item x="616"/>
        <item x="765"/>
        <item x="814"/>
        <item x="147"/>
        <item x="162"/>
        <item x="49"/>
        <item x="268"/>
        <item x="287"/>
        <item x="305"/>
        <item x="350"/>
        <item x="361"/>
        <item x="378"/>
        <item x="424"/>
        <item x="473"/>
        <item x="514"/>
        <item x="596"/>
        <item x="774"/>
        <item x="791"/>
        <item x="815"/>
        <item x="165"/>
        <item x="222"/>
        <item x="50"/>
        <item x="335"/>
        <item x="489"/>
        <item x="540"/>
        <item x="631"/>
        <item x="695"/>
        <item x="246"/>
        <item x="238"/>
        <item x="51"/>
        <item x="278"/>
        <item x="290"/>
        <item x="439"/>
        <item x="668"/>
        <item x="672"/>
        <item x="714"/>
        <item x="144"/>
        <item x="151"/>
        <item x="52"/>
        <item x="99"/>
        <item x="261"/>
        <item x="289"/>
        <item x="402"/>
        <item x="522"/>
        <item x="541"/>
        <item x="628"/>
        <item x="119"/>
        <item x="53"/>
        <item x="297"/>
        <item x="333"/>
        <item x="363"/>
        <item x="467"/>
        <item x="515"/>
        <item x="568"/>
        <item x="607"/>
        <item x="705"/>
        <item x="760"/>
        <item x="136"/>
        <item x="252"/>
        <item x="232"/>
        <item x="54"/>
        <item x="97"/>
        <item x="267"/>
        <item x="303"/>
        <item x="389"/>
        <item x="425"/>
        <item x="445"/>
        <item x="531"/>
        <item x="542"/>
        <item x="636"/>
        <item x="796"/>
        <item x="810"/>
        <item x="154"/>
        <item x="112"/>
        <item x="55"/>
        <item x="291"/>
        <item x="356"/>
        <item x="461"/>
        <item x="516"/>
        <item x="579"/>
        <item x="608"/>
        <item x="227"/>
        <item x="212"/>
        <item x="56"/>
        <item x="78"/>
        <item x="306"/>
        <item x="351"/>
        <item x="379"/>
        <item x="477"/>
        <item x="508"/>
        <item x="518"/>
        <item x="569"/>
        <item x="629"/>
        <item x="715"/>
        <item x="139"/>
        <item x="197"/>
        <item x="233"/>
        <item x="338"/>
        <item x="410"/>
        <item x="448"/>
        <item x="475"/>
        <item x="509"/>
        <item x="632"/>
        <item x="680"/>
        <item x="696"/>
        <item x="106"/>
        <item x="172"/>
        <item x="57"/>
        <item x="364"/>
        <item x="380"/>
        <item x="468"/>
        <item x="498"/>
        <item x="532"/>
        <item x="573"/>
        <item x="594"/>
        <item x="691"/>
        <item x="733"/>
        <item x="745"/>
        <item x="181"/>
        <item x="220"/>
        <item x="58"/>
        <item x="94"/>
        <item x="320"/>
        <item x="462"/>
        <item x="609"/>
        <item x="653"/>
        <item x="746"/>
        <item x="784"/>
        <item x="807"/>
        <item x="127"/>
        <item x="199"/>
        <item x="253"/>
        <item x="213"/>
        <item x="223"/>
        <item x="235"/>
        <item x="59"/>
        <item x="264"/>
        <item x="292"/>
        <item x="334"/>
        <item x="417"/>
        <item x="479"/>
        <item x="501"/>
        <item x="550"/>
        <item x="621"/>
        <item x="646"/>
        <item x="709"/>
        <item x="716"/>
        <item x="758"/>
        <item x="200"/>
        <item x="257"/>
        <item x="219"/>
        <item x="60"/>
        <item x="323"/>
        <item x="346"/>
        <item x="381"/>
        <item x="455"/>
        <item x="463"/>
        <item x="533"/>
        <item x="588"/>
        <item x="622"/>
        <item x="654"/>
        <item x="673"/>
        <item x="710"/>
        <item x="735"/>
        <item x="753"/>
        <item x="773"/>
        <item x="804"/>
        <item x="818"/>
        <item x="107"/>
        <item x="158"/>
        <item x="121"/>
        <item x="137"/>
        <item x="176"/>
        <item x="192"/>
        <item x="251"/>
        <item x="61"/>
        <item x="79"/>
        <item x="95"/>
        <item x="262"/>
        <item x="298"/>
        <item x="324"/>
        <item x="344"/>
        <item x="426"/>
        <item x="482"/>
        <item x="502"/>
        <item x="535"/>
        <item x="561"/>
        <item x="681"/>
        <item x="755"/>
        <item x="782"/>
        <item x="155"/>
        <item x="167"/>
        <item x="224"/>
        <item x="230"/>
        <item x="62"/>
        <item x="329"/>
        <item x="388"/>
        <item x="434"/>
        <item x="633"/>
        <item x="665"/>
        <item x="684"/>
        <item x="800"/>
        <item x="123"/>
        <item x="163"/>
        <item x="182"/>
        <item x="71"/>
        <item x="84"/>
        <item x="100"/>
        <item x="400"/>
        <item x="483"/>
        <item x="496"/>
        <item x="564"/>
        <item x="661"/>
        <item x="717"/>
        <item x="754"/>
        <item x="766"/>
        <item x="124"/>
        <item x="131"/>
        <item x="255"/>
        <item x="63"/>
        <item x="80"/>
        <item x="321"/>
        <item x="382"/>
        <item x="510"/>
        <item x="543"/>
        <item x="597"/>
        <item x="599"/>
        <item x="617"/>
        <item x="678"/>
        <item x="685"/>
        <item x="726"/>
        <item x="788"/>
        <item x="805"/>
        <item x="153"/>
        <item x="170"/>
        <item x="183"/>
        <item x="205"/>
        <item x="64"/>
        <item x="276"/>
        <item x="406"/>
        <item x="412"/>
        <item x="481"/>
        <item x="562"/>
        <item x="638"/>
        <item x="662"/>
        <item x="692"/>
        <item x="775"/>
        <item x="201"/>
        <item x="189"/>
        <item x="244"/>
        <item x="65"/>
        <item x="104"/>
        <item x="332"/>
        <item x="352"/>
        <item x="409"/>
        <item x="416"/>
        <item x="464"/>
        <item x="511"/>
        <item x="546"/>
        <item x="618"/>
        <item x="116"/>
        <item x="66"/>
        <item x="98"/>
        <item x="348"/>
        <item x="367"/>
        <item x="528"/>
        <item x="565"/>
        <item x="619"/>
        <item x="655"/>
        <item x="686"/>
        <item x="718"/>
        <item x="797"/>
        <item x="180"/>
        <item x="234"/>
        <item x="67"/>
        <item x="87"/>
        <item x="91"/>
        <item x="265"/>
        <item x="288"/>
        <item x="317"/>
        <item x="362"/>
        <item x="383"/>
        <item x="418"/>
        <item x="526"/>
        <item x="551"/>
        <item x="574"/>
        <item x="603"/>
        <item x="639"/>
        <item x="687"/>
        <item x="697"/>
        <item x="777"/>
        <item x="801"/>
        <item x="811"/>
        <item x="819"/>
        <item x="108"/>
        <item x="254"/>
        <item x="245"/>
        <item x="72"/>
        <item x="81"/>
        <item x="390"/>
        <item x="413"/>
        <item x="484"/>
        <item x="634"/>
        <item x="674"/>
        <item x="701"/>
        <item x="719"/>
        <item x="148"/>
        <item x="174"/>
        <item x="184"/>
        <item x="263"/>
        <item x="384"/>
        <item x="544"/>
        <item x="610"/>
        <item x="682"/>
        <item x="789"/>
        <item x="393"/>
        <item x="465"/>
        <item x="490"/>
        <item x="519"/>
        <item x="549"/>
        <item x="575"/>
        <item x="605"/>
        <item x="611"/>
        <item x="644"/>
        <item x="675"/>
        <item x="727"/>
        <item x="171"/>
        <item x="82"/>
        <item x="272"/>
        <item x="286"/>
        <item x="327"/>
        <item x="357"/>
        <item x="385"/>
        <item x="485"/>
        <item x="612"/>
        <item x="649"/>
        <item x="729"/>
        <item x="767"/>
        <item x="808"/>
        <item x="122"/>
        <item x="187"/>
        <item x="279"/>
        <item x="342"/>
        <item x="486"/>
        <item x="645"/>
        <item x="706"/>
        <item x="724"/>
        <item x="239"/>
        <item x="242"/>
        <item x="73"/>
        <item x="353"/>
        <item x="419"/>
        <item x="457"/>
        <item x="472"/>
        <item x="503"/>
        <item x="570"/>
        <item x="600"/>
        <item x="659"/>
        <item x="736"/>
        <item x="756"/>
        <item x="763"/>
        <item x="802"/>
        <item x="140"/>
        <item x="215"/>
        <item x="301"/>
        <item x="391"/>
        <item x="420"/>
        <item x="491"/>
        <item x="555"/>
        <item x="663"/>
        <item x="676"/>
        <item x="688"/>
        <item x="698"/>
        <item x="732"/>
        <item x="145"/>
        <item x="149"/>
        <item x="204"/>
        <item x="210"/>
        <item x="228"/>
        <item x="325"/>
        <item x="398"/>
        <item x="421"/>
        <item x="442"/>
        <item x="469"/>
        <item x="504"/>
        <item x="556"/>
        <item x="577"/>
        <item x="591"/>
        <item x="598"/>
        <item x="642"/>
        <item x="650"/>
        <item x="693"/>
        <item x="720"/>
        <item x="768"/>
        <item x="776"/>
        <item x="191"/>
        <item x="193"/>
        <item x="168"/>
        <item x="247"/>
        <item x="206"/>
        <item x="221"/>
        <item x="89"/>
        <item x="105"/>
        <item x="269"/>
        <item x="336"/>
        <item x="394"/>
        <item x="427"/>
        <item x="480"/>
        <item x="494"/>
        <item x="520"/>
        <item x="529"/>
        <item x="536"/>
        <item x="547"/>
        <item x="589"/>
        <item x="593"/>
        <item x="604"/>
        <item x="613"/>
        <item x="647"/>
        <item x="679"/>
        <item x="721"/>
        <item x="759"/>
        <item x="794"/>
        <item x="806"/>
        <item x="816"/>
        <item x="820"/>
        <item x="216"/>
        <item x="101"/>
        <item x="318"/>
        <item x="343"/>
        <item x="386"/>
        <item x="428"/>
        <item x="451"/>
        <item x="466"/>
        <item x="587"/>
        <item x="641"/>
        <item x="667"/>
        <item x="722"/>
        <item x="740"/>
        <item x="769"/>
        <item x="138"/>
        <item x="177"/>
        <item x="68"/>
        <item x="76"/>
        <item x="395"/>
        <item x="453"/>
        <item x="474"/>
        <item x="497"/>
        <item x="563"/>
        <item x="580"/>
        <item x="601"/>
        <item x="625"/>
        <item x="656"/>
        <item x="742"/>
        <item x="798"/>
        <item x="813"/>
        <item x="194"/>
        <item x="198"/>
        <item x="248"/>
        <item x="214"/>
        <item x="217"/>
        <item x="273"/>
        <item x="322"/>
        <item x="403"/>
        <item x="470"/>
        <item x="512"/>
        <item x="552"/>
        <item x="571"/>
        <item x="626"/>
        <item x="699"/>
        <item x="741"/>
        <item x="295"/>
        <item x="339"/>
        <item x="492"/>
        <item x="581"/>
        <item x="602"/>
        <item x="623"/>
        <item x="660"/>
        <item x="683"/>
        <item x="785"/>
        <item x="823"/>
        <item x="128"/>
        <item x="440"/>
        <item x="505"/>
        <item x="567"/>
        <item x="700"/>
        <item x="707"/>
        <item x="126"/>
        <item x="229"/>
        <item x="231"/>
        <item x="85"/>
        <item x="396"/>
        <item x="545"/>
        <item x="584"/>
        <item x="614"/>
        <item x="694"/>
        <item x="770"/>
        <item x="129"/>
        <item x="132"/>
        <item x="274"/>
        <item x="349"/>
        <item x="365"/>
        <item x="404"/>
        <item x="429"/>
        <item x="456"/>
        <item x="507"/>
        <item x="537"/>
        <item x="553"/>
        <item x="578"/>
        <item x="615"/>
        <item x="657"/>
        <item x="738"/>
        <item x="771"/>
        <item x="293"/>
        <item x="340"/>
        <item x="368"/>
        <item x="407"/>
        <item x="435"/>
        <item x="446"/>
        <item x="452"/>
        <item x="554"/>
        <item x="582"/>
        <item x="637"/>
        <item x="648"/>
        <item x="677"/>
        <item x="708"/>
        <item x="743"/>
        <item x="772"/>
        <item x="809"/>
        <item x="156"/>
        <item x="159"/>
        <item x="115"/>
        <item x="117"/>
        <item x="141"/>
        <item x="169"/>
        <item x="185"/>
        <item x="23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axis="axisRow"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s>
  <rowFields count="3">
    <field x="0"/>
    <field x="2"/>
    <field x="23"/>
  </rowFields>
  <rowItems count="5">
    <i>
      <x/>
    </i>
    <i r="1">
      <x v="1"/>
    </i>
    <i r="1">
      <x v="5"/>
    </i>
    <i r="1">
      <x v="9"/>
    </i>
    <i t="grand">
      <x/>
    </i>
  </rowItems>
  <colItems count="1">
    <i/>
  </colItems>
  <dataFields count="1">
    <dataField name="Count of EVENT GROUP"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CD5068-98D0-4C6F-8ADA-9BFD4770FAF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CV20" firstHeaderRow="1" firstDataRow="4" firstDataCol="1" rowPageCount="1" colPageCount="1"/>
  <pivotFields count="24">
    <pivotField axis="axisPage" showAll="0">
      <items count="3">
        <item x="1"/>
        <item x="0"/>
        <item t="default"/>
      </items>
    </pivotField>
    <pivotField dataField="1" showAll="0"/>
    <pivotField showAll="0">
      <items count="14">
        <item x="6"/>
        <item x="4"/>
        <item x="11"/>
        <item x="0"/>
        <item x="5"/>
        <item x="8"/>
        <item x="7"/>
        <item x="12"/>
        <item x="1"/>
        <item x="3"/>
        <item x="10"/>
        <item x="9"/>
        <item x="2"/>
        <item t="default"/>
      </items>
    </pivotField>
    <pivotField axis="axisRow" showAll="0">
      <items count="43">
        <item h="1" x="14"/>
        <item h="1" x="15"/>
        <item h="1" x="23"/>
        <item h="1" x="17"/>
        <item h="1" x="38"/>
        <item h="1" x="16"/>
        <item h="1" x="33"/>
        <item h="1" x="3"/>
        <item h="1" x="22"/>
        <item h="1" x="41"/>
        <item h="1" x="6"/>
        <item h="1" x="18"/>
        <item x="5"/>
        <item h="1" x="34"/>
        <item h="1" x="39"/>
        <item h="1" x="28"/>
        <item h="1" x="27"/>
        <item h="1" x="30"/>
        <item h="1" x="20"/>
        <item h="1" x="10"/>
        <item h="1" x="1"/>
        <item h="1" x="2"/>
        <item h="1" x="32"/>
        <item h="1" x="0"/>
        <item h="1" x="36"/>
        <item h="1" x="25"/>
        <item h="1" x="7"/>
        <item h="1" x="35"/>
        <item h="1" x="31"/>
        <item h="1" x="26"/>
        <item h="1" x="9"/>
        <item h="1" x="24"/>
        <item x="4"/>
        <item h="1" x="11"/>
        <item h="1" x="13"/>
        <item h="1" x="12"/>
        <item h="1" x="29"/>
        <item h="1" x="19"/>
        <item h="1" x="37"/>
        <item h="1" x="40"/>
        <item x="21"/>
        <item x="8"/>
        <item t="default"/>
      </items>
    </pivotField>
    <pivotField showAll="0"/>
    <pivotField axis="axisCol" numFmtId="14" showAll="0">
      <items count="825">
        <item x="430"/>
        <item x="0"/>
        <item x="1"/>
        <item x="309"/>
        <item x="495"/>
        <item x="2"/>
        <item x="296"/>
        <item x="436"/>
        <item x="3"/>
        <item x="408"/>
        <item x="422"/>
        <item x="270"/>
        <item x="728"/>
        <item x="4"/>
        <item x="757"/>
        <item x="431"/>
        <item x="711"/>
        <item x="96"/>
        <item x="186"/>
        <item x="5"/>
        <item x="77"/>
        <item x="360"/>
        <item x="397"/>
        <item x="620"/>
        <item x="592"/>
        <item x="702"/>
        <item x="195"/>
        <item x="6"/>
        <item x="369"/>
        <item x="506"/>
        <item x="566"/>
        <item x="7"/>
        <item x="258"/>
        <item x="337"/>
        <item x="703"/>
        <item x="299"/>
        <item x="423"/>
        <item x="669"/>
        <item x="786"/>
        <item x="8"/>
        <item x="664"/>
        <item x="142"/>
        <item x="249"/>
        <item x="9"/>
        <item x="83"/>
        <item x="113"/>
        <item x="133"/>
        <item x="10"/>
        <item x="11"/>
        <item x="331"/>
        <item x="651"/>
        <item x="12"/>
        <item x="304"/>
        <item x="143"/>
        <item x="13"/>
        <item x="557"/>
        <item x="576"/>
        <item x="812"/>
        <item x="14"/>
        <item x="437"/>
        <item x="15"/>
        <item x="146"/>
        <item x="530"/>
        <item x="102"/>
        <item x="310"/>
        <item x="747"/>
        <item x="16"/>
        <item x="370"/>
        <item x="17"/>
        <item x="449"/>
        <item x="173"/>
        <item x="18"/>
        <item x="585"/>
        <item x="19"/>
        <item x="821"/>
        <item x="523"/>
        <item x="135"/>
        <item x="175"/>
        <item x="202"/>
        <item x="399"/>
        <item x="20"/>
        <item x="538"/>
        <item x="749"/>
        <item x="319"/>
        <item x="387"/>
        <item x="627"/>
        <item x="689"/>
        <item x="730"/>
        <item x="778"/>
        <item x="69"/>
        <item x="432"/>
        <item x="779"/>
        <item x="109"/>
        <item x="250"/>
        <item x="21"/>
        <item x="281"/>
        <item x="22"/>
        <item x="328"/>
        <item x="476"/>
        <item x="737"/>
        <item x="803"/>
        <item x="23"/>
        <item x="799"/>
        <item x="211"/>
        <item x="240"/>
        <item x="783"/>
        <item x="125"/>
        <item x="24"/>
        <item x="207"/>
        <item x="640"/>
        <item x="558"/>
        <item x="670"/>
        <item x="793"/>
        <item x="92"/>
        <item x="302"/>
        <item x="443"/>
        <item x="450"/>
        <item x="780"/>
        <item x="330"/>
        <item x="414"/>
        <item x="458"/>
        <item x="521"/>
        <item x="792"/>
        <item x="744"/>
        <item x="795"/>
        <item x="822"/>
        <item x="25"/>
        <item x="341"/>
        <item x="411"/>
        <item x="447"/>
        <item x="527"/>
        <item x="712"/>
        <item x="160"/>
        <item x="178"/>
        <item x="26"/>
        <item x="307"/>
        <item x="225"/>
        <item x="70"/>
        <item x="371"/>
        <item x="27"/>
        <item x="493"/>
        <item x="630"/>
        <item x="748"/>
        <item x="93"/>
        <item x="271"/>
        <item x="454"/>
        <item x="787"/>
        <item x="118"/>
        <item x="28"/>
        <item x="606"/>
        <item x="166"/>
        <item x="90"/>
        <item x="761"/>
        <item x="161"/>
        <item x="256"/>
        <item x="29"/>
        <item x="366"/>
        <item x="725"/>
        <item x="120"/>
        <item x="179"/>
        <item x="30"/>
        <item x="311"/>
        <item x="559"/>
        <item x="134"/>
        <item x="196"/>
        <item x="31"/>
        <item x="275"/>
        <item x="345"/>
        <item x="572"/>
        <item x="32"/>
        <item x="300"/>
        <item x="405"/>
        <item x="534"/>
        <item x="643"/>
        <item x="817"/>
        <item x="33"/>
        <item x="294"/>
        <item x="499"/>
        <item x="517"/>
        <item x="762"/>
        <item x="110"/>
        <item x="34"/>
        <item x="354"/>
        <item x="157"/>
        <item x="114"/>
        <item x="208"/>
        <item x="35"/>
        <item x="513"/>
        <item x="590"/>
        <item x="666"/>
        <item x="188"/>
        <item x="209"/>
        <item x="36"/>
        <item x="347"/>
        <item x="790"/>
        <item x="203"/>
        <item x="218"/>
        <item x="37"/>
        <item x="74"/>
        <item x="103"/>
        <item x="277"/>
        <item x="312"/>
        <item x="704"/>
        <item x="38"/>
        <item x="358"/>
        <item x="392"/>
        <item x="190"/>
        <item x="39"/>
        <item x="401"/>
        <item x="111"/>
        <item x="40"/>
        <item x="282"/>
        <item x="595"/>
        <item x="734"/>
        <item x="130"/>
        <item x="41"/>
        <item x="283"/>
        <item x="308"/>
        <item x="471"/>
        <item x="487"/>
        <item x="764"/>
        <item x="226"/>
        <item x="243"/>
        <item x="284"/>
        <item x="415"/>
        <item x="444"/>
        <item x="586"/>
        <item x="690"/>
        <item x="739"/>
        <item x="152"/>
        <item x="42"/>
        <item x="266"/>
        <item x="359"/>
        <item x="372"/>
        <item x="459"/>
        <item x="524"/>
        <item x="658"/>
        <item x="731"/>
        <item x="750"/>
        <item x="43"/>
        <item x="280"/>
        <item x="373"/>
        <item x="460"/>
        <item x="548"/>
        <item x="781"/>
        <item x="44"/>
        <item x="313"/>
        <item x="433"/>
        <item x="560"/>
        <item x="713"/>
        <item x="751"/>
        <item x="45"/>
        <item x="314"/>
        <item x="374"/>
        <item x="438"/>
        <item x="441"/>
        <item x="478"/>
        <item x="488"/>
        <item x="635"/>
        <item x="671"/>
        <item x="150"/>
        <item x="46"/>
        <item x="315"/>
        <item x="375"/>
        <item x="539"/>
        <item x="583"/>
        <item x="652"/>
        <item x="164"/>
        <item x="75"/>
        <item x="259"/>
        <item x="285"/>
        <item x="316"/>
        <item x="355"/>
        <item x="376"/>
        <item x="525"/>
        <item x="624"/>
        <item x="723"/>
        <item x="752"/>
        <item x="237"/>
        <item x="47"/>
        <item x="88"/>
        <item x="326"/>
        <item x="241"/>
        <item x="48"/>
        <item x="86"/>
        <item x="260"/>
        <item x="377"/>
        <item x="500"/>
        <item x="616"/>
        <item x="765"/>
        <item x="814"/>
        <item x="147"/>
        <item x="162"/>
        <item x="49"/>
        <item x="268"/>
        <item x="287"/>
        <item x="305"/>
        <item x="350"/>
        <item x="361"/>
        <item x="378"/>
        <item x="424"/>
        <item x="473"/>
        <item x="514"/>
        <item x="596"/>
        <item x="774"/>
        <item x="791"/>
        <item x="815"/>
        <item x="165"/>
        <item x="222"/>
        <item x="50"/>
        <item x="335"/>
        <item x="489"/>
        <item x="540"/>
        <item x="631"/>
        <item x="695"/>
        <item x="246"/>
        <item x="238"/>
        <item x="51"/>
        <item x="278"/>
        <item x="290"/>
        <item x="439"/>
        <item x="668"/>
        <item x="672"/>
        <item x="714"/>
        <item x="144"/>
        <item x="151"/>
        <item x="52"/>
        <item x="99"/>
        <item x="261"/>
        <item x="289"/>
        <item x="402"/>
        <item x="522"/>
        <item x="541"/>
        <item x="628"/>
        <item x="119"/>
        <item x="53"/>
        <item x="297"/>
        <item x="333"/>
        <item x="363"/>
        <item x="467"/>
        <item x="515"/>
        <item x="568"/>
        <item x="607"/>
        <item x="705"/>
        <item x="760"/>
        <item x="136"/>
        <item x="252"/>
        <item x="232"/>
        <item x="54"/>
        <item x="97"/>
        <item x="267"/>
        <item x="303"/>
        <item x="389"/>
        <item x="425"/>
        <item x="445"/>
        <item x="531"/>
        <item x="542"/>
        <item x="636"/>
        <item x="796"/>
        <item x="810"/>
        <item x="154"/>
        <item x="112"/>
        <item x="55"/>
        <item x="291"/>
        <item x="356"/>
        <item x="461"/>
        <item x="516"/>
        <item x="579"/>
        <item x="608"/>
        <item x="227"/>
        <item x="212"/>
        <item x="56"/>
        <item x="78"/>
        <item x="306"/>
        <item x="351"/>
        <item x="379"/>
        <item x="477"/>
        <item x="508"/>
        <item x="518"/>
        <item x="569"/>
        <item x="629"/>
        <item x="715"/>
        <item x="139"/>
        <item x="197"/>
        <item x="233"/>
        <item x="338"/>
        <item x="410"/>
        <item x="448"/>
        <item x="475"/>
        <item x="509"/>
        <item x="632"/>
        <item x="680"/>
        <item x="696"/>
        <item x="106"/>
        <item x="172"/>
        <item x="57"/>
        <item x="364"/>
        <item x="380"/>
        <item x="468"/>
        <item x="498"/>
        <item x="532"/>
        <item x="573"/>
        <item x="594"/>
        <item x="691"/>
        <item x="733"/>
        <item x="745"/>
        <item x="181"/>
        <item x="220"/>
        <item x="58"/>
        <item x="94"/>
        <item x="320"/>
        <item x="462"/>
        <item x="609"/>
        <item x="653"/>
        <item x="746"/>
        <item x="784"/>
        <item x="807"/>
        <item x="127"/>
        <item x="199"/>
        <item x="253"/>
        <item x="213"/>
        <item x="223"/>
        <item x="235"/>
        <item x="59"/>
        <item x="264"/>
        <item x="292"/>
        <item x="334"/>
        <item x="417"/>
        <item x="479"/>
        <item x="501"/>
        <item x="550"/>
        <item x="621"/>
        <item x="646"/>
        <item x="709"/>
        <item x="716"/>
        <item x="758"/>
        <item x="200"/>
        <item x="257"/>
        <item x="219"/>
        <item x="60"/>
        <item x="323"/>
        <item x="346"/>
        <item x="381"/>
        <item x="455"/>
        <item x="463"/>
        <item x="533"/>
        <item x="588"/>
        <item x="622"/>
        <item x="654"/>
        <item x="673"/>
        <item x="710"/>
        <item x="735"/>
        <item x="753"/>
        <item x="773"/>
        <item x="804"/>
        <item x="818"/>
        <item x="107"/>
        <item x="158"/>
        <item x="121"/>
        <item x="137"/>
        <item x="176"/>
        <item x="192"/>
        <item x="251"/>
        <item x="61"/>
        <item x="79"/>
        <item x="95"/>
        <item x="262"/>
        <item x="298"/>
        <item x="324"/>
        <item x="344"/>
        <item x="426"/>
        <item x="482"/>
        <item x="502"/>
        <item x="535"/>
        <item x="561"/>
        <item x="681"/>
        <item x="755"/>
        <item x="782"/>
        <item x="155"/>
        <item x="167"/>
        <item x="224"/>
        <item x="230"/>
        <item x="62"/>
        <item x="329"/>
        <item x="388"/>
        <item x="434"/>
        <item x="633"/>
        <item x="665"/>
        <item x="684"/>
        <item x="800"/>
        <item x="123"/>
        <item x="163"/>
        <item x="182"/>
        <item x="71"/>
        <item x="84"/>
        <item x="100"/>
        <item x="400"/>
        <item x="483"/>
        <item x="496"/>
        <item x="564"/>
        <item x="661"/>
        <item x="717"/>
        <item x="754"/>
        <item x="766"/>
        <item x="124"/>
        <item x="131"/>
        <item x="255"/>
        <item x="63"/>
        <item x="80"/>
        <item x="321"/>
        <item x="382"/>
        <item x="510"/>
        <item x="543"/>
        <item x="597"/>
        <item x="599"/>
        <item x="617"/>
        <item x="678"/>
        <item x="685"/>
        <item x="726"/>
        <item x="788"/>
        <item x="805"/>
        <item x="153"/>
        <item x="170"/>
        <item x="183"/>
        <item x="205"/>
        <item x="64"/>
        <item x="276"/>
        <item x="406"/>
        <item x="412"/>
        <item x="481"/>
        <item x="562"/>
        <item x="638"/>
        <item x="662"/>
        <item x="692"/>
        <item x="775"/>
        <item x="201"/>
        <item x="189"/>
        <item x="244"/>
        <item x="65"/>
        <item x="104"/>
        <item x="332"/>
        <item x="352"/>
        <item x="409"/>
        <item x="416"/>
        <item x="464"/>
        <item x="511"/>
        <item x="546"/>
        <item x="618"/>
        <item x="116"/>
        <item x="66"/>
        <item x="98"/>
        <item x="348"/>
        <item x="367"/>
        <item x="528"/>
        <item x="565"/>
        <item x="619"/>
        <item x="655"/>
        <item x="686"/>
        <item x="718"/>
        <item x="797"/>
        <item x="180"/>
        <item x="234"/>
        <item x="67"/>
        <item x="87"/>
        <item x="91"/>
        <item x="265"/>
        <item x="288"/>
        <item x="317"/>
        <item x="362"/>
        <item x="383"/>
        <item x="418"/>
        <item x="526"/>
        <item x="551"/>
        <item x="574"/>
        <item x="603"/>
        <item x="639"/>
        <item x="687"/>
        <item x="697"/>
        <item x="777"/>
        <item x="801"/>
        <item x="811"/>
        <item x="819"/>
        <item x="108"/>
        <item x="254"/>
        <item x="245"/>
        <item x="72"/>
        <item x="81"/>
        <item x="390"/>
        <item x="413"/>
        <item x="484"/>
        <item x="634"/>
        <item x="674"/>
        <item x="701"/>
        <item x="719"/>
        <item x="148"/>
        <item x="174"/>
        <item x="184"/>
        <item x="263"/>
        <item x="384"/>
        <item x="544"/>
        <item x="610"/>
        <item x="682"/>
        <item x="789"/>
        <item x="393"/>
        <item x="465"/>
        <item x="490"/>
        <item x="519"/>
        <item x="549"/>
        <item x="575"/>
        <item x="605"/>
        <item x="611"/>
        <item x="644"/>
        <item x="675"/>
        <item x="727"/>
        <item x="171"/>
        <item x="82"/>
        <item x="272"/>
        <item x="286"/>
        <item x="327"/>
        <item x="357"/>
        <item x="385"/>
        <item x="485"/>
        <item x="612"/>
        <item x="649"/>
        <item x="729"/>
        <item x="767"/>
        <item x="808"/>
        <item x="122"/>
        <item x="187"/>
        <item x="279"/>
        <item x="342"/>
        <item x="486"/>
        <item x="645"/>
        <item x="706"/>
        <item x="724"/>
        <item x="239"/>
        <item x="242"/>
        <item x="73"/>
        <item x="353"/>
        <item x="419"/>
        <item x="457"/>
        <item x="472"/>
        <item x="503"/>
        <item x="570"/>
        <item x="600"/>
        <item x="659"/>
        <item x="736"/>
        <item x="756"/>
        <item x="763"/>
        <item x="802"/>
        <item x="140"/>
        <item x="215"/>
        <item x="301"/>
        <item x="391"/>
        <item x="420"/>
        <item x="491"/>
        <item x="555"/>
        <item x="663"/>
        <item x="676"/>
        <item x="688"/>
        <item x="698"/>
        <item x="732"/>
        <item x="145"/>
        <item x="149"/>
        <item x="204"/>
        <item x="210"/>
        <item x="228"/>
        <item x="325"/>
        <item x="398"/>
        <item x="421"/>
        <item x="442"/>
        <item x="469"/>
        <item x="504"/>
        <item x="556"/>
        <item x="577"/>
        <item x="591"/>
        <item x="598"/>
        <item x="642"/>
        <item x="650"/>
        <item x="693"/>
        <item x="720"/>
        <item x="768"/>
        <item x="776"/>
        <item x="191"/>
        <item x="193"/>
        <item x="168"/>
        <item x="247"/>
        <item x="206"/>
        <item x="221"/>
        <item x="89"/>
        <item x="105"/>
        <item x="269"/>
        <item x="336"/>
        <item x="394"/>
        <item x="427"/>
        <item x="480"/>
        <item x="494"/>
        <item x="520"/>
        <item x="529"/>
        <item x="536"/>
        <item x="547"/>
        <item x="589"/>
        <item x="593"/>
        <item x="604"/>
        <item x="613"/>
        <item x="647"/>
        <item x="679"/>
        <item x="721"/>
        <item x="759"/>
        <item x="794"/>
        <item x="806"/>
        <item x="816"/>
        <item x="820"/>
        <item x="216"/>
        <item x="101"/>
        <item x="318"/>
        <item x="343"/>
        <item x="386"/>
        <item x="428"/>
        <item x="451"/>
        <item x="466"/>
        <item x="587"/>
        <item x="641"/>
        <item x="667"/>
        <item x="722"/>
        <item x="740"/>
        <item x="769"/>
        <item x="138"/>
        <item x="177"/>
        <item x="68"/>
        <item x="76"/>
        <item x="395"/>
        <item x="453"/>
        <item x="474"/>
        <item x="497"/>
        <item x="563"/>
        <item x="580"/>
        <item x="601"/>
        <item x="625"/>
        <item x="656"/>
        <item x="742"/>
        <item x="798"/>
        <item x="813"/>
        <item x="194"/>
        <item x="198"/>
        <item x="248"/>
        <item x="214"/>
        <item x="217"/>
        <item x="273"/>
        <item x="322"/>
        <item x="403"/>
        <item x="470"/>
        <item x="512"/>
        <item x="552"/>
        <item x="571"/>
        <item x="626"/>
        <item x="699"/>
        <item x="741"/>
        <item x="295"/>
        <item x="339"/>
        <item x="492"/>
        <item x="581"/>
        <item x="602"/>
        <item x="623"/>
        <item x="660"/>
        <item x="683"/>
        <item x="785"/>
        <item x="823"/>
        <item x="128"/>
        <item x="440"/>
        <item x="505"/>
        <item x="567"/>
        <item x="700"/>
        <item x="707"/>
        <item x="126"/>
        <item x="229"/>
        <item x="231"/>
        <item x="85"/>
        <item x="396"/>
        <item x="545"/>
        <item x="584"/>
        <item x="614"/>
        <item x="694"/>
        <item x="770"/>
        <item x="129"/>
        <item x="132"/>
        <item x="274"/>
        <item x="349"/>
        <item x="365"/>
        <item x="404"/>
        <item x="429"/>
        <item x="456"/>
        <item x="507"/>
        <item x="537"/>
        <item x="553"/>
        <item x="578"/>
        <item x="615"/>
        <item x="657"/>
        <item x="738"/>
        <item x="771"/>
        <item x="293"/>
        <item x="340"/>
        <item x="368"/>
        <item x="407"/>
        <item x="435"/>
        <item x="446"/>
        <item x="452"/>
        <item x="554"/>
        <item x="582"/>
        <item x="637"/>
        <item x="648"/>
        <item x="677"/>
        <item x="708"/>
        <item x="743"/>
        <item x="772"/>
        <item x="809"/>
        <item x="156"/>
        <item x="159"/>
        <item x="115"/>
        <item x="117"/>
        <item x="141"/>
        <item x="169"/>
        <item x="185"/>
        <item x="23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6">
        <item sd="0" x="0"/>
        <item sd="0" x="1"/>
        <item sd="0" x="2"/>
        <item sd="0" x="3"/>
        <item sd="0" x="4"/>
        <item sd="0" x="5"/>
      </items>
    </pivotField>
    <pivotField axis="axisCol" showAll="0" defaultSubtotal="0">
      <items count="11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s>
    </pivotField>
  </pivotFields>
  <rowFields count="1">
    <field x="3"/>
  </rowFields>
  <rowItems count="5">
    <i>
      <x v="12"/>
    </i>
    <i>
      <x v="32"/>
    </i>
    <i>
      <x v="40"/>
    </i>
    <i>
      <x v="41"/>
    </i>
    <i t="grand">
      <x/>
    </i>
  </rowItems>
  <colFields count="3">
    <field x="23"/>
    <field x="22"/>
    <field x="5"/>
  </colFields>
  <colItems count="99">
    <i>
      <x v="3"/>
    </i>
    <i>
      <x v="5"/>
    </i>
    <i>
      <x v="6"/>
    </i>
    <i>
      <x v="10"/>
    </i>
    <i>
      <x v="12"/>
    </i>
    <i>
      <x v="14"/>
    </i>
    <i>
      <x v="15"/>
    </i>
    <i>
      <x v="16"/>
    </i>
    <i>
      <x v="17"/>
    </i>
    <i>
      <x v="18"/>
    </i>
    <i>
      <x v="21"/>
    </i>
    <i>
      <x v="22"/>
    </i>
    <i>
      <x v="23"/>
    </i>
    <i>
      <x v="24"/>
    </i>
    <i>
      <x v="26"/>
    </i>
    <i>
      <x v="29"/>
    </i>
    <i>
      <x v="30"/>
    </i>
    <i>
      <x v="31"/>
    </i>
    <i>
      <x v="34"/>
    </i>
    <i>
      <x v="35"/>
    </i>
    <i>
      <x v="36"/>
    </i>
    <i>
      <x v="37"/>
    </i>
    <i>
      <x v="38"/>
    </i>
    <i>
      <x v="39"/>
    </i>
    <i>
      <x v="41"/>
    </i>
    <i>
      <x v="42"/>
    </i>
    <i>
      <x v="43"/>
    </i>
    <i>
      <x v="45"/>
    </i>
    <i>
      <x v="47"/>
    </i>
    <i>
      <x v="48"/>
    </i>
    <i>
      <x v="49"/>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t="grand">
      <x/>
    </i>
  </colItems>
  <pageFields count="1">
    <pageField fld="0" hier="-1"/>
  </pageFields>
  <dataFields count="1">
    <dataField name="Count of EVENT GROUP"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696B37-B925-4DA2-AB49-2EDA62EEFCE8}" name="Table2" displayName="Table2" ref="A1:E145" totalsRowShown="0">
  <autoFilter ref="A1:E145" xr:uid="{F4696B37-B925-4DA2-AB49-2EDA62EEFCE8}"/>
  <tableColumns count="5">
    <tableColumn id="1" xr3:uid="{AAAC222B-13B5-4FC2-BB12-6F104C4749EE}" name="Timeline"/>
    <tableColumn id="2" xr3:uid="{17EC774D-0AE9-4888-9295-30561CD58FFD}" name="Values"/>
    <tableColumn id="3" xr3:uid="{EDB8C66E-8AFD-4244-AEC8-D9B672B88015}" name="Forecast">
      <calculatedColumnFormula>_xlfn.FORECAST.ETS(A2,$B$2:$B$116,$A$2:$A$116,1,1)</calculatedColumnFormula>
    </tableColumn>
    <tableColumn id="4" xr3:uid="{580E2CB2-26C9-4FAD-B314-3813129F49CD}" name="Lower Confidence Bound" dataDxfId="3">
      <calculatedColumnFormula>C2-_xlfn.FORECAST.ETS.CONFINT(A2,$B$2:$B$116,$A$2:$A$116,0.95,1,1)</calculatedColumnFormula>
    </tableColumn>
    <tableColumn id="5" xr3:uid="{D5995494-304F-4A0A-A245-648C184E8293}" name="Upper Confidence Bound" dataDxfId="2">
      <calculatedColumnFormula>C2+_xlfn.FORECAST.ETS.CONFINT(A2,$B$2:$B$116,$A$2:$A$116,0.95,1,1)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28DC4C-AF57-4AF9-BAA6-E0A8B2ABC358}" name="Table4" displayName="Table4" ref="A1:E196" totalsRowShown="0">
  <autoFilter ref="A1:E196" xr:uid="{5128DC4C-AF57-4AF9-BAA6-E0A8B2ABC358}"/>
  <tableColumns count="5">
    <tableColumn id="1" xr3:uid="{E7921A28-0F35-4EA2-A51F-8A7CCFBC5ABF}" name="Timeline"/>
    <tableColumn id="2" xr3:uid="{6AFA02B6-D036-4D61-8DA1-BDBA93F93AA5}" name="Values"/>
    <tableColumn id="3" xr3:uid="{3713E873-8BE6-42BA-AF04-9E3D77391450}" name="Forecast">
      <calculatedColumnFormula>_xlfn.FORECAST.ETS(A2,$B$2:$B$118,$A$2:$A$118,1,1)</calculatedColumnFormula>
    </tableColumn>
    <tableColumn id="4" xr3:uid="{0FEA278A-2E81-424C-BD32-F8A3B67826D4}" name="Lower Confidence Bound" dataDxfId="1">
      <calculatedColumnFormula>C2-_xlfn.FORECAST.ETS.CONFINT(A2,$B$2:$B$118,$A$2:$A$118,0.95,1,1)</calculatedColumnFormula>
    </tableColumn>
    <tableColumn id="5" xr3:uid="{6F9A9948-12B3-4EF4-A664-4665237C500C}" name="Upper Confidence Bound" dataDxfId="0">
      <calculatedColumnFormula>C2+_xlfn.FORECAST.ETS.CONFINT(A2,$B$2:$B$118,$A$2:$A$118,0.95,1,1)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77E06-0692-43D9-9D3D-B441E177113A}">
  <dimension ref="A1:F1011"/>
  <sheetViews>
    <sheetView workbookViewId="0">
      <selection activeCell="C12" sqref="C12"/>
    </sheetView>
  </sheetViews>
  <sheetFormatPr defaultRowHeight="14.5" x14ac:dyDescent="0.35"/>
  <cols>
    <col min="1" max="1" width="11.1796875" customWidth="1"/>
    <col min="2" max="2" width="10.7265625" customWidth="1"/>
    <col min="3" max="3" width="9.26953125" bestFit="1" customWidth="1"/>
    <col min="4" max="4" width="13.1796875" customWidth="1"/>
    <col min="5" max="5" width="15.7265625" customWidth="1"/>
    <col min="6" max="6" width="17.1796875" customWidth="1"/>
    <col min="7" max="7" width="12.26953125" customWidth="1"/>
  </cols>
  <sheetData>
    <row r="1" spans="1:6" x14ac:dyDescent="0.35">
      <c r="A1" s="13" t="s">
        <v>0</v>
      </c>
      <c r="B1" s="13" t="s">
        <v>1</v>
      </c>
      <c r="C1" t="s">
        <v>2</v>
      </c>
      <c r="D1" t="s">
        <v>3</v>
      </c>
      <c r="E1" t="s">
        <v>4</v>
      </c>
      <c r="F1" t="s">
        <v>5</v>
      </c>
    </row>
    <row r="2" spans="1:6" x14ac:dyDescent="0.35">
      <c r="A2" s="13">
        <v>2017</v>
      </c>
      <c r="B2" s="13">
        <v>19.127952332337703</v>
      </c>
      <c r="C2">
        <v>10.863458485454126</v>
      </c>
      <c r="D2">
        <v>27.392446179221281</v>
      </c>
      <c r="E2">
        <f>D2-C2</f>
        <v>16.528987693767156</v>
      </c>
      <c r="F2">
        <f>E2/6</f>
        <v>2.7548312822945262</v>
      </c>
    </row>
    <row r="3" spans="1:6" x14ac:dyDescent="0.35">
      <c r="A3" s="13"/>
      <c r="B3" s="13"/>
    </row>
    <row r="4" spans="1:6" x14ac:dyDescent="0.35">
      <c r="A4" s="13"/>
      <c r="B4" s="13"/>
    </row>
    <row r="5" spans="1:6" x14ac:dyDescent="0.35">
      <c r="B5" s="13"/>
      <c r="C5" s="14" t="s">
        <v>6</v>
      </c>
      <c r="D5" s="14"/>
      <c r="E5" s="14"/>
      <c r="F5" s="14"/>
    </row>
    <row r="6" spans="1:6" x14ac:dyDescent="0.35">
      <c r="B6" s="13"/>
      <c r="C6" s="25" t="s">
        <v>7</v>
      </c>
      <c r="D6" s="25"/>
      <c r="E6" s="25" t="s">
        <v>8</v>
      </c>
      <c r="F6" s="25"/>
    </row>
    <row r="7" spans="1:6" x14ac:dyDescent="0.35">
      <c r="B7" s="13"/>
      <c r="C7" s="14" t="s">
        <v>9</v>
      </c>
      <c r="D7" s="15">
        <f ca="1">COUNTIF(E12:E1011,"&gt;1")/COUNT(E12:E1011)</f>
        <v>0.85899999999999999</v>
      </c>
      <c r="E7" s="14" t="s">
        <v>10</v>
      </c>
      <c r="F7" s="15">
        <f ca="1">COUNTIF(F12:F1011,"&gt;18")/COUNT(F12:F1011)</f>
        <v>0.437</v>
      </c>
    </row>
    <row r="8" spans="1:6" x14ac:dyDescent="0.35">
      <c r="B8" s="13"/>
      <c r="C8" s="14" t="s">
        <v>11</v>
      </c>
      <c r="D8" s="16">
        <f ca="1">1-D7</f>
        <v>0.14100000000000001</v>
      </c>
      <c r="E8" s="14" t="s">
        <v>12</v>
      </c>
      <c r="F8" s="16">
        <f ca="1">1-F7</f>
        <v>0.56299999999999994</v>
      </c>
    </row>
    <row r="10" spans="1:6" x14ac:dyDescent="0.35">
      <c r="D10" t="s">
        <v>13</v>
      </c>
      <c r="E10" s="7" t="s">
        <v>7</v>
      </c>
      <c r="F10" t="s">
        <v>8</v>
      </c>
    </row>
    <row r="11" spans="1:6" x14ac:dyDescent="0.35">
      <c r="B11" t="s">
        <v>14</v>
      </c>
      <c r="D11" s="11">
        <v>1.9790454016298021E-2</v>
      </c>
      <c r="E11" s="12">
        <v>6.1699650756693827E-2</v>
      </c>
      <c r="F11" s="11">
        <v>0.9185098952270081</v>
      </c>
    </row>
    <row r="12" spans="1:6" x14ac:dyDescent="0.35">
      <c r="B12">
        <v>1</v>
      </c>
      <c r="C12">
        <f ca="1">_xlfn.NORM.INV(RAND(),B2,F2)</f>
        <v>14.975410138105143</v>
      </c>
      <c r="D12">
        <f ca="1">$C12*D$11</f>
        <v>0.29637016571337305</v>
      </c>
      <c r="E12">
        <f t="shared" ref="E12:F27" ca="1" si="0">$C12*E$11</f>
        <v>0.92397757545933945</v>
      </c>
      <c r="F12">
        <f t="shared" ca="1" si="0"/>
        <v>13.755062396932431</v>
      </c>
    </row>
    <row r="13" spans="1:6" x14ac:dyDescent="0.35">
      <c r="B13">
        <v>2</v>
      </c>
      <c r="C13">
        <f t="dataTable" ref="C13:C1011" dt2D="0" dtr="0" r1="D18" ca="1"/>
        <v>27.066547523436743</v>
      </c>
      <c r="D13">
        <f t="shared" ref="D13:F76" si="1">$C13*D$11</f>
        <v>0.53565926414251996</v>
      </c>
      <c r="E13">
        <f t="shared" si="0"/>
        <v>1.6699965293855032</v>
      </c>
      <c r="F13">
        <f t="shared" si="0"/>
        <v>24.860891729908719</v>
      </c>
    </row>
    <row r="14" spans="1:6" x14ac:dyDescent="0.35">
      <c r="B14">
        <v>3</v>
      </c>
      <c r="C14">
        <v>12.919337400415458</v>
      </c>
      <c r="D14">
        <f t="shared" si="1"/>
        <v>0.25567955274396131</v>
      </c>
      <c r="E14">
        <f t="shared" si="0"/>
        <v>0.79711860561352643</v>
      </c>
      <c r="F14">
        <f t="shared" si="0"/>
        <v>11.86653924205797</v>
      </c>
    </row>
    <row r="15" spans="1:6" x14ac:dyDescent="0.35">
      <c r="B15">
        <v>4</v>
      </c>
      <c r="C15">
        <v>15.781793885206381</v>
      </c>
      <c r="D15">
        <f t="shared" si="1"/>
        <v>0.31232886617987016</v>
      </c>
      <c r="E15">
        <f t="shared" si="0"/>
        <v>0.97373117103135998</v>
      </c>
      <c r="F15">
        <f t="shared" si="0"/>
        <v>14.495733847995151</v>
      </c>
    </row>
    <row r="16" spans="1:6" x14ac:dyDescent="0.35">
      <c r="B16">
        <v>5</v>
      </c>
      <c r="C16">
        <v>20.781563972513851</v>
      </c>
      <c r="D16">
        <f t="shared" si="1"/>
        <v>0.41127658618479102</v>
      </c>
      <c r="E16">
        <f t="shared" si="0"/>
        <v>1.2822152392819954</v>
      </c>
      <c r="F16">
        <f t="shared" si="0"/>
        <v>19.088072147047065</v>
      </c>
    </row>
    <row r="17" spans="2:6" x14ac:dyDescent="0.35">
      <c r="B17">
        <v>6</v>
      </c>
      <c r="C17">
        <v>18.331486958845247</v>
      </c>
      <c r="D17">
        <f t="shared" si="1"/>
        <v>0.36278844970939372</v>
      </c>
      <c r="E17">
        <f t="shared" si="0"/>
        <v>1.1310463432116391</v>
      </c>
      <c r="F17">
        <f t="shared" si="0"/>
        <v>16.837652165924212</v>
      </c>
    </row>
    <row r="18" spans="2:6" x14ac:dyDescent="0.35">
      <c r="B18">
        <v>7</v>
      </c>
      <c r="C18">
        <v>15.653393753834575</v>
      </c>
      <c r="D18">
        <f t="shared" si="1"/>
        <v>0.30978776928426982</v>
      </c>
      <c r="E18">
        <f t="shared" si="0"/>
        <v>0.96580892776860583</v>
      </c>
      <c r="F18">
        <f t="shared" si="0"/>
        <v>14.377797056781699</v>
      </c>
    </row>
    <row r="19" spans="2:6" x14ac:dyDescent="0.35">
      <c r="B19">
        <v>8</v>
      </c>
      <c r="C19">
        <v>17.433952659238116</v>
      </c>
      <c r="D19">
        <f t="shared" si="1"/>
        <v>0.34502583842496853</v>
      </c>
      <c r="E19">
        <f t="shared" si="0"/>
        <v>1.0756687903837254</v>
      </c>
      <c r="F19">
        <f t="shared" si="0"/>
        <v>16.013258030429423</v>
      </c>
    </row>
    <row r="20" spans="2:6" x14ac:dyDescent="0.35">
      <c r="B20">
        <v>9</v>
      </c>
      <c r="C20">
        <v>22.938517456718092</v>
      </c>
      <c r="D20">
        <f t="shared" si="1"/>
        <v>0.45396367492922884</v>
      </c>
      <c r="E20">
        <f t="shared" si="0"/>
        <v>1.4152985159558309</v>
      </c>
      <c r="F20">
        <f t="shared" si="0"/>
        <v>21.069255265833032</v>
      </c>
    </row>
    <row r="21" spans="2:6" x14ac:dyDescent="0.35">
      <c r="B21">
        <v>10</v>
      </c>
      <c r="C21">
        <v>15.086029960626444</v>
      </c>
      <c r="D21">
        <f t="shared" si="1"/>
        <v>0.29855938222427186</v>
      </c>
      <c r="E21">
        <f t="shared" si="0"/>
        <v>0.93080277987567117</v>
      </c>
      <c r="F21">
        <f t="shared" si="0"/>
        <v>13.8566677985265</v>
      </c>
    </row>
    <row r="22" spans="2:6" x14ac:dyDescent="0.35">
      <c r="B22">
        <v>11</v>
      </c>
      <c r="C22">
        <v>18.443810940119548</v>
      </c>
      <c r="D22">
        <f t="shared" si="1"/>
        <v>0.36501139229573026</v>
      </c>
      <c r="E22">
        <f t="shared" si="0"/>
        <v>1.137976693627865</v>
      </c>
      <c r="F22">
        <f t="shared" si="0"/>
        <v>16.94082285419595</v>
      </c>
    </row>
    <row r="23" spans="2:6" x14ac:dyDescent="0.35">
      <c r="B23">
        <v>12</v>
      </c>
      <c r="C23">
        <v>19.956977037266785</v>
      </c>
      <c r="D23">
        <f t="shared" si="1"/>
        <v>0.39495763636034381</v>
      </c>
      <c r="E23">
        <f t="shared" si="0"/>
        <v>1.2313385133587189</v>
      </c>
      <c r="F23">
        <f t="shared" si="0"/>
        <v>18.330680887547722</v>
      </c>
    </row>
    <row r="24" spans="2:6" x14ac:dyDescent="0.35">
      <c r="B24">
        <v>13</v>
      </c>
      <c r="C24">
        <v>14.254629260709427</v>
      </c>
      <c r="D24">
        <f t="shared" si="1"/>
        <v>0.28210558490344617</v>
      </c>
      <c r="E24">
        <f t="shared" si="0"/>
        <v>0.87950564705192036</v>
      </c>
      <c r="F24">
        <f t="shared" si="0"/>
        <v>13.093018028754059</v>
      </c>
    </row>
    <row r="25" spans="2:6" x14ac:dyDescent="0.35">
      <c r="B25">
        <v>14</v>
      </c>
      <c r="C25">
        <v>17.147205563655234</v>
      </c>
      <c r="D25">
        <f t="shared" si="1"/>
        <v>0.33935098321552848</v>
      </c>
      <c r="E25">
        <f t="shared" si="0"/>
        <v>1.0579765947307653</v>
      </c>
      <c r="F25">
        <f t="shared" si="0"/>
        <v>15.74987798570894</v>
      </c>
    </row>
    <row r="26" spans="2:6" x14ac:dyDescent="0.35">
      <c r="B26">
        <v>15</v>
      </c>
      <c r="C26">
        <v>20.822519512007272</v>
      </c>
      <c r="D26">
        <f t="shared" si="1"/>
        <v>0.41208711490584821</v>
      </c>
      <c r="E26">
        <f t="shared" si="0"/>
        <v>1.2847421817652915</v>
      </c>
      <c r="F26">
        <f t="shared" si="0"/>
        <v>19.125690215336132</v>
      </c>
    </row>
    <row r="27" spans="2:6" x14ac:dyDescent="0.35">
      <c r="B27">
        <v>16</v>
      </c>
      <c r="C27">
        <v>21.994988552483541</v>
      </c>
      <c r="D27">
        <f t="shared" si="1"/>
        <v>0.43529080953692689</v>
      </c>
      <c r="E27">
        <f t="shared" si="0"/>
        <v>1.3570831120857132</v>
      </c>
      <c r="F27">
        <f t="shared" si="0"/>
        <v>20.2026146308609</v>
      </c>
    </row>
    <row r="28" spans="2:6" x14ac:dyDescent="0.35">
      <c r="B28">
        <v>17</v>
      </c>
      <c r="C28">
        <v>19.512413929325874</v>
      </c>
      <c r="D28">
        <f t="shared" si="1"/>
        <v>0.38615953061529668</v>
      </c>
      <c r="E28">
        <f t="shared" si="1"/>
        <v>1.2039091248594542</v>
      </c>
      <c r="F28">
        <f t="shared" si="1"/>
        <v>17.922345273851121</v>
      </c>
    </row>
    <row r="29" spans="2:6" x14ac:dyDescent="0.35">
      <c r="B29">
        <v>18</v>
      </c>
      <c r="C29">
        <v>16.731028763277354</v>
      </c>
      <c r="D29">
        <f t="shared" si="1"/>
        <v>0.33111465538500001</v>
      </c>
      <c r="E29">
        <f t="shared" si="1"/>
        <v>1.0322986314944118</v>
      </c>
      <c r="F29">
        <f t="shared" si="1"/>
        <v>15.367615476397942</v>
      </c>
    </row>
    <row r="30" spans="2:6" x14ac:dyDescent="0.35">
      <c r="B30">
        <v>19</v>
      </c>
      <c r="C30">
        <v>19.310438902251899</v>
      </c>
      <c r="D30">
        <f t="shared" si="1"/>
        <v>0.38216235312954866</v>
      </c>
      <c r="E30">
        <f t="shared" si="1"/>
        <v>1.1914473362274163</v>
      </c>
      <c r="F30">
        <f t="shared" si="1"/>
        <v>17.736829212894932</v>
      </c>
    </row>
    <row r="31" spans="2:6" x14ac:dyDescent="0.35">
      <c r="B31">
        <v>20</v>
      </c>
      <c r="C31">
        <v>15.409757788375154</v>
      </c>
      <c r="D31">
        <f t="shared" si="1"/>
        <v>0.30496610291312876</v>
      </c>
      <c r="E31">
        <f t="shared" si="1"/>
        <v>0.95077667378798969</v>
      </c>
      <c r="F31">
        <f t="shared" si="1"/>
        <v>14.154015011674035</v>
      </c>
    </row>
    <row r="32" spans="2:6" x14ac:dyDescent="0.35">
      <c r="B32">
        <v>21</v>
      </c>
      <c r="C32">
        <v>17.535548190847255</v>
      </c>
      <c r="D32">
        <f t="shared" si="1"/>
        <v>0.34703646012154055</v>
      </c>
      <c r="E32">
        <f t="shared" si="1"/>
        <v>1.0819371992024498</v>
      </c>
      <c r="F32">
        <f t="shared" si="1"/>
        <v>16.106574531523265</v>
      </c>
    </row>
    <row r="33" spans="2:6" x14ac:dyDescent="0.35">
      <c r="B33">
        <v>22</v>
      </c>
      <c r="C33">
        <v>21.555565538175472</v>
      </c>
      <c r="D33">
        <f t="shared" si="1"/>
        <v>0.42659442857856</v>
      </c>
      <c r="E33">
        <f t="shared" si="1"/>
        <v>1.3299708655684517</v>
      </c>
      <c r="F33">
        <f t="shared" si="1"/>
        <v>19.799000244028459</v>
      </c>
    </row>
    <row r="34" spans="2:6" x14ac:dyDescent="0.35">
      <c r="B34">
        <v>23</v>
      </c>
      <c r="C34">
        <v>21.644229384933517</v>
      </c>
      <c r="D34">
        <f t="shared" si="1"/>
        <v>0.42834912636073319</v>
      </c>
      <c r="E34">
        <f t="shared" si="1"/>
        <v>1.335441393948168</v>
      </c>
      <c r="F34">
        <f t="shared" si="1"/>
        <v>19.880438864624615</v>
      </c>
    </row>
    <row r="35" spans="2:6" x14ac:dyDescent="0.35">
      <c r="B35">
        <v>24</v>
      </c>
      <c r="C35">
        <v>17.622683741929446</v>
      </c>
      <c r="D35">
        <f t="shared" si="1"/>
        <v>0.34876091223841743</v>
      </c>
      <c r="E35">
        <f t="shared" si="1"/>
        <v>1.0873134322727132</v>
      </c>
      <c r="F35">
        <f t="shared" si="1"/>
        <v>16.186609397418316</v>
      </c>
    </row>
    <row r="36" spans="2:6" x14ac:dyDescent="0.35">
      <c r="B36">
        <v>25</v>
      </c>
      <c r="C36">
        <v>22.656408094816964</v>
      </c>
      <c r="D36">
        <f t="shared" si="1"/>
        <v>0.44838060257495738</v>
      </c>
      <c r="E36">
        <f t="shared" si="1"/>
        <v>1.3978924668513377</v>
      </c>
      <c r="F36">
        <f t="shared" si="1"/>
        <v>20.810135025390668</v>
      </c>
    </row>
    <row r="37" spans="2:6" x14ac:dyDescent="0.35">
      <c r="B37">
        <v>26</v>
      </c>
      <c r="C37">
        <v>14.06567975815123</v>
      </c>
      <c r="D37">
        <f t="shared" si="1"/>
        <v>0.27836618846166578</v>
      </c>
      <c r="E37">
        <f t="shared" si="1"/>
        <v>0.86784752873342863</v>
      </c>
      <c r="F37">
        <f t="shared" si="1"/>
        <v>12.919466040956134</v>
      </c>
    </row>
    <row r="38" spans="2:6" x14ac:dyDescent="0.35">
      <c r="B38">
        <v>27</v>
      </c>
      <c r="C38">
        <v>19.646913871074791</v>
      </c>
      <c r="D38">
        <f t="shared" si="1"/>
        <v>0.38882134552767339</v>
      </c>
      <c r="E38">
        <f t="shared" si="1"/>
        <v>1.2122077242921581</v>
      </c>
      <c r="F38">
        <f t="shared" si="1"/>
        <v>18.045884801254957</v>
      </c>
    </row>
    <row r="39" spans="2:6" x14ac:dyDescent="0.35">
      <c r="B39">
        <v>28</v>
      </c>
      <c r="C39">
        <v>19.710891764800945</v>
      </c>
      <c r="D39">
        <f t="shared" si="1"/>
        <v>0.39008749709152046</v>
      </c>
      <c r="E39">
        <f t="shared" si="1"/>
        <v>1.2161551379912108</v>
      </c>
      <c r="F39">
        <f t="shared" si="1"/>
        <v>18.104649129718211</v>
      </c>
    </row>
    <row r="40" spans="2:6" x14ac:dyDescent="0.35">
      <c r="B40">
        <v>29</v>
      </c>
      <c r="C40">
        <v>20.536719874733286</v>
      </c>
      <c r="D40">
        <f t="shared" si="1"/>
        <v>0.40643101032650275</v>
      </c>
      <c r="E40">
        <f t="shared" si="1"/>
        <v>1.2671084439590967</v>
      </c>
      <c r="F40">
        <f t="shared" si="1"/>
        <v>18.863180420447687</v>
      </c>
    </row>
    <row r="41" spans="2:6" x14ac:dyDescent="0.35">
      <c r="B41">
        <v>30</v>
      </c>
      <c r="C41">
        <v>16.14469395589666</v>
      </c>
      <c r="D41">
        <f t="shared" si="1"/>
        <v>0.31951082334137743</v>
      </c>
      <c r="E41">
        <f t="shared" si="1"/>
        <v>0.9961219786525296</v>
      </c>
      <c r="F41">
        <f t="shared" si="1"/>
        <v>14.829061153902751</v>
      </c>
    </row>
    <row r="42" spans="2:6" x14ac:dyDescent="0.35">
      <c r="B42">
        <v>31</v>
      </c>
      <c r="C42">
        <v>20.612897291516202</v>
      </c>
      <c r="D42">
        <f t="shared" si="1"/>
        <v>0.40793859599042542</v>
      </c>
      <c r="E42">
        <f t="shared" si="1"/>
        <v>1.2718085639701497</v>
      </c>
      <c r="F42">
        <f t="shared" si="1"/>
        <v>18.933150131555625</v>
      </c>
    </row>
    <row r="43" spans="2:6" x14ac:dyDescent="0.35">
      <c r="B43">
        <v>32</v>
      </c>
      <c r="C43">
        <v>21.666669482896474</v>
      </c>
      <c r="D43">
        <f t="shared" si="1"/>
        <v>0.4287932260875903</v>
      </c>
      <c r="E43">
        <f t="shared" si="1"/>
        <v>1.3368259401554285</v>
      </c>
      <c r="F43">
        <f t="shared" si="1"/>
        <v>19.901050316653453</v>
      </c>
    </row>
    <row r="44" spans="2:6" x14ac:dyDescent="0.35">
      <c r="B44">
        <v>33</v>
      </c>
      <c r="C44">
        <v>15.922131212891616</v>
      </c>
      <c r="D44">
        <f t="shared" si="1"/>
        <v>0.31510620561019498</v>
      </c>
      <c r="E44">
        <f t="shared" si="1"/>
        <v>0.98238993513766659</v>
      </c>
      <c r="F44">
        <f t="shared" si="1"/>
        <v>14.624635072143754</v>
      </c>
    </row>
    <row r="45" spans="2:6" x14ac:dyDescent="0.35">
      <c r="B45">
        <v>34</v>
      </c>
      <c r="C45">
        <v>16.603137609273364</v>
      </c>
      <c r="D45">
        <f t="shared" si="1"/>
        <v>0.32858363138259278</v>
      </c>
      <c r="E45">
        <f t="shared" si="1"/>
        <v>1.024407791957495</v>
      </c>
      <c r="F45">
        <f t="shared" si="1"/>
        <v>15.250146185933275</v>
      </c>
    </row>
    <row r="46" spans="2:6" x14ac:dyDescent="0.35">
      <c r="B46">
        <v>35</v>
      </c>
      <c r="C46">
        <v>15.295941543396815</v>
      </c>
      <c r="D46">
        <f t="shared" si="1"/>
        <v>0.30271362775057725</v>
      </c>
      <c r="E46">
        <f t="shared" si="1"/>
        <v>0.94375425122238787</v>
      </c>
      <c r="F46">
        <f t="shared" si="1"/>
        <v>14.049473664423848</v>
      </c>
    </row>
    <row r="47" spans="2:6" x14ac:dyDescent="0.35">
      <c r="B47">
        <v>36</v>
      </c>
      <c r="C47">
        <v>17.536973547034329</v>
      </c>
      <c r="D47">
        <f t="shared" si="1"/>
        <v>0.3470646685676177</v>
      </c>
      <c r="E47">
        <f t="shared" si="1"/>
        <v>1.0820251431813963</v>
      </c>
      <c r="F47">
        <f t="shared" si="1"/>
        <v>16.107883735285313</v>
      </c>
    </row>
    <row r="48" spans="2:6" x14ac:dyDescent="0.35">
      <c r="B48">
        <v>37</v>
      </c>
      <c r="C48">
        <v>19.597787955506774</v>
      </c>
      <c r="D48">
        <f t="shared" si="1"/>
        <v>0.38784912135461602</v>
      </c>
      <c r="E48">
        <f t="shared" si="1"/>
        <v>1.2091766724585087</v>
      </c>
      <c r="F48">
        <f t="shared" si="1"/>
        <v>18.00076216169365</v>
      </c>
    </row>
    <row r="49" spans="2:6" x14ac:dyDescent="0.35">
      <c r="B49">
        <v>38</v>
      </c>
      <c r="C49">
        <v>22.45195831021104</v>
      </c>
      <c r="D49">
        <f t="shared" si="1"/>
        <v>0.44433444851407183</v>
      </c>
      <c r="E49">
        <f t="shared" si="1"/>
        <v>1.3852779865438709</v>
      </c>
      <c r="F49">
        <f t="shared" si="1"/>
        <v>20.622345875153098</v>
      </c>
    </row>
    <row r="50" spans="2:6" x14ac:dyDescent="0.35">
      <c r="B50">
        <v>39</v>
      </c>
      <c r="C50">
        <v>23.123756315499001</v>
      </c>
      <c r="D50">
        <f t="shared" si="1"/>
        <v>0.45762963604596396</v>
      </c>
      <c r="E50">
        <f t="shared" si="1"/>
        <v>1.4267276888491816</v>
      </c>
      <c r="F50">
        <f t="shared" si="1"/>
        <v>21.239398990603856</v>
      </c>
    </row>
    <row r="51" spans="2:6" x14ac:dyDescent="0.35">
      <c r="B51">
        <v>40</v>
      </c>
      <c r="C51">
        <v>18.194519509885112</v>
      </c>
      <c r="D51">
        <f t="shared" si="1"/>
        <v>0.36007780170901849</v>
      </c>
      <c r="E51">
        <f t="shared" si="1"/>
        <v>1.1225954994457634</v>
      </c>
      <c r="F51">
        <f t="shared" si="1"/>
        <v>16.711846208730329</v>
      </c>
    </row>
    <row r="52" spans="2:6" x14ac:dyDescent="0.35">
      <c r="B52">
        <v>41</v>
      </c>
      <c r="C52">
        <v>23.570847685159954</v>
      </c>
      <c r="D52">
        <f t="shared" si="1"/>
        <v>0.46647777723832273</v>
      </c>
      <c r="E52">
        <f t="shared" si="1"/>
        <v>1.4543130702135942</v>
      </c>
      <c r="F52">
        <f t="shared" si="1"/>
        <v>21.650056837708036</v>
      </c>
    </row>
    <row r="53" spans="2:6" x14ac:dyDescent="0.35">
      <c r="B53">
        <v>42</v>
      </c>
      <c r="C53">
        <v>15.277316315154843</v>
      </c>
      <c r="D53">
        <f t="shared" si="1"/>
        <v>0.30234502602751145</v>
      </c>
      <c r="E53">
        <f t="shared" si="1"/>
        <v>0.94260508114459451</v>
      </c>
      <c r="F53">
        <f t="shared" si="1"/>
        <v>14.032366207982736</v>
      </c>
    </row>
    <row r="54" spans="2:6" x14ac:dyDescent="0.35">
      <c r="B54">
        <v>43</v>
      </c>
      <c r="C54">
        <v>17.85406787470685</v>
      </c>
      <c r="D54">
        <f t="shared" si="1"/>
        <v>0.35334010927824966</v>
      </c>
      <c r="E54">
        <f t="shared" si="1"/>
        <v>1.1015897524557194</v>
      </c>
      <c r="F54">
        <f t="shared" si="1"/>
        <v>16.39913801297288</v>
      </c>
    </row>
    <row r="55" spans="2:6" x14ac:dyDescent="0.35">
      <c r="B55">
        <v>44</v>
      </c>
      <c r="C55">
        <v>20.198043102563933</v>
      </c>
      <c r="D55">
        <f t="shared" si="1"/>
        <v>0.39972844324049694</v>
      </c>
      <c r="E55">
        <f t="shared" si="1"/>
        <v>1.2462122053968432</v>
      </c>
      <c r="F55">
        <f t="shared" si="1"/>
        <v>18.55210245392659</v>
      </c>
    </row>
    <row r="56" spans="2:6" x14ac:dyDescent="0.35">
      <c r="B56">
        <v>45</v>
      </c>
      <c r="C56">
        <v>16.598601018618862</v>
      </c>
      <c r="D56">
        <f t="shared" si="1"/>
        <v>0.32849385019385408</v>
      </c>
      <c r="E56">
        <f t="shared" si="1"/>
        <v>1.0241278858984861</v>
      </c>
      <c r="F56">
        <f t="shared" si="1"/>
        <v>15.24597928252652</v>
      </c>
    </row>
    <row r="57" spans="2:6" x14ac:dyDescent="0.35">
      <c r="B57">
        <v>46</v>
      </c>
      <c r="C57">
        <v>15.805719325439341</v>
      </c>
      <c r="D57">
        <f t="shared" si="1"/>
        <v>0.31280236150462026</v>
      </c>
      <c r="E57">
        <f t="shared" si="1"/>
        <v>0.9752073623379337</v>
      </c>
      <c r="F57">
        <f t="shared" si="1"/>
        <v>14.517709601596787</v>
      </c>
    </row>
    <row r="58" spans="2:6" x14ac:dyDescent="0.35">
      <c r="B58">
        <v>47</v>
      </c>
      <c r="C58">
        <v>17.047348363225421</v>
      </c>
      <c r="D58">
        <f t="shared" si="1"/>
        <v>0.33737476388222604</v>
      </c>
      <c r="E58">
        <f t="shared" si="1"/>
        <v>1.0518154403387046</v>
      </c>
      <c r="F58">
        <f t="shared" si="1"/>
        <v>15.65815815900449</v>
      </c>
    </row>
    <row r="59" spans="2:6" x14ac:dyDescent="0.35">
      <c r="B59">
        <v>48</v>
      </c>
      <c r="C59">
        <v>21.043961684858775</v>
      </c>
      <c r="D59">
        <f t="shared" si="1"/>
        <v>0.41646955604493502</v>
      </c>
      <c r="E59">
        <f t="shared" si="1"/>
        <v>1.2984050864930325</v>
      </c>
      <c r="F59">
        <f t="shared" si="1"/>
        <v>19.329087042320808</v>
      </c>
    </row>
    <row r="60" spans="2:6" x14ac:dyDescent="0.35">
      <c r="B60">
        <v>49</v>
      </c>
      <c r="C60">
        <v>21.015632768121574</v>
      </c>
      <c r="D60">
        <f t="shared" si="1"/>
        <v>0.41590891392091589</v>
      </c>
      <c r="E60">
        <f t="shared" si="1"/>
        <v>1.2966572022240319</v>
      </c>
      <c r="F60">
        <f t="shared" si="1"/>
        <v>19.303066651976625</v>
      </c>
    </row>
    <row r="61" spans="2:6" x14ac:dyDescent="0.35">
      <c r="B61">
        <v>50</v>
      </c>
      <c r="C61">
        <v>18.804932379629193</v>
      </c>
      <c r="D61">
        <f t="shared" si="1"/>
        <v>0.37215814953864529</v>
      </c>
      <c r="E61">
        <f t="shared" si="1"/>
        <v>1.1602577603263646</v>
      </c>
      <c r="F61">
        <f t="shared" si="1"/>
        <v>17.272516469764181</v>
      </c>
    </row>
    <row r="62" spans="2:6" x14ac:dyDescent="0.35">
      <c r="B62">
        <v>51</v>
      </c>
      <c r="C62">
        <v>16.717783831067326</v>
      </c>
      <c r="D62">
        <f t="shared" si="1"/>
        <v>0.33085253216314847</v>
      </c>
      <c r="E62">
        <f t="shared" si="1"/>
        <v>1.031481423802757</v>
      </c>
      <c r="F62">
        <f t="shared" si="1"/>
        <v>15.355449875101419</v>
      </c>
    </row>
    <row r="63" spans="2:6" x14ac:dyDescent="0.35">
      <c r="B63">
        <v>52</v>
      </c>
      <c r="C63">
        <v>18.632877891703302</v>
      </c>
      <c r="D63">
        <f t="shared" si="1"/>
        <v>0.36875311310705022</v>
      </c>
      <c r="E63">
        <f t="shared" si="1"/>
        <v>1.1496420585102154</v>
      </c>
      <c r="F63">
        <f t="shared" si="1"/>
        <v>17.114482720086034</v>
      </c>
    </row>
    <row r="64" spans="2:6" x14ac:dyDescent="0.35">
      <c r="B64">
        <v>53</v>
      </c>
      <c r="C64">
        <v>20.053366351103815</v>
      </c>
      <c r="D64">
        <f t="shared" si="1"/>
        <v>0.3968652246434981</v>
      </c>
      <c r="E64">
        <f t="shared" si="1"/>
        <v>1.2372857003591411</v>
      </c>
      <c r="F64">
        <f t="shared" si="1"/>
        <v>18.419215426101175</v>
      </c>
    </row>
    <row r="65" spans="2:6" x14ac:dyDescent="0.35">
      <c r="B65">
        <v>54</v>
      </c>
      <c r="C65">
        <v>16.79847516580622</v>
      </c>
      <c r="D65">
        <f t="shared" si="1"/>
        <v>0.33244945031281226</v>
      </c>
      <c r="E65">
        <f t="shared" si="1"/>
        <v>1.0364600509752382</v>
      </c>
      <c r="F65">
        <f t="shared" si="1"/>
        <v>15.429565664518169</v>
      </c>
    </row>
    <row r="66" spans="2:6" x14ac:dyDescent="0.35">
      <c r="B66">
        <v>55</v>
      </c>
      <c r="C66">
        <v>21.533347652786883</v>
      </c>
      <c r="D66">
        <f t="shared" si="1"/>
        <v>0.42615472653943776</v>
      </c>
      <c r="E66">
        <f t="shared" si="1"/>
        <v>1.3286000297994234</v>
      </c>
      <c r="F66">
        <f t="shared" si="1"/>
        <v>19.778592896448021</v>
      </c>
    </row>
    <row r="67" spans="2:6" x14ac:dyDescent="0.35">
      <c r="B67">
        <v>56</v>
      </c>
      <c r="C67">
        <v>12.730517687438848</v>
      </c>
      <c r="D67">
        <f t="shared" si="1"/>
        <v>0.25194272489692715</v>
      </c>
      <c r="E67">
        <f t="shared" si="1"/>
        <v>0.78546849526689044</v>
      </c>
      <c r="F67">
        <f t="shared" si="1"/>
        <v>11.69310646727503</v>
      </c>
    </row>
    <row r="68" spans="2:6" x14ac:dyDescent="0.35">
      <c r="B68">
        <v>57</v>
      </c>
      <c r="C68">
        <v>15.637736445951909</v>
      </c>
      <c r="D68">
        <f t="shared" si="1"/>
        <v>0.3094779040525989</v>
      </c>
      <c r="E68">
        <f t="shared" si="1"/>
        <v>0.96484287734045537</v>
      </c>
      <c r="F68">
        <f t="shared" si="1"/>
        <v>14.363415664558854</v>
      </c>
    </row>
    <row r="69" spans="2:6" x14ac:dyDescent="0.35">
      <c r="B69">
        <v>58</v>
      </c>
      <c r="C69">
        <v>18.603208178825078</v>
      </c>
      <c r="D69">
        <f t="shared" si="1"/>
        <v>0.36816593601865694</v>
      </c>
      <c r="E69">
        <f t="shared" si="1"/>
        <v>1.1478114475875776</v>
      </c>
      <c r="F69">
        <f t="shared" si="1"/>
        <v>17.087230795218844</v>
      </c>
    </row>
    <row r="70" spans="2:6" x14ac:dyDescent="0.35">
      <c r="B70">
        <v>59</v>
      </c>
      <c r="C70">
        <v>22.492906958180569</v>
      </c>
      <c r="D70">
        <f t="shared" si="1"/>
        <v>0.44514484084874234</v>
      </c>
      <c r="E70">
        <f t="shared" si="1"/>
        <v>1.3878045038225497</v>
      </c>
      <c r="F70">
        <f t="shared" si="1"/>
        <v>20.659957613509278</v>
      </c>
    </row>
    <row r="71" spans="2:6" x14ac:dyDescent="0.35">
      <c r="B71">
        <v>60</v>
      </c>
      <c r="C71">
        <v>20.081781669354434</v>
      </c>
      <c r="D71">
        <f t="shared" si="1"/>
        <v>0.39742757669269546</v>
      </c>
      <c r="E71">
        <f t="shared" si="1"/>
        <v>1.2390389155713446</v>
      </c>
      <c r="F71">
        <f t="shared" si="1"/>
        <v>18.445315177090393</v>
      </c>
    </row>
    <row r="72" spans="2:6" x14ac:dyDescent="0.35">
      <c r="B72">
        <v>61</v>
      </c>
      <c r="C72">
        <v>19.936960086786414</v>
      </c>
      <c r="D72">
        <f t="shared" si="1"/>
        <v>0.39456149182231554</v>
      </c>
      <c r="E72">
        <f t="shared" si="1"/>
        <v>1.230103474504866</v>
      </c>
      <c r="F72">
        <f t="shared" si="1"/>
        <v>18.312295120459233</v>
      </c>
    </row>
    <row r="73" spans="2:6" x14ac:dyDescent="0.35">
      <c r="B73">
        <v>62</v>
      </c>
      <c r="C73">
        <v>19.439272370897502</v>
      </c>
      <c r="D73">
        <f t="shared" si="1"/>
        <v>0.38471202596653964</v>
      </c>
      <c r="E73">
        <f t="shared" si="1"/>
        <v>1.1993963162486234</v>
      </c>
      <c r="F73">
        <f t="shared" si="1"/>
        <v>17.855164028682339</v>
      </c>
    </row>
    <row r="74" spans="2:6" x14ac:dyDescent="0.35">
      <c r="B74">
        <v>63</v>
      </c>
      <c r="C74">
        <v>20.765173996485213</v>
      </c>
      <c r="D74">
        <f t="shared" si="1"/>
        <v>0.410952221117868</v>
      </c>
      <c r="E74">
        <f t="shared" si="1"/>
        <v>1.2812039834851179</v>
      </c>
      <c r="F74">
        <f t="shared" si="1"/>
        <v>19.073017791882226</v>
      </c>
    </row>
    <row r="75" spans="2:6" x14ac:dyDescent="0.35">
      <c r="B75">
        <v>64</v>
      </c>
      <c r="C75">
        <v>14.775000941120521</v>
      </c>
      <c r="D75">
        <f t="shared" si="1"/>
        <v>0.29240397671600565</v>
      </c>
      <c r="E75">
        <f t="shared" si="1"/>
        <v>0.9116123979969587</v>
      </c>
      <c r="F75">
        <f t="shared" si="1"/>
        <v>13.570984566407555</v>
      </c>
    </row>
    <row r="76" spans="2:6" x14ac:dyDescent="0.35">
      <c r="B76">
        <v>65</v>
      </c>
      <c r="C76">
        <v>20.544292909114347</v>
      </c>
      <c r="D76">
        <f t="shared" si="1"/>
        <v>0.406580884115185</v>
      </c>
      <c r="E76">
        <f t="shared" si="1"/>
        <v>1.2675756975355768</v>
      </c>
      <c r="F76">
        <f t="shared" si="1"/>
        <v>18.870136327463584</v>
      </c>
    </row>
    <row r="77" spans="2:6" x14ac:dyDescent="0.35">
      <c r="B77">
        <v>66</v>
      </c>
      <c r="C77">
        <v>17.292127148235398</v>
      </c>
      <c r="D77">
        <f t="shared" ref="D77:F140" si="2">$C77*D$11</f>
        <v>0.34221904717113127</v>
      </c>
      <c r="E77">
        <f t="shared" si="2"/>
        <v>1.0669182058864681</v>
      </c>
      <c r="F77">
        <f t="shared" si="2"/>
        <v>15.882989895177797</v>
      </c>
    </row>
    <row r="78" spans="2:6" x14ac:dyDescent="0.35">
      <c r="B78">
        <v>67</v>
      </c>
      <c r="C78">
        <v>20.785182231626646</v>
      </c>
      <c r="D78">
        <f t="shared" si="2"/>
        <v>0.41134819317538179</v>
      </c>
      <c r="E78">
        <f t="shared" si="2"/>
        <v>1.2824384846056021</v>
      </c>
      <c r="F78">
        <f t="shared" si="2"/>
        <v>19.091395553845661</v>
      </c>
    </row>
    <row r="79" spans="2:6" x14ac:dyDescent="0.35">
      <c r="B79">
        <v>68</v>
      </c>
      <c r="C79">
        <v>17.448263634011528</v>
      </c>
      <c r="D79">
        <f t="shared" si="2"/>
        <v>0.34530905911315013</v>
      </c>
      <c r="E79">
        <f t="shared" si="2"/>
        <v>1.0765517725292328</v>
      </c>
      <c r="F79">
        <f t="shared" si="2"/>
        <v>16.026402802369144</v>
      </c>
    </row>
    <row r="80" spans="2:6" x14ac:dyDescent="0.35">
      <c r="B80">
        <v>69</v>
      </c>
      <c r="C80">
        <v>19.672861695126642</v>
      </c>
      <c r="D80">
        <f t="shared" si="2"/>
        <v>0.38933486474639456</v>
      </c>
      <c r="E80">
        <f t="shared" si="2"/>
        <v>1.2138086959740535</v>
      </c>
      <c r="F80">
        <f t="shared" si="2"/>
        <v>18.069718134406191</v>
      </c>
    </row>
    <row r="81" spans="2:6" x14ac:dyDescent="0.35">
      <c r="B81">
        <v>70</v>
      </c>
      <c r="C81">
        <v>15.333508416218871</v>
      </c>
      <c r="D81">
        <f t="shared" si="2"/>
        <v>0.30345709321969827</v>
      </c>
      <c r="E81">
        <f t="shared" si="2"/>
        <v>0.94607211415552983</v>
      </c>
      <c r="F81">
        <f t="shared" si="2"/>
        <v>14.083979208843642</v>
      </c>
    </row>
    <row r="82" spans="2:6" x14ac:dyDescent="0.35">
      <c r="B82">
        <v>71</v>
      </c>
      <c r="C82">
        <v>18.505515610057294</v>
      </c>
      <c r="D82">
        <f t="shared" si="2"/>
        <v>0.3662325557287241</v>
      </c>
      <c r="E82">
        <f t="shared" si="2"/>
        <v>1.141783850213081</v>
      </c>
      <c r="F82">
        <f t="shared" si="2"/>
        <v>16.997499204115488</v>
      </c>
    </row>
    <row r="83" spans="2:6" x14ac:dyDescent="0.35">
      <c r="B83">
        <v>72</v>
      </c>
      <c r="C83">
        <v>22.862137620063049</v>
      </c>
      <c r="D83">
        <f t="shared" si="2"/>
        <v>0.45245208328413483</v>
      </c>
      <c r="E83">
        <f t="shared" si="2"/>
        <v>1.4105859067093616</v>
      </c>
      <c r="F83">
        <f t="shared" si="2"/>
        <v>20.999099630069551</v>
      </c>
    </row>
    <row r="84" spans="2:6" x14ac:dyDescent="0.35">
      <c r="B84">
        <v>73</v>
      </c>
      <c r="C84">
        <v>20.984511620671782</v>
      </c>
      <c r="D84">
        <f t="shared" si="2"/>
        <v>0.41529301228337634</v>
      </c>
      <c r="E84">
        <f t="shared" si="2"/>
        <v>1.2947370382952321</v>
      </c>
      <c r="F84">
        <f t="shared" si="2"/>
        <v>19.274481570093172</v>
      </c>
    </row>
    <row r="85" spans="2:6" x14ac:dyDescent="0.35">
      <c r="B85">
        <v>74</v>
      </c>
      <c r="C85">
        <v>23.904122539476298</v>
      </c>
      <c r="D85">
        <f t="shared" si="2"/>
        <v>0.47307343791745876</v>
      </c>
      <c r="E85">
        <f t="shared" si="2"/>
        <v>1.4748760123309008</v>
      </c>
      <c r="F85">
        <f t="shared" si="2"/>
        <v>21.956173089227939</v>
      </c>
    </row>
    <row r="86" spans="2:6" x14ac:dyDescent="0.35">
      <c r="B86">
        <v>75</v>
      </c>
      <c r="C86">
        <v>18.496402660095697</v>
      </c>
      <c r="D86">
        <f t="shared" si="2"/>
        <v>0.36605220631155627</v>
      </c>
      <c r="E86">
        <f t="shared" si="2"/>
        <v>1.1412215843830873</v>
      </c>
      <c r="F86">
        <f t="shared" si="2"/>
        <v>16.989128869401053</v>
      </c>
    </row>
    <row r="87" spans="2:6" x14ac:dyDescent="0.35">
      <c r="B87">
        <v>76</v>
      </c>
      <c r="C87">
        <v>20.738421510176213</v>
      </c>
      <c r="D87">
        <f t="shared" si="2"/>
        <v>0.41042277726774812</v>
      </c>
      <c r="E87">
        <f t="shared" si="2"/>
        <v>1.2795533644229793</v>
      </c>
      <c r="F87">
        <f t="shared" si="2"/>
        <v>19.048445368485485</v>
      </c>
    </row>
    <row r="88" spans="2:6" x14ac:dyDescent="0.35">
      <c r="B88">
        <v>77</v>
      </c>
      <c r="C88">
        <v>24.725648298275736</v>
      </c>
      <c r="D88">
        <f t="shared" si="2"/>
        <v>0.48933180567018336</v>
      </c>
      <c r="E88">
        <f t="shared" si="2"/>
        <v>1.525563864736454</v>
      </c>
      <c r="F88">
        <f t="shared" si="2"/>
        <v>22.710752627869098</v>
      </c>
    </row>
    <row r="89" spans="2:6" x14ac:dyDescent="0.35">
      <c r="B89">
        <v>78</v>
      </c>
      <c r="C89">
        <v>23.488990888694453</v>
      </c>
      <c r="D89">
        <f t="shared" si="2"/>
        <v>0.46485779407195077</v>
      </c>
      <c r="E89">
        <f t="shared" si="2"/>
        <v>1.4492625344596111</v>
      </c>
      <c r="F89">
        <f t="shared" si="2"/>
        <v>21.574870560162889</v>
      </c>
    </row>
    <row r="90" spans="2:6" x14ac:dyDescent="0.35">
      <c r="B90">
        <v>79</v>
      </c>
      <c r="C90">
        <v>16.15461378585649</v>
      </c>
      <c r="D90">
        <f t="shared" si="2"/>
        <v>0.31970714128004696</v>
      </c>
      <c r="E90">
        <f t="shared" si="2"/>
        <v>0.99673402869661698</v>
      </c>
      <c r="F90">
        <f t="shared" si="2"/>
        <v>14.838172615879825</v>
      </c>
    </row>
    <row r="91" spans="2:6" x14ac:dyDescent="0.35">
      <c r="B91">
        <v>80</v>
      </c>
      <c r="C91">
        <v>20.944275505304059</v>
      </c>
      <c r="D91">
        <f t="shared" si="2"/>
        <v>0.41449672129239701</v>
      </c>
      <c r="E91">
        <f t="shared" si="2"/>
        <v>1.2922544840292376</v>
      </c>
      <c r="F91">
        <f t="shared" si="2"/>
        <v>19.237524299982425</v>
      </c>
    </row>
    <row r="92" spans="2:6" x14ac:dyDescent="0.35">
      <c r="B92">
        <v>81</v>
      </c>
      <c r="C92">
        <v>23.36266402246676</v>
      </c>
      <c r="D92">
        <f t="shared" si="2"/>
        <v>0.46235772803484854</v>
      </c>
      <c r="E92">
        <f t="shared" si="2"/>
        <v>1.4414682109321748</v>
      </c>
      <c r="F92">
        <f t="shared" si="2"/>
        <v>21.458838083499735</v>
      </c>
    </row>
    <row r="93" spans="2:6" x14ac:dyDescent="0.35">
      <c r="B93">
        <v>82</v>
      </c>
      <c r="C93">
        <v>19.89542361290875</v>
      </c>
      <c r="D93">
        <f t="shared" si="2"/>
        <v>0.39373946614604044</v>
      </c>
      <c r="E93">
        <f t="shared" si="2"/>
        <v>1.2275406885729496</v>
      </c>
      <c r="F93">
        <f t="shared" si="2"/>
        <v>18.274143458189759</v>
      </c>
    </row>
    <row r="94" spans="2:6" x14ac:dyDescent="0.35">
      <c r="B94">
        <v>83</v>
      </c>
      <c r="C94">
        <v>17.831134140435182</v>
      </c>
      <c r="D94">
        <f t="shared" si="2"/>
        <v>0.3528862402647242</v>
      </c>
      <c r="E94">
        <f t="shared" si="2"/>
        <v>1.1001747490606106</v>
      </c>
      <c r="F94">
        <f t="shared" si="2"/>
        <v>16.378073151109845</v>
      </c>
    </row>
    <row r="95" spans="2:6" x14ac:dyDescent="0.35">
      <c r="B95">
        <v>84</v>
      </c>
      <c r="C95">
        <v>17.8532583667645</v>
      </c>
      <c r="D95">
        <f t="shared" si="2"/>
        <v>0.35332408874854077</v>
      </c>
      <c r="E95">
        <f t="shared" si="2"/>
        <v>1.1015398060983916</v>
      </c>
      <c r="F95">
        <f t="shared" si="2"/>
        <v>16.398394471917566</v>
      </c>
    </row>
    <row r="96" spans="2:6" x14ac:dyDescent="0.35">
      <c r="B96">
        <v>85</v>
      </c>
      <c r="C96">
        <v>18.67492926526899</v>
      </c>
      <c r="D96">
        <f t="shared" si="2"/>
        <v>0.36958532888192414</v>
      </c>
      <c r="E96">
        <f t="shared" si="2"/>
        <v>1.1522366135730575</v>
      </c>
      <c r="F96">
        <f t="shared" si="2"/>
        <v>17.153107322814005</v>
      </c>
    </row>
    <row r="97" spans="2:6" x14ac:dyDescent="0.35">
      <c r="B97">
        <v>86</v>
      </c>
      <c r="C97">
        <v>19.228231736320698</v>
      </c>
      <c r="D97">
        <f t="shared" si="2"/>
        <v>0.38053543599237705</v>
      </c>
      <c r="E97">
        <f t="shared" si="2"/>
        <v>1.1863751827997635</v>
      </c>
      <c r="F97">
        <f t="shared" si="2"/>
        <v>17.661321117528555</v>
      </c>
    </row>
    <row r="98" spans="2:6" x14ac:dyDescent="0.35">
      <c r="B98">
        <v>87</v>
      </c>
      <c r="C98">
        <v>17.825793507276028</v>
      </c>
      <c r="D98">
        <f t="shared" si="2"/>
        <v>0.35278054670977005</v>
      </c>
      <c r="E98">
        <f t="shared" si="2"/>
        <v>1.0998452338598712</v>
      </c>
      <c r="F98">
        <f t="shared" si="2"/>
        <v>16.373167726706384</v>
      </c>
    </row>
    <row r="99" spans="2:6" x14ac:dyDescent="0.35">
      <c r="B99">
        <v>88</v>
      </c>
      <c r="C99">
        <v>17.919604158047164</v>
      </c>
      <c r="D99">
        <f t="shared" si="2"/>
        <v>0.35463710208009525</v>
      </c>
      <c r="E99">
        <f t="shared" si="2"/>
        <v>1.1056333182497087</v>
      </c>
      <c r="F99">
        <f t="shared" si="2"/>
        <v>16.459333737717358</v>
      </c>
    </row>
    <row r="100" spans="2:6" x14ac:dyDescent="0.35">
      <c r="B100">
        <v>89</v>
      </c>
      <c r="C100">
        <v>21.022688330669016</v>
      </c>
      <c r="D100">
        <f t="shared" si="2"/>
        <v>0.41604854670707014</v>
      </c>
      <c r="E100">
        <f t="shared" si="2"/>
        <v>1.297092527969101</v>
      </c>
      <c r="F100">
        <f t="shared" si="2"/>
        <v>19.309547255992843</v>
      </c>
    </row>
    <row r="101" spans="2:6" x14ac:dyDescent="0.35">
      <c r="B101">
        <v>90</v>
      </c>
      <c r="C101">
        <v>20.266066155757876</v>
      </c>
      <c r="D101">
        <f t="shared" si="2"/>
        <v>0.40107465034677986</v>
      </c>
      <c r="E101">
        <f t="shared" si="2"/>
        <v>1.2504092040223136</v>
      </c>
      <c r="F101">
        <f t="shared" si="2"/>
        <v>18.614582301388783</v>
      </c>
    </row>
    <row r="102" spans="2:6" x14ac:dyDescent="0.35">
      <c r="B102">
        <v>91</v>
      </c>
      <c r="C102">
        <v>25.301047314450109</v>
      </c>
      <c r="D102">
        <f t="shared" si="2"/>
        <v>0.50071921344080539</v>
      </c>
      <c r="E102">
        <f t="shared" si="2"/>
        <v>1.561065783080158</v>
      </c>
      <c r="F102">
        <f t="shared" si="2"/>
        <v>23.239262317929143</v>
      </c>
    </row>
    <row r="103" spans="2:6" x14ac:dyDescent="0.35">
      <c r="B103">
        <v>92</v>
      </c>
      <c r="C103">
        <v>20.696967911571608</v>
      </c>
      <c r="D103">
        <f t="shared" si="2"/>
        <v>0.40960239173075358</v>
      </c>
      <c r="E103">
        <f t="shared" si="2"/>
        <v>1.2769956918664671</v>
      </c>
      <c r="F103">
        <f t="shared" si="2"/>
        <v>19.010369827974387</v>
      </c>
    </row>
    <row r="104" spans="2:6" x14ac:dyDescent="0.35">
      <c r="B104">
        <v>93</v>
      </c>
      <c r="C104">
        <v>18.304327292712827</v>
      </c>
      <c r="D104">
        <f t="shared" si="2"/>
        <v>0.36225094758570203</v>
      </c>
      <c r="E104">
        <f t="shared" si="2"/>
        <v>1.1293706012966005</v>
      </c>
      <c r="F104">
        <f t="shared" si="2"/>
        <v>16.812705743830524</v>
      </c>
    </row>
    <row r="105" spans="2:6" x14ac:dyDescent="0.35">
      <c r="B105">
        <v>94</v>
      </c>
      <c r="C105">
        <v>15.812178495648141</v>
      </c>
      <c r="D105">
        <f t="shared" si="2"/>
        <v>0.31293019141562095</v>
      </c>
      <c r="E105">
        <f t="shared" si="2"/>
        <v>0.97560589088399463</v>
      </c>
      <c r="F105">
        <f t="shared" si="2"/>
        <v>14.523642413348524</v>
      </c>
    </row>
    <row r="106" spans="2:6" x14ac:dyDescent="0.35">
      <c r="B106">
        <v>95</v>
      </c>
      <c r="C106">
        <v>24.048685860084682</v>
      </c>
      <c r="D106">
        <f t="shared" si="2"/>
        <v>0.47593441166640232</v>
      </c>
      <c r="E106">
        <f t="shared" si="2"/>
        <v>1.4837955187246659</v>
      </c>
      <c r="F106">
        <f t="shared" si="2"/>
        <v>22.088955929693611</v>
      </c>
    </row>
    <row r="107" spans="2:6" x14ac:dyDescent="0.35">
      <c r="B107">
        <v>96</v>
      </c>
      <c r="C107">
        <v>18.233624313323965</v>
      </c>
      <c r="D107">
        <f t="shared" si="2"/>
        <v>0.36085170352329149</v>
      </c>
      <c r="E107">
        <f t="shared" si="2"/>
        <v>1.12500825216085</v>
      </c>
      <c r="F107">
        <f t="shared" si="2"/>
        <v>16.747764357639824</v>
      </c>
    </row>
    <row r="108" spans="2:6" x14ac:dyDescent="0.35">
      <c r="B108">
        <v>97</v>
      </c>
      <c r="C108">
        <v>19.221406965622041</v>
      </c>
      <c r="D108">
        <f t="shared" si="2"/>
        <v>0.38040037068169347</v>
      </c>
      <c r="E108">
        <f t="shared" si="2"/>
        <v>1.1859540968311619</v>
      </c>
      <c r="F108">
        <f t="shared" si="2"/>
        <v>17.655052498109185</v>
      </c>
    </row>
    <row r="109" spans="2:6" x14ac:dyDescent="0.35">
      <c r="B109">
        <v>98</v>
      </c>
      <c r="C109">
        <v>20.010809583045567</v>
      </c>
      <c r="D109">
        <f t="shared" si="2"/>
        <v>0.39602300688215908</v>
      </c>
      <c r="E109">
        <f t="shared" si="2"/>
        <v>1.2346599626326136</v>
      </c>
      <c r="F109">
        <f t="shared" si="2"/>
        <v>18.380126613530795</v>
      </c>
    </row>
    <row r="110" spans="2:6" x14ac:dyDescent="0.35">
      <c r="B110">
        <v>99</v>
      </c>
      <c r="C110">
        <v>18.18976376118021</v>
      </c>
      <c r="D110">
        <f t="shared" si="2"/>
        <v>0.3599836832829611</v>
      </c>
      <c r="E110">
        <f t="shared" si="2"/>
        <v>1.1223020714115846</v>
      </c>
      <c r="F110">
        <f t="shared" si="2"/>
        <v>16.707478006485662</v>
      </c>
    </row>
    <row r="111" spans="2:6" x14ac:dyDescent="0.35">
      <c r="B111">
        <v>100</v>
      </c>
      <c r="C111">
        <v>15.101354114566568</v>
      </c>
      <c r="D111">
        <f t="shared" si="2"/>
        <v>0.2988626541881626</v>
      </c>
      <c r="E111">
        <f t="shared" si="2"/>
        <v>0.93174827482191858</v>
      </c>
      <c r="F111">
        <f t="shared" si="2"/>
        <v>13.870743185556487</v>
      </c>
    </row>
    <row r="112" spans="2:6" x14ac:dyDescent="0.35">
      <c r="B112">
        <v>101</v>
      </c>
      <c r="C112">
        <v>20.648343650920243</v>
      </c>
      <c r="D112">
        <f t="shared" si="2"/>
        <v>0.40864009553625624</v>
      </c>
      <c r="E112">
        <f t="shared" si="2"/>
        <v>1.2739955919659753</v>
      </c>
      <c r="F112">
        <f t="shared" si="2"/>
        <v>18.965707963418009</v>
      </c>
    </row>
    <row r="113" spans="2:6" x14ac:dyDescent="0.35">
      <c r="B113">
        <v>102</v>
      </c>
      <c r="C113">
        <v>20.088052935693653</v>
      </c>
      <c r="D113">
        <f t="shared" si="2"/>
        <v>0.39755168790080569</v>
      </c>
      <c r="E113">
        <f t="shared" si="2"/>
        <v>1.2394258505142766</v>
      </c>
      <c r="F113">
        <f t="shared" si="2"/>
        <v>18.451075397278569</v>
      </c>
    </row>
    <row r="114" spans="2:6" x14ac:dyDescent="0.35">
      <c r="B114">
        <v>103</v>
      </c>
      <c r="C114">
        <v>15.304957454799938</v>
      </c>
      <c r="D114">
        <f t="shared" si="2"/>
        <v>0.30289205673061576</v>
      </c>
      <c r="E114">
        <f t="shared" si="2"/>
        <v>0.94431052980721386</v>
      </c>
      <c r="F114">
        <f t="shared" si="2"/>
        <v>14.057754868262109</v>
      </c>
    </row>
    <row r="115" spans="2:6" x14ac:dyDescent="0.35">
      <c r="B115">
        <v>104</v>
      </c>
      <c r="C115">
        <v>17.224925252819983</v>
      </c>
      <c r="D115">
        <f t="shared" si="2"/>
        <v>0.34088909115010441</v>
      </c>
      <c r="E115">
        <f t="shared" si="2"/>
        <v>1.0627718724091491</v>
      </c>
      <c r="F115">
        <f t="shared" si="2"/>
        <v>15.821264289260728</v>
      </c>
    </row>
    <row r="116" spans="2:6" x14ac:dyDescent="0.35">
      <c r="B116">
        <v>105</v>
      </c>
      <c r="C116">
        <v>17.105800580008758</v>
      </c>
      <c r="D116">
        <f t="shared" si="2"/>
        <v>0.33853155979062732</v>
      </c>
      <c r="E116">
        <f t="shared" si="2"/>
        <v>1.055421921700191</v>
      </c>
      <c r="F116">
        <f t="shared" si="2"/>
        <v>15.711847098517939</v>
      </c>
    </row>
    <row r="117" spans="2:6" x14ac:dyDescent="0.35">
      <c r="B117">
        <v>106</v>
      </c>
      <c r="C117">
        <v>20.388863532828857</v>
      </c>
      <c r="D117">
        <f t="shared" si="2"/>
        <v>0.4035048661910251</v>
      </c>
      <c r="E117">
        <f t="shared" si="2"/>
        <v>1.2579857593014312</v>
      </c>
      <c r="F117">
        <f t="shared" si="2"/>
        <v>18.727372907336399</v>
      </c>
    </row>
    <row r="118" spans="2:6" x14ac:dyDescent="0.35">
      <c r="B118">
        <v>107</v>
      </c>
      <c r="C118">
        <v>19.164042089616576</v>
      </c>
      <c r="D118">
        <f t="shared" si="2"/>
        <v>0.37926509374095668</v>
      </c>
      <c r="E118">
        <f t="shared" si="2"/>
        <v>1.1824147040159236</v>
      </c>
      <c r="F118">
        <f t="shared" si="2"/>
        <v>17.602362291859695</v>
      </c>
    </row>
    <row r="119" spans="2:6" x14ac:dyDescent="0.35">
      <c r="B119">
        <v>108</v>
      </c>
      <c r="C119">
        <v>15.464519836295612</v>
      </c>
      <c r="D119">
        <f t="shared" si="2"/>
        <v>0.30604986870433692</v>
      </c>
      <c r="E119">
        <f t="shared" si="2"/>
        <v>0.95415547301940318</v>
      </c>
      <c r="F119">
        <f t="shared" si="2"/>
        <v>14.20431449457187</v>
      </c>
    </row>
    <row r="120" spans="2:6" x14ac:dyDescent="0.35">
      <c r="B120">
        <v>109</v>
      </c>
      <c r="C120">
        <v>14.552235548776093</v>
      </c>
      <c r="D120">
        <f t="shared" si="2"/>
        <v>0.28799534846239067</v>
      </c>
      <c r="E120">
        <f t="shared" si="2"/>
        <v>0.89786785108862965</v>
      </c>
      <c r="F120">
        <f t="shared" si="2"/>
        <v>13.366372349225072</v>
      </c>
    </row>
    <row r="121" spans="2:6" x14ac:dyDescent="0.35">
      <c r="B121">
        <v>110</v>
      </c>
      <c r="C121">
        <v>21.851251858067048</v>
      </c>
      <c r="D121">
        <f t="shared" si="2"/>
        <v>0.4324461950956226</v>
      </c>
      <c r="E121">
        <f t="shared" si="2"/>
        <v>1.3482146082392938</v>
      </c>
      <c r="F121">
        <f t="shared" si="2"/>
        <v>20.07059105473213</v>
      </c>
    </row>
    <row r="122" spans="2:6" x14ac:dyDescent="0.35">
      <c r="B122">
        <v>111</v>
      </c>
      <c r="C122">
        <v>19.72176555065046</v>
      </c>
      <c r="D122">
        <f t="shared" si="2"/>
        <v>0.39030269425035835</v>
      </c>
      <c r="E122">
        <f t="shared" si="2"/>
        <v>1.216826046780529</v>
      </c>
      <c r="F122">
        <f t="shared" si="2"/>
        <v>18.114636809619572</v>
      </c>
    </row>
    <row r="123" spans="2:6" x14ac:dyDescent="0.35">
      <c r="B123">
        <v>112</v>
      </c>
      <c r="C123">
        <v>17.974906954326457</v>
      </c>
      <c r="D123">
        <f t="shared" si="2"/>
        <v>0.35573156952683327</v>
      </c>
      <c r="E123">
        <f t="shared" si="2"/>
        <v>1.1090454814660096</v>
      </c>
      <c r="F123">
        <f t="shared" si="2"/>
        <v>16.510129903333613</v>
      </c>
    </row>
    <row r="124" spans="2:6" x14ac:dyDescent="0.35">
      <c r="B124">
        <v>113</v>
      </c>
      <c r="C124">
        <v>20.896545083849993</v>
      </c>
      <c r="D124">
        <f t="shared" si="2"/>
        <v>0.41355211458143176</v>
      </c>
      <c r="E124">
        <f t="shared" si="2"/>
        <v>1.289309533695052</v>
      </c>
      <c r="F124">
        <f t="shared" si="2"/>
        <v>19.193683435573508</v>
      </c>
    </row>
    <row r="125" spans="2:6" x14ac:dyDescent="0.35">
      <c r="B125">
        <v>114</v>
      </c>
      <c r="C125">
        <v>19.514306556905687</v>
      </c>
      <c r="D125">
        <f t="shared" si="2"/>
        <v>0.38619698657438495</v>
      </c>
      <c r="E125">
        <f t="shared" si="2"/>
        <v>1.2040258993201414</v>
      </c>
      <c r="F125">
        <f t="shared" si="2"/>
        <v>17.924083671011161</v>
      </c>
    </row>
    <row r="126" spans="2:6" x14ac:dyDescent="0.35">
      <c r="B126">
        <v>115</v>
      </c>
      <c r="C126">
        <v>16.825236916487889</v>
      </c>
      <c r="D126">
        <f t="shared" si="2"/>
        <v>0.33297907750907346</v>
      </c>
      <c r="E126">
        <f t="shared" si="2"/>
        <v>1.0381112416459348</v>
      </c>
      <c r="F126">
        <f t="shared" si="2"/>
        <v>15.45414659733288</v>
      </c>
    </row>
    <row r="127" spans="2:6" x14ac:dyDescent="0.35">
      <c r="B127">
        <v>116</v>
      </c>
      <c r="C127">
        <v>17.186136794093219</v>
      </c>
      <c r="D127">
        <f t="shared" si="2"/>
        <v>0.34012144994130933</v>
      </c>
      <c r="E127">
        <f t="shared" si="2"/>
        <v>1.0603786380523172</v>
      </c>
      <c r="F127">
        <f t="shared" si="2"/>
        <v>15.785636706099591</v>
      </c>
    </row>
    <row r="128" spans="2:6" x14ac:dyDescent="0.35">
      <c r="B128">
        <v>117</v>
      </c>
      <c r="C128">
        <v>21.243598889220934</v>
      </c>
      <c r="D128">
        <f t="shared" si="2"/>
        <v>0.4204204669578066</v>
      </c>
      <c r="E128">
        <f t="shared" si="2"/>
        <v>1.3107226322802206</v>
      </c>
      <c r="F128">
        <f t="shared" si="2"/>
        <v>19.512455789982905</v>
      </c>
    </row>
    <row r="129" spans="2:6" x14ac:dyDescent="0.35">
      <c r="B129">
        <v>118</v>
      </c>
      <c r="C129">
        <v>17.50764610730775</v>
      </c>
      <c r="D129">
        <f t="shared" si="2"/>
        <v>0.34648426522029308</v>
      </c>
      <c r="E129">
        <f t="shared" si="2"/>
        <v>1.0802156503926783</v>
      </c>
      <c r="F129">
        <f t="shared" si="2"/>
        <v>16.080946191694778</v>
      </c>
    </row>
    <row r="130" spans="2:6" x14ac:dyDescent="0.35">
      <c r="B130">
        <v>119</v>
      </c>
      <c r="C130">
        <v>17.518893196230621</v>
      </c>
      <c r="D130">
        <f t="shared" si="2"/>
        <v>0.34670685021643838</v>
      </c>
      <c r="E130">
        <f t="shared" si="2"/>
        <v>1.080909591851249</v>
      </c>
      <c r="F130">
        <f t="shared" si="2"/>
        <v>16.091276754162934</v>
      </c>
    </row>
    <row r="131" spans="2:6" x14ac:dyDescent="0.35">
      <c r="B131">
        <v>120</v>
      </c>
      <c r="C131">
        <v>18.035863110692311</v>
      </c>
      <c r="D131">
        <f t="shared" si="2"/>
        <v>0.35693791953640197</v>
      </c>
      <c r="E131">
        <f t="shared" si="2"/>
        <v>1.1128064550252532</v>
      </c>
      <c r="F131">
        <f t="shared" si="2"/>
        <v>16.566118736130655</v>
      </c>
    </row>
    <row r="132" spans="2:6" x14ac:dyDescent="0.35">
      <c r="B132">
        <v>121</v>
      </c>
      <c r="C132">
        <v>17.064249565774457</v>
      </c>
      <c r="D132">
        <f t="shared" si="2"/>
        <v>0.33770924635409288</v>
      </c>
      <c r="E132">
        <f t="shared" si="2"/>
        <v>1.0528582386333483</v>
      </c>
      <c r="F132">
        <f t="shared" si="2"/>
        <v>15.673682080787016</v>
      </c>
    </row>
    <row r="133" spans="2:6" x14ac:dyDescent="0.35">
      <c r="B133">
        <v>122</v>
      </c>
      <c r="C133">
        <v>21.89087454302561</v>
      </c>
      <c r="D133">
        <f t="shared" si="2"/>
        <v>0.43323034602029731</v>
      </c>
      <c r="E133">
        <f t="shared" si="2"/>
        <v>1.3506593140632797</v>
      </c>
      <c r="F133">
        <f t="shared" si="2"/>
        <v>20.106984882942033</v>
      </c>
    </row>
    <row r="134" spans="2:6" x14ac:dyDescent="0.35">
      <c r="B134">
        <v>123</v>
      </c>
      <c r="C134">
        <v>17.535672048809857</v>
      </c>
      <c r="D134">
        <f t="shared" si="2"/>
        <v>0.34703891132685399</v>
      </c>
      <c r="E134">
        <f t="shared" si="2"/>
        <v>1.081944841195486</v>
      </c>
      <c r="F134">
        <f t="shared" si="2"/>
        <v>16.106688296287516</v>
      </c>
    </row>
    <row r="135" spans="2:6" x14ac:dyDescent="0.35">
      <c r="B135">
        <v>124</v>
      </c>
      <c r="C135">
        <v>16.203638896411206</v>
      </c>
      <c r="D135">
        <f t="shared" si="2"/>
        <v>0.32067737047612399</v>
      </c>
      <c r="E135">
        <f t="shared" si="2"/>
        <v>0.99975886089615118</v>
      </c>
      <c r="F135">
        <f t="shared" si="2"/>
        <v>14.88320266503893</v>
      </c>
    </row>
    <row r="136" spans="2:6" x14ac:dyDescent="0.35">
      <c r="B136">
        <v>125</v>
      </c>
      <c r="C136">
        <v>20.280396172728494</v>
      </c>
      <c r="D136">
        <f t="shared" si="2"/>
        <v>0.40135824788868962</v>
      </c>
      <c r="E136">
        <f t="shared" si="2"/>
        <v>1.2512933610647383</v>
      </c>
      <c r="F136">
        <f t="shared" si="2"/>
        <v>18.627744563775064</v>
      </c>
    </row>
    <row r="137" spans="2:6" x14ac:dyDescent="0.35">
      <c r="B137">
        <v>126</v>
      </c>
      <c r="C137">
        <v>22.001767885971176</v>
      </c>
      <c r="D137">
        <f t="shared" si="2"/>
        <v>0.43542497562457511</v>
      </c>
      <c r="E137">
        <f t="shared" si="2"/>
        <v>1.3575013945942636</v>
      </c>
      <c r="F137">
        <f t="shared" si="2"/>
        <v>20.208841515752336</v>
      </c>
    </row>
    <row r="138" spans="2:6" x14ac:dyDescent="0.35">
      <c r="B138">
        <v>127</v>
      </c>
      <c r="C138">
        <v>17.158049378556726</v>
      </c>
      <c r="D138">
        <f t="shared" si="2"/>
        <v>0.33956558723569769</v>
      </c>
      <c r="E138">
        <f t="shared" si="2"/>
        <v>1.0586456543230576</v>
      </c>
      <c r="F138">
        <f t="shared" si="2"/>
        <v>15.759838136997969</v>
      </c>
    </row>
    <row r="139" spans="2:6" x14ac:dyDescent="0.35">
      <c r="B139">
        <v>128</v>
      </c>
      <c r="C139">
        <v>23.371747782092545</v>
      </c>
      <c r="D139">
        <f t="shared" si="2"/>
        <v>0.46253749976201775</v>
      </c>
      <c r="E139">
        <f t="shared" si="2"/>
        <v>1.4420286757286436</v>
      </c>
      <c r="F139">
        <f t="shared" si="2"/>
        <v>21.467181606601883</v>
      </c>
    </row>
    <row r="140" spans="2:6" x14ac:dyDescent="0.35">
      <c r="B140">
        <v>129</v>
      </c>
      <c r="C140">
        <v>17.131910078025236</v>
      </c>
      <c r="D140">
        <f t="shared" si="2"/>
        <v>0.33904827861051107</v>
      </c>
      <c r="E140">
        <f t="shared" si="2"/>
        <v>1.0570328686092403</v>
      </c>
      <c r="F140">
        <f t="shared" si="2"/>
        <v>15.735828930805484</v>
      </c>
    </row>
    <row r="141" spans="2:6" x14ac:dyDescent="0.35">
      <c r="B141">
        <v>130</v>
      </c>
      <c r="C141">
        <v>16.832984872093622</v>
      </c>
      <c r="D141">
        <f t="shared" ref="D141:F204" si="3">$C141*D$11</f>
        <v>0.33313241306820907</v>
      </c>
      <c r="E141">
        <f t="shared" si="3"/>
        <v>1.0385892878008869</v>
      </c>
      <c r="F141">
        <f t="shared" si="3"/>
        <v>15.461263171224525</v>
      </c>
    </row>
    <row r="142" spans="2:6" x14ac:dyDescent="0.35">
      <c r="B142">
        <v>131</v>
      </c>
      <c r="C142">
        <v>15.842802397399252</v>
      </c>
      <c r="D142">
        <f t="shared" si="3"/>
        <v>0.31353625233502597</v>
      </c>
      <c r="E142">
        <f t="shared" si="3"/>
        <v>0.97749537492684557</v>
      </c>
      <c r="F142">
        <f t="shared" si="3"/>
        <v>14.551770770137379</v>
      </c>
    </row>
    <row r="143" spans="2:6" x14ac:dyDescent="0.35">
      <c r="B143">
        <v>132</v>
      </c>
      <c r="C143">
        <v>21.936595864642637</v>
      </c>
      <c r="D143">
        <f t="shared" si="3"/>
        <v>0.43413519173332343</v>
      </c>
      <c r="E143">
        <f t="shared" si="3"/>
        <v>1.3534803036391847</v>
      </c>
      <c r="F143">
        <f t="shared" si="3"/>
        <v>20.148980369270127</v>
      </c>
    </row>
    <row r="144" spans="2:6" x14ac:dyDescent="0.35">
      <c r="B144">
        <v>133</v>
      </c>
      <c r="C144">
        <v>18.634810443755633</v>
      </c>
      <c r="D144">
        <f t="shared" si="3"/>
        <v>0.36879135918957595</v>
      </c>
      <c r="E144">
        <f t="shared" si="3"/>
        <v>1.1497612962969133</v>
      </c>
      <c r="F144">
        <f t="shared" si="3"/>
        <v>17.116257788269142</v>
      </c>
    </row>
    <row r="145" spans="2:6" x14ac:dyDescent="0.35">
      <c r="B145">
        <v>134</v>
      </c>
      <c r="C145">
        <v>17.162683718887777</v>
      </c>
      <c r="D145">
        <f t="shared" si="3"/>
        <v>0.33965730293491525</v>
      </c>
      <c r="E145">
        <f t="shared" si="3"/>
        <v>1.0589315915029711</v>
      </c>
      <c r="F145">
        <f t="shared" si="3"/>
        <v>15.76409482444989</v>
      </c>
    </row>
    <row r="146" spans="2:6" x14ac:dyDescent="0.35">
      <c r="B146">
        <v>135</v>
      </c>
      <c r="C146">
        <v>18.289053970448492</v>
      </c>
      <c r="D146">
        <f t="shared" si="3"/>
        <v>0.36194868160375365</v>
      </c>
      <c r="E146">
        <f t="shared" si="3"/>
        <v>1.1284282426469965</v>
      </c>
      <c r="F146">
        <f t="shared" si="3"/>
        <v>16.798677046197742</v>
      </c>
    </row>
    <row r="147" spans="2:6" x14ac:dyDescent="0.35">
      <c r="B147">
        <v>136</v>
      </c>
      <c r="C147">
        <v>20.217781424781585</v>
      </c>
      <c r="D147">
        <f t="shared" si="3"/>
        <v>0.40011907359870424</v>
      </c>
      <c r="E147">
        <f t="shared" si="3"/>
        <v>1.2474300529841955</v>
      </c>
      <c r="F147">
        <f t="shared" si="3"/>
        <v>18.570232298198682</v>
      </c>
    </row>
    <row r="148" spans="2:6" x14ac:dyDescent="0.35">
      <c r="B148">
        <v>137</v>
      </c>
      <c r="C148">
        <v>15.761913291001269</v>
      </c>
      <c r="D148">
        <f t="shared" si="3"/>
        <v>0.31193542019443721</v>
      </c>
      <c r="E148">
        <f t="shared" si="3"/>
        <v>0.97250454531206898</v>
      </c>
      <c r="F148">
        <f t="shared" si="3"/>
        <v>14.477473325494762</v>
      </c>
    </row>
    <row r="149" spans="2:6" x14ac:dyDescent="0.35">
      <c r="B149">
        <v>138</v>
      </c>
      <c r="C149">
        <v>19.169068959667158</v>
      </c>
      <c r="D149">
        <f t="shared" si="3"/>
        <v>0.37936457778153865</v>
      </c>
      <c r="E149">
        <f t="shared" si="3"/>
        <v>1.1827248601424438</v>
      </c>
      <c r="F149">
        <f t="shared" si="3"/>
        <v>17.606979521743174</v>
      </c>
    </row>
    <row r="150" spans="2:6" x14ac:dyDescent="0.35">
      <c r="B150">
        <v>139</v>
      </c>
      <c r="C150">
        <v>18.685901937390565</v>
      </c>
      <c r="D150">
        <f t="shared" si="3"/>
        <v>0.36980248304498209</v>
      </c>
      <c r="E150">
        <f t="shared" si="3"/>
        <v>1.1529136236108264</v>
      </c>
      <c r="F150">
        <f t="shared" si="3"/>
        <v>17.163185830734754</v>
      </c>
    </row>
    <row r="151" spans="2:6" x14ac:dyDescent="0.35">
      <c r="B151">
        <v>140</v>
      </c>
      <c r="C151">
        <v>24.295664757798562</v>
      </c>
      <c r="D151">
        <f t="shared" si="3"/>
        <v>0.48082223618460485</v>
      </c>
      <c r="E151">
        <f t="shared" si="3"/>
        <v>1.4990340304578855</v>
      </c>
      <c r="F151">
        <f t="shared" si="3"/>
        <v>22.315808491156069</v>
      </c>
    </row>
    <row r="152" spans="2:6" x14ac:dyDescent="0.35">
      <c r="B152">
        <v>141</v>
      </c>
      <c r="C152">
        <v>13.044018386161767</v>
      </c>
      <c r="D152">
        <f t="shared" si="3"/>
        <v>0.25814704605908034</v>
      </c>
      <c r="E152">
        <f t="shared" si="3"/>
        <v>0.80481137889007404</v>
      </c>
      <c r="F152">
        <f t="shared" si="3"/>
        <v>11.981059961212612</v>
      </c>
    </row>
    <row r="153" spans="2:6" x14ac:dyDescent="0.35">
      <c r="B153">
        <v>142</v>
      </c>
      <c r="C153">
        <v>21.649009704501658</v>
      </c>
      <c r="D153">
        <f t="shared" si="3"/>
        <v>0.42844373105532968</v>
      </c>
      <c r="E153">
        <f t="shared" si="3"/>
        <v>1.3357363379960276</v>
      </c>
      <c r="F153">
        <f t="shared" si="3"/>
        <v>19.884829635450298</v>
      </c>
    </row>
    <row r="154" spans="2:6" x14ac:dyDescent="0.35">
      <c r="B154">
        <v>143</v>
      </c>
      <c r="C154">
        <v>15.727278293904467</v>
      </c>
      <c r="D154">
        <f t="shared" si="3"/>
        <v>0.31124997787703834</v>
      </c>
      <c r="E154">
        <f t="shared" si="3"/>
        <v>0.97036757808723717</v>
      </c>
      <c r="F154">
        <f t="shared" si="3"/>
        <v>14.445660737940191</v>
      </c>
    </row>
    <row r="155" spans="2:6" x14ac:dyDescent="0.35">
      <c r="B155">
        <v>144</v>
      </c>
      <c r="C155">
        <v>19.058721778956134</v>
      </c>
      <c r="D155">
        <f t="shared" si="3"/>
        <v>0.37718075697584896</v>
      </c>
      <c r="E155">
        <f t="shared" si="3"/>
        <v>1.1759164776305879</v>
      </c>
      <c r="F155">
        <f t="shared" si="3"/>
        <v>17.505624544349697</v>
      </c>
    </row>
    <row r="156" spans="2:6" x14ac:dyDescent="0.35">
      <c r="B156">
        <v>145</v>
      </c>
      <c r="C156">
        <v>18.766920094978822</v>
      </c>
      <c r="D156">
        <f t="shared" si="3"/>
        <v>0.37140586916721768</v>
      </c>
      <c r="E156">
        <f t="shared" si="3"/>
        <v>1.1579124156389726</v>
      </c>
      <c r="F156">
        <f t="shared" si="3"/>
        <v>17.237601810172631</v>
      </c>
    </row>
    <row r="157" spans="2:6" x14ac:dyDescent="0.35">
      <c r="B157">
        <v>146</v>
      </c>
      <c r="C157">
        <v>25.323149185438684</v>
      </c>
      <c r="D157">
        <f t="shared" si="3"/>
        <v>0.50115661950227897</v>
      </c>
      <c r="E157">
        <f t="shared" si="3"/>
        <v>1.5624294608012226</v>
      </c>
      <c r="F157">
        <f t="shared" si="3"/>
        <v>23.259563105135182</v>
      </c>
    </row>
    <row r="158" spans="2:6" x14ac:dyDescent="0.35">
      <c r="B158">
        <v>147</v>
      </c>
      <c r="C158">
        <v>18.017245774370405</v>
      </c>
      <c r="D158">
        <f t="shared" si="3"/>
        <v>0.35656947399801731</v>
      </c>
      <c r="E158">
        <f t="shared" si="3"/>
        <v>1.1116577718761715</v>
      </c>
      <c r="F158">
        <f t="shared" si="3"/>
        <v>16.549018528496216</v>
      </c>
    </row>
    <row r="159" spans="2:6" x14ac:dyDescent="0.35">
      <c r="B159">
        <v>148</v>
      </c>
      <c r="C159">
        <v>23.41944387306409</v>
      </c>
      <c r="D159">
        <f t="shared" si="3"/>
        <v>0.46348142705714729</v>
      </c>
      <c r="E159">
        <f t="shared" si="3"/>
        <v>1.4449715078840475</v>
      </c>
      <c r="F159">
        <f t="shared" si="3"/>
        <v>21.510990938122895</v>
      </c>
    </row>
    <row r="160" spans="2:6" x14ac:dyDescent="0.35">
      <c r="B160">
        <v>149</v>
      </c>
      <c r="C160">
        <v>11.132911998129785</v>
      </c>
      <c r="D160">
        <f t="shared" si="3"/>
        <v>0.22032538296648002</v>
      </c>
      <c r="E160">
        <f t="shared" si="3"/>
        <v>0.68689678218961414</v>
      </c>
      <c r="F160">
        <f t="shared" si="3"/>
        <v>10.225689832973691</v>
      </c>
    </row>
    <row r="161" spans="2:6" x14ac:dyDescent="0.35">
      <c r="B161">
        <v>150</v>
      </c>
      <c r="C161">
        <v>20.724177328440536</v>
      </c>
      <c r="D161">
        <f t="shared" si="3"/>
        <v>0.4101408784441084</v>
      </c>
      <c r="E161">
        <f t="shared" si="3"/>
        <v>1.2786745033845732</v>
      </c>
      <c r="F161">
        <f t="shared" si="3"/>
        <v>19.035361946611854</v>
      </c>
    </row>
    <row r="162" spans="2:6" x14ac:dyDescent="0.35">
      <c r="B162">
        <v>151</v>
      </c>
      <c r="C162">
        <v>16.620652674505916</v>
      </c>
      <c r="D162">
        <f t="shared" si="3"/>
        <v>0.32893026247567003</v>
      </c>
      <c r="E162">
        <f t="shared" si="3"/>
        <v>1.0254884653653242</v>
      </c>
      <c r="F162">
        <f t="shared" si="3"/>
        <v>15.26623394666492</v>
      </c>
    </row>
    <row r="163" spans="2:6" x14ac:dyDescent="0.35">
      <c r="B163">
        <v>152</v>
      </c>
      <c r="C163">
        <v>18.699255469299789</v>
      </c>
      <c r="D163">
        <f t="shared" si="3"/>
        <v>0.37006675550418677</v>
      </c>
      <c r="E163">
        <f t="shared" si="3"/>
        <v>1.1537375318659939</v>
      </c>
      <c r="F163">
        <f t="shared" si="3"/>
        <v>17.175451181929606</v>
      </c>
    </row>
    <row r="164" spans="2:6" x14ac:dyDescent="0.35">
      <c r="B164">
        <v>153</v>
      </c>
      <c r="C164">
        <v>26.432817939383565</v>
      </c>
      <c r="D164">
        <f t="shared" si="3"/>
        <v>0.52311746795054781</v>
      </c>
      <c r="E164">
        <f t="shared" si="3"/>
        <v>1.6308956353752373</v>
      </c>
      <c r="F164">
        <f t="shared" si="3"/>
        <v>24.278804836057777</v>
      </c>
    </row>
    <row r="165" spans="2:6" x14ac:dyDescent="0.35">
      <c r="B165">
        <v>154</v>
      </c>
      <c r="C165">
        <v>18.855840453708346</v>
      </c>
      <c r="D165">
        <f t="shared" si="3"/>
        <v>0.37316564343776704</v>
      </c>
      <c r="E165">
        <f t="shared" si="3"/>
        <v>1.1633987707177442</v>
      </c>
      <c r="F165">
        <f t="shared" si="3"/>
        <v>17.319276039552832</v>
      </c>
    </row>
    <row r="166" spans="2:6" x14ac:dyDescent="0.35">
      <c r="B166">
        <v>155</v>
      </c>
      <c r="C166">
        <v>12.357100043133432</v>
      </c>
      <c r="D166">
        <f t="shared" si="3"/>
        <v>0.24455262017842647</v>
      </c>
      <c r="E166">
        <f t="shared" si="3"/>
        <v>0.76242875702685897</v>
      </c>
      <c r="F166">
        <f t="shared" si="3"/>
        <v>11.350118665928147</v>
      </c>
    </row>
    <row r="167" spans="2:6" x14ac:dyDescent="0.35">
      <c r="B167">
        <v>156</v>
      </c>
      <c r="C167">
        <v>13.536978501714426</v>
      </c>
      <c r="D167">
        <f t="shared" si="3"/>
        <v>0.26790295055779423</v>
      </c>
      <c r="E167">
        <f t="shared" si="3"/>
        <v>0.83522684585665252</v>
      </c>
      <c r="F167">
        <f t="shared" si="3"/>
        <v>12.433848705299978</v>
      </c>
    </row>
    <row r="168" spans="2:6" x14ac:dyDescent="0.35">
      <c r="B168">
        <v>157</v>
      </c>
      <c r="C168">
        <v>18.190185163905582</v>
      </c>
      <c r="D168">
        <f t="shared" si="3"/>
        <v>0.3599920230342199</v>
      </c>
      <c r="E168">
        <f t="shared" si="3"/>
        <v>1.1223280718125679</v>
      </c>
      <c r="F168">
        <f t="shared" si="3"/>
        <v>16.707865069058794</v>
      </c>
    </row>
    <row r="169" spans="2:6" x14ac:dyDescent="0.35">
      <c r="B169">
        <v>158</v>
      </c>
      <c r="C169">
        <v>19.278182258380159</v>
      </c>
      <c r="D169">
        <f t="shared" si="3"/>
        <v>0.38152397950228489</v>
      </c>
      <c r="E169">
        <f t="shared" si="3"/>
        <v>1.189457112565947</v>
      </c>
      <c r="F169">
        <f t="shared" si="3"/>
        <v>17.707201166311926</v>
      </c>
    </row>
    <row r="170" spans="2:6" x14ac:dyDescent="0.35">
      <c r="B170">
        <v>159</v>
      </c>
      <c r="C170">
        <v>18.434385296025269</v>
      </c>
      <c r="D170">
        <f t="shared" si="3"/>
        <v>0.36482485451970847</v>
      </c>
      <c r="E170">
        <f t="shared" si="3"/>
        <v>1.1373951346790911</v>
      </c>
      <c r="F170">
        <f t="shared" si="3"/>
        <v>16.932165306826469</v>
      </c>
    </row>
    <row r="171" spans="2:6" x14ac:dyDescent="0.35">
      <c r="B171">
        <v>160</v>
      </c>
      <c r="C171">
        <v>20.680213225338534</v>
      </c>
      <c r="D171">
        <f t="shared" si="3"/>
        <v>0.40927080888330042</v>
      </c>
      <c r="E171">
        <f t="shared" si="3"/>
        <v>1.2759619335773484</v>
      </c>
      <c r="F171">
        <f t="shared" si="3"/>
        <v>18.994980482877885</v>
      </c>
    </row>
    <row r="172" spans="2:6" x14ac:dyDescent="0.35">
      <c r="B172">
        <v>161</v>
      </c>
      <c r="C172">
        <v>18.243513088449287</v>
      </c>
      <c r="D172">
        <f t="shared" si="3"/>
        <v>0.36104740687268672</v>
      </c>
      <c r="E172">
        <f t="shared" si="3"/>
        <v>1.1256183861324938</v>
      </c>
      <c r="F172">
        <f t="shared" si="3"/>
        <v>16.756847295444107</v>
      </c>
    </row>
    <row r="173" spans="2:6" x14ac:dyDescent="0.35">
      <c r="B173">
        <v>162</v>
      </c>
      <c r="C173">
        <v>20.962984833646729</v>
      </c>
      <c r="D173">
        <f t="shared" si="3"/>
        <v>0.4148669873946384</v>
      </c>
      <c r="E173">
        <f t="shared" si="3"/>
        <v>1.2934088430538726</v>
      </c>
      <c r="F173">
        <f t="shared" si="3"/>
        <v>19.254709003198219</v>
      </c>
    </row>
    <row r="174" spans="2:6" x14ac:dyDescent="0.35">
      <c r="B174">
        <v>163</v>
      </c>
      <c r="C174">
        <v>19.619959741411662</v>
      </c>
      <c r="D174">
        <f t="shared" si="3"/>
        <v>0.38828791106402594</v>
      </c>
      <c r="E174">
        <f t="shared" si="3"/>
        <v>1.2105446639054924</v>
      </c>
      <c r="F174">
        <f t="shared" si="3"/>
        <v>18.021127166442142</v>
      </c>
    </row>
    <row r="175" spans="2:6" x14ac:dyDescent="0.35">
      <c r="B175">
        <v>164</v>
      </c>
      <c r="C175">
        <v>19.682230159524838</v>
      </c>
      <c r="D175">
        <f t="shared" si="3"/>
        <v>0.38952027091027036</v>
      </c>
      <c r="E175">
        <f t="shared" si="3"/>
        <v>1.2143867269555488</v>
      </c>
      <c r="F175">
        <f t="shared" si="3"/>
        <v>18.078323161659018</v>
      </c>
    </row>
    <row r="176" spans="2:6" x14ac:dyDescent="0.35">
      <c r="B176">
        <v>165</v>
      </c>
      <c r="C176">
        <v>19.042684785192176</v>
      </c>
      <c r="D176">
        <f t="shared" si="3"/>
        <v>0.37686337758820371</v>
      </c>
      <c r="E176">
        <f t="shared" si="3"/>
        <v>1.1749270007161645</v>
      </c>
      <c r="F176">
        <f t="shared" si="3"/>
        <v>17.490894406887808</v>
      </c>
    </row>
    <row r="177" spans="2:6" x14ac:dyDescent="0.35">
      <c r="B177">
        <v>166</v>
      </c>
      <c r="C177">
        <v>22.864923248274941</v>
      </c>
      <c r="D177">
        <f t="shared" si="3"/>
        <v>0.45250721213116879</v>
      </c>
      <c r="E177">
        <f t="shared" si="3"/>
        <v>1.4107577789971733</v>
      </c>
      <c r="F177">
        <f t="shared" si="3"/>
        <v>21.001658257146598</v>
      </c>
    </row>
    <row r="178" spans="2:6" x14ac:dyDescent="0.35">
      <c r="B178">
        <v>167</v>
      </c>
      <c r="C178">
        <v>19.574321472983637</v>
      </c>
      <c r="D178">
        <f t="shared" si="3"/>
        <v>0.38738470901131761</v>
      </c>
      <c r="E178">
        <f t="shared" si="3"/>
        <v>1.2077287986823431</v>
      </c>
      <c r="F178">
        <f t="shared" si="3"/>
        <v>17.979207965289977</v>
      </c>
    </row>
    <row r="179" spans="2:6" x14ac:dyDescent="0.35">
      <c r="B179">
        <v>168</v>
      </c>
      <c r="C179">
        <v>18.229456763632712</v>
      </c>
      <c r="D179">
        <f t="shared" si="3"/>
        <v>0.3607692258227661</v>
      </c>
      <c r="E179">
        <f t="shared" si="3"/>
        <v>1.1247511158003884</v>
      </c>
      <c r="F179">
        <f t="shared" si="3"/>
        <v>16.743936422009558</v>
      </c>
    </row>
    <row r="180" spans="2:6" x14ac:dyDescent="0.35">
      <c r="B180">
        <v>169</v>
      </c>
      <c r="C180">
        <v>21.362366726173196</v>
      </c>
      <c r="D180">
        <f t="shared" si="3"/>
        <v>0.42277093637362551</v>
      </c>
      <c r="E180">
        <f t="shared" si="3"/>
        <v>1.3180505663413031</v>
      </c>
      <c r="F180">
        <f t="shared" si="3"/>
        <v>19.621545223458266</v>
      </c>
    </row>
    <row r="181" spans="2:6" x14ac:dyDescent="0.35">
      <c r="B181">
        <v>170</v>
      </c>
      <c r="C181">
        <v>18.222964154118181</v>
      </c>
      <c r="D181">
        <f t="shared" si="3"/>
        <v>0.36064073413272302</v>
      </c>
      <c r="E181">
        <f t="shared" si="3"/>
        <v>1.1243505240608422</v>
      </c>
      <c r="F181">
        <f t="shared" si="3"/>
        <v>16.737972895924614</v>
      </c>
    </row>
    <row r="182" spans="2:6" x14ac:dyDescent="0.35">
      <c r="B182">
        <v>171</v>
      </c>
      <c r="C182">
        <v>18.614411083023612</v>
      </c>
      <c r="D182">
        <f t="shared" si="3"/>
        <v>0.36838764657904705</v>
      </c>
      <c r="E182">
        <f t="shared" si="3"/>
        <v>1.1485026628640878</v>
      </c>
      <c r="F182">
        <f t="shared" si="3"/>
        <v>17.097520773580477</v>
      </c>
    </row>
    <row r="183" spans="2:6" x14ac:dyDescent="0.35">
      <c r="B183">
        <v>172</v>
      </c>
      <c r="C183">
        <v>20.839839160723741</v>
      </c>
      <c r="D183">
        <f t="shared" si="3"/>
        <v>0.41242987861734992</v>
      </c>
      <c r="E183">
        <f t="shared" si="3"/>
        <v>1.2858107980423263</v>
      </c>
      <c r="F183">
        <f t="shared" si="3"/>
        <v>19.141598484064065</v>
      </c>
    </row>
    <row r="184" spans="2:6" x14ac:dyDescent="0.35">
      <c r="B184">
        <v>173</v>
      </c>
      <c r="C184">
        <v>21.694770952362699</v>
      </c>
      <c r="D184">
        <f t="shared" si="3"/>
        <v>0.42934936692685199</v>
      </c>
      <c r="E184">
        <f t="shared" si="3"/>
        <v>1.3385597910072444</v>
      </c>
      <c r="F184">
        <f t="shared" si="3"/>
        <v>19.9268617944286</v>
      </c>
    </row>
    <row r="185" spans="2:6" x14ac:dyDescent="0.35">
      <c r="B185">
        <v>174</v>
      </c>
      <c r="C185">
        <v>18.780828977996027</v>
      </c>
      <c r="D185">
        <f t="shared" si="3"/>
        <v>0.37168113227698774</v>
      </c>
      <c r="E185">
        <f t="shared" si="3"/>
        <v>1.15877058886355</v>
      </c>
      <c r="F185">
        <f t="shared" si="3"/>
        <v>17.250377256855487</v>
      </c>
    </row>
    <row r="186" spans="2:6" x14ac:dyDescent="0.35">
      <c r="B186">
        <v>175</v>
      </c>
      <c r="C186">
        <v>19.307791208569725</v>
      </c>
      <c r="D186">
        <f t="shared" si="3"/>
        <v>0.38210995406948234</v>
      </c>
      <c r="E186">
        <f t="shared" si="3"/>
        <v>1.1912839744519155</v>
      </c>
      <c r="F186">
        <f t="shared" si="3"/>
        <v>17.734397280048327</v>
      </c>
    </row>
    <row r="187" spans="2:6" x14ac:dyDescent="0.35">
      <c r="B187">
        <v>176</v>
      </c>
      <c r="C187">
        <v>19.235248182155697</v>
      </c>
      <c r="D187">
        <f t="shared" si="3"/>
        <v>0.38067429464103242</v>
      </c>
      <c r="E187">
        <f t="shared" si="3"/>
        <v>1.1868080950573363</v>
      </c>
      <c r="F187">
        <f t="shared" si="3"/>
        <v>17.667765792457327</v>
      </c>
    </row>
    <row r="188" spans="2:6" x14ac:dyDescent="0.35">
      <c r="B188">
        <v>177</v>
      </c>
      <c r="C188">
        <v>22.137352940306709</v>
      </c>
      <c r="D188">
        <f t="shared" si="3"/>
        <v>0.4381082654076997</v>
      </c>
      <c r="E188">
        <f t="shared" si="3"/>
        <v>1.3658669450945931</v>
      </c>
      <c r="F188">
        <f t="shared" si="3"/>
        <v>20.333377729804415</v>
      </c>
    </row>
    <row r="189" spans="2:6" x14ac:dyDescent="0.35">
      <c r="B189">
        <v>178</v>
      </c>
      <c r="C189">
        <v>19.857285163718039</v>
      </c>
      <c r="D189">
        <f t="shared" si="3"/>
        <v>0.3929846889210788</v>
      </c>
      <c r="E189">
        <f t="shared" si="3"/>
        <v>1.2251875595774808</v>
      </c>
      <c r="F189">
        <f t="shared" si="3"/>
        <v>18.239112915219479</v>
      </c>
    </row>
    <row r="190" spans="2:6" x14ac:dyDescent="0.35">
      <c r="B190">
        <v>179</v>
      </c>
      <c r="C190">
        <v>20.928507885415112</v>
      </c>
      <c r="D190">
        <f t="shared" si="3"/>
        <v>0.41418467293603828</v>
      </c>
      <c r="E190">
        <f t="shared" si="3"/>
        <v>1.2912816273888252</v>
      </c>
      <c r="F190">
        <f t="shared" si="3"/>
        <v>19.223041585090247</v>
      </c>
    </row>
    <row r="191" spans="2:6" x14ac:dyDescent="0.35">
      <c r="B191">
        <v>180</v>
      </c>
      <c r="C191">
        <v>21.513990522290268</v>
      </c>
      <c r="D191">
        <f t="shared" si="3"/>
        <v>0.42577164013845697</v>
      </c>
      <c r="E191">
        <f t="shared" si="3"/>
        <v>1.3274057016081307</v>
      </c>
      <c r="F191">
        <f t="shared" si="3"/>
        <v>19.760813180543678</v>
      </c>
    </row>
    <row r="192" spans="2:6" x14ac:dyDescent="0.35">
      <c r="B192">
        <v>181</v>
      </c>
      <c r="C192">
        <v>21.673800409915689</v>
      </c>
      <c r="D192">
        <f t="shared" si="3"/>
        <v>0.42893435037085764</v>
      </c>
      <c r="E192">
        <f t="shared" si="3"/>
        <v>1.3372659158620854</v>
      </c>
      <c r="F192">
        <f t="shared" si="3"/>
        <v>19.907600143682746</v>
      </c>
    </row>
    <row r="193" spans="2:6" x14ac:dyDescent="0.35">
      <c r="B193">
        <v>182</v>
      </c>
      <c r="C193">
        <v>20.611281106798742</v>
      </c>
      <c r="D193">
        <f t="shared" si="3"/>
        <v>0.40790661096109271</v>
      </c>
      <c r="E193">
        <f t="shared" si="3"/>
        <v>1.2717088459375243</v>
      </c>
      <c r="F193">
        <f t="shared" si="3"/>
        <v>18.931665649900125</v>
      </c>
    </row>
    <row r="194" spans="2:6" x14ac:dyDescent="0.35">
      <c r="B194">
        <v>183</v>
      </c>
      <c r="C194">
        <v>18.03638869512973</v>
      </c>
      <c r="D194">
        <f t="shared" si="3"/>
        <v>0.35694832109104241</v>
      </c>
      <c r="E194">
        <f t="shared" si="3"/>
        <v>1.1128388834014851</v>
      </c>
      <c r="F194">
        <f t="shared" si="3"/>
        <v>16.566601490637201</v>
      </c>
    </row>
    <row r="195" spans="2:6" x14ac:dyDescent="0.35">
      <c r="B195">
        <v>184</v>
      </c>
      <c r="C195">
        <v>13.26239423223295</v>
      </c>
      <c r="D195">
        <f t="shared" si="3"/>
        <v>0.26246880319902227</v>
      </c>
      <c r="E195">
        <f t="shared" si="3"/>
        <v>0.81828509232636359</v>
      </c>
      <c r="F195">
        <f t="shared" si="3"/>
        <v>12.181640336707563</v>
      </c>
    </row>
    <row r="196" spans="2:6" x14ac:dyDescent="0.35">
      <c r="B196">
        <v>185</v>
      </c>
      <c r="C196">
        <v>21.765814103102262</v>
      </c>
      <c r="D196">
        <f t="shared" si="3"/>
        <v>0.43075534313473623</v>
      </c>
      <c r="E196">
        <f t="shared" si="3"/>
        <v>1.3429431285965305</v>
      </c>
      <c r="F196">
        <f t="shared" si="3"/>
        <v>19.992115631370993</v>
      </c>
    </row>
    <row r="197" spans="2:6" x14ac:dyDescent="0.35">
      <c r="B197">
        <v>186</v>
      </c>
      <c r="C197">
        <v>23.546332712364119</v>
      </c>
      <c r="D197">
        <f t="shared" si="3"/>
        <v>0.46599261479649595</v>
      </c>
      <c r="E197">
        <f t="shared" si="3"/>
        <v>1.4528005049537815</v>
      </c>
      <c r="F197">
        <f t="shared" si="3"/>
        <v>21.627539592613839</v>
      </c>
    </row>
    <row r="198" spans="2:6" x14ac:dyDescent="0.35">
      <c r="B198">
        <v>187</v>
      </c>
      <c r="C198">
        <v>19.000584294978797</v>
      </c>
      <c r="D198">
        <f t="shared" si="3"/>
        <v>0.37603018977257224</v>
      </c>
      <c r="E198">
        <f t="shared" si="3"/>
        <v>1.1723294151733135</v>
      </c>
      <c r="F198">
        <f t="shared" si="3"/>
        <v>17.45222469003291</v>
      </c>
    </row>
    <row r="199" spans="2:6" x14ac:dyDescent="0.35">
      <c r="B199">
        <v>188</v>
      </c>
      <c r="C199">
        <v>18.900461711747276</v>
      </c>
      <c r="D199">
        <f t="shared" si="3"/>
        <v>0.37404871839313586</v>
      </c>
      <c r="E199">
        <f t="shared" si="3"/>
        <v>1.1661518867550706</v>
      </c>
      <c r="F199">
        <f t="shared" si="3"/>
        <v>17.360261106599069</v>
      </c>
    </row>
    <row r="200" spans="2:6" x14ac:dyDescent="0.35">
      <c r="B200">
        <v>189</v>
      </c>
      <c r="C200">
        <v>17.291904016237869</v>
      </c>
      <c r="D200">
        <f t="shared" si="3"/>
        <v>0.34221463128759461</v>
      </c>
      <c r="E200">
        <f t="shared" si="3"/>
        <v>1.0669044387201478</v>
      </c>
      <c r="F200">
        <f t="shared" si="3"/>
        <v>15.882784946230124</v>
      </c>
    </row>
    <row r="201" spans="2:6" x14ac:dyDescent="0.35">
      <c r="B201">
        <v>190</v>
      </c>
      <c r="C201">
        <v>21.33689059212556</v>
      </c>
      <c r="D201">
        <f t="shared" si="3"/>
        <v>0.42226675211424275</v>
      </c>
      <c r="E201">
        <f t="shared" si="3"/>
        <v>1.3164786977679332</v>
      </c>
      <c r="F201">
        <f t="shared" si="3"/>
        <v>19.598145142243382</v>
      </c>
    </row>
    <row r="202" spans="2:6" x14ac:dyDescent="0.35">
      <c r="B202">
        <v>191</v>
      </c>
      <c r="C202">
        <v>8.7622358959709121</v>
      </c>
      <c r="D202">
        <f t="shared" si="3"/>
        <v>0.17340862657916822</v>
      </c>
      <c r="E202">
        <f t="shared" si="3"/>
        <v>0.54062689462917146</v>
      </c>
      <c r="F202">
        <f t="shared" si="3"/>
        <v>8.0482003747625726</v>
      </c>
    </row>
    <row r="203" spans="2:6" x14ac:dyDescent="0.35">
      <c r="B203">
        <v>192</v>
      </c>
      <c r="C203">
        <v>22.489043877729472</v>
      </c>
      <c r="D203">
        <f t="shared" si="3"/>
        <v>0.44506838873271365</v>
      </c>
      <c r="E203">
        <f t="shared" si="3"/>
        <v>1.3875661531078718</v>
      </c>
      <c r="F203">
        <f t="shared" si="3"/>
        <v>20.656409335888885</v>
      </c>
    </row>
    <row r="204" spans="2:6" x14ac:dyDescent="0.35">
      <c r="B204">
        <v>193</v>
      </c>
      <c r="C204">
        <v>23.011383568014104</v>
      </c>
      <c r="D204">
        <f t="shared" si="3"/>
        <v>0.45540572835417903</v>
      </c>
      <c r="E204">
        <f t="shared" si="3"/>
        <v>1.4197943295747932</v>
      </c>
      <c r="F204">
        <f t="shared" si="3"/>
        <v>21.136183510085129</v>
      </c>
    </row>
    <row r="205" spans="2:6" x14ac:dyDescent="0.35">
      <c r="B205">
        <v>194</v>
      </c>
      <c r="C205">
        <v>19.131881634806255</v>
      </c>
      <c r="D205">
        <f t="shared" ref="D205:F268" si="4">$C205*D$11</f>
        <v>0.37862862373888978</v>
      </c>
      <c r="E205">
        <f t="shared" si="4"/>
        <v>1.1804304151859506</v>
      </c>
      <c r="F205">
        <f t="shared" si="4"/>
        <v>17.572822595881416</v>
      </c>
    </row>
    <row r="206" spans="2:6" x14ac:dyDescent="0.35">
      <c r="B206">
        <v>195</v>
      </c>
      <c r="C206">
        <v>16.806332686335967</v>
      </c>
      <c r="D206">
        <f t="shared" si="4"/>
        <v>0.33260495421153835</v>
      </c>
      <c r="E206">
        <f t="shared" si="4"/>
        <v>1.0369448572477371</v>
      </c>
      <c r="F206">
        <f t="shared" si="4"/>
        <v>15.436782874876691</v>
      </c>
    </row>
    <row r="207" spans="2:6" x14ac:dyDescent="0.35">
      <c r="B207">
        <v>196</v>
      </c>
      <c r="C207">
        <v>18.218547283279957</v>
      </c>
      <c r="D207">
        <f t="shared" si="4"/>
        <v>0.36055332225350323</v>
      </c>
      <c r="E207">
        <f t="shared" si="4"/>
        <v>1.1240780046726864</v>
      </c>
      <c r="F207">
        <f t="shared" si="4"/>
        <v>16.733915956353766</v>
      </c>
    </row>
    <row r="208" spans="2:6" x14ac:dyDescent="0.35">
      <c r="B208">
        <v>197</v>
      </c>
      <c r="C208">
        <v>15.705063805460872</v>
      </c>
      <c r="D208">
        <f t="shared" si="4"/>
        <v>0.31081034306499977</v>
      </c>
      <c r="E208">
        <f t="shared" si="4"/>
        <v>0.96899695190852875</v>
      </c>
      <c r="F208">
        <f t="shared" si="4"/>
        <v>14.425256510487342</v>
      </c>
    </row>
    <row r="209" spans="2:6" x14ac:dyDescent="0.35">
      <c r="B209">
        <v>198</v>
      </c>
      <c r="C209">
        <v>18.375100452012141</v>
      </c>
      <c r="D209">
        <f t="shared" si="4"/>
        <v>0.36365158054040325</v>
      </c>
      <c r="E209">
        <f t="shared" si="4"/>
        <v>1.1337372805083159</v>
      </c>
      <c r="F209">
        <f t="shared" si="4"/>
        <v>16.877711590963422</v>
      </c>
    </row>
    <row r="210" spans="2:6" x14ac:dyDescent="0.35">
      <c r="B210">
        <v>199</v>
      </c>
      <c r="C210">
        <v>24.721891421914421</v>
      </c>
      <c r="D210">
        <f t="shared" si="4"/>
        <v>0.48925745538130982</v>
      </c>
      <c r="E210">
        <f t="shared" si="4"/>
        <v>1.5253320667770247</v>
      </c>
      <c r="F210">
        <f t="shared" si="4"/>
        <v>22.707301899756086</v>
      </c>
    </row>
    <row r="211" spans="2:6" x14ac:dyDescent="0.35">
      <c r="B211">
        <v>200</v>
      </c>
      <c r="C211">
        <v>27.58189154695236</v>
      </c>
      <c r="D211">
        <f t="shared" si="4"/>
        <v>0.54585815634247981</v>
      </c>
      <c r="E211">
        <f t="shared" si="4"/>
        <v>1.7017930756559663</v>
      </c>
      <c r="F211">
        <f t="shared" si="4"/>
        <v>25.334240314953913</v>
      </c>
    </row>
    <row r="212" spans="2:6" x14ac:dyDescent="0.35">
      <c r="B212">
        <v>201</v>
      </c>
      <c r="C212">
        <v>16.362050731555481</v>
      </c>
      <c r="D212">
        <f t="shared" si="4"/>
        <v>0.32381241261518412</v>
      </c>
      <c r="E212">
        <f t="shared" si="4"/>
        <v>1.0095328158002799</v>
      </c>
      <c r="F212">
        <f t="shared" si="4"/>
        <v>15.028705503140015</v>
      </c>
    </row>
    <row r="213" spans="2:6" x14ac:dyDescent="0.35">
      <c r="B213">
        <v>202</v>
      </c>
      <c r="C213">
        <v>20.464174187902664</v>
      </c>
      <c r="D213">
        <f t="shared" si="4"/>
        <v>0.40499529824720054</v>
      </c>
      <c r="E213">
        <f t="shared" si="4"/>
        <v>1.2626324004177429</v>
      </c>
      <c r="F213">
        <f t="shared" si="4"/>
        <v>18.79654648923772</v>
      </c>
    </row>
    <row r="214" spans="2:6" x14ac:dyDescent="0.35">
      <c r="B214">
        <v>203</v>
      </c>
      <c r="C214">
        <v>15.325330741103988</v>
      </c>
      <c r="D214">
        <f t="shared" si="4"/>
        <v>0.30329525331637697</v>
      </c>
      <c r="E214">
        <f t="shared" si="4"/>
        <v>0.94556755445693985</v>
      </c>
      <c r="F214">
        <f t="shared" si="4"/>
        <v>14.076467933330671</v>
      </c>
    </row>
    <row r="215" spans="2:6" x14ac:dyDescent="0.35">
      <c r="B215">
        <v>204</v>
      </c>
      <c r="C215">
        <v>16.114992699936813</v>
      </c>
      <c r="D215">
        <f t="shared" si="4"/>
        <v>0.3189230220010778</v>
      </c>
      <c r="E215">
        <f t="shared" si="4"/>
        <v>0.99428942153277189</v>
      </c>
      <c r="F215">
        <f t="shared" si="4"/>
        <v>14.801780256402964</v>
      </c>
    </row>
    <row r="216" spans="2:6" x14ac:dyDescent="0.35">
      <c r="B216">
        <v>205</v>
      </c>
      <c r="C216">
        <v>17.602897584888318</v>
      </c>
      <c r="D216">
        <f t="shared" si="4"/>
        <v>0.34836933520733576</v>
      </c>
      <c r="E216">
        <f t="shared" si="4"/>
        <v>1.0860926332934584</v>
      </c>
      <c r="F216">
        <f t="shared" si="4"/>
        <v>16.168435616387523</v>
      </c>
    </row>
    <row r="217" spans="2:6" x14ac:dyDescent="0.35">
      <c r="B217">
        <v>206</v>
      </c>
      <c r="C217">
        <v>21.194344951876023</v>
      </c>
      <c r="D217">
        <f t="shared" si="4"/>
        <v>0.41944570917566054</v>
      </c>
      <c r="E217">
        <f t="shared" si="4"/>
        <v>1.3076836815476474</v>
      </c>
      <c r="F217">
        <f t="shared" si="4"/>
        <v>19.467215561152713</v>
      </c>
    </row>
    <row r="218" spans="2:6" x14ac:dyDescent="0.35">
      <c r="B218">
        <v>207</v>
      </c>
      <c r="C218">
        <v>20.694551383615934</v>
      </c>
      <c r="D218">
        <f t="shared" si="4"/>
        <v>0.40955456754536773</v>
      </c>
      <c r="E218">
        <f t="shared" si="4"/>
        <v>1.2768465929355581</v>
      </c>
      <c r="F218">
        <f t="shared" si="4"/>
        <v>19.008150223135008</v>
      </c>
    </row>
    <row r="219" spans="2:6" x14ac:dyDescent="0.35">
      <c r="B219">
        <v>208</v>
      </c>
      <c r="C219">
        <v>20.990242331478427</v>
      </c>
      <c r="D219">
        <f t="shared" si="4"/>
        <v>0.41540642565207597</v>
      </c>
      <c r="E219">
        <f t="shared" si="4"/>
        <v>1.2950906211505897</v>
      </c>
      <c r="F219">
        <f t="shared" si="4"/>
        <v>19.279745284675759</v>
      </c>
    </row>
    <row r="220" spans="2:6" x14ac:dyDescent="0.35">
      <c r="B220">
        <v>209</v>
      </c>
      <c r="C220">
        <v>22.351585892194691</v>
      </c>
      <c r="D220">
        <f t="shared" si="4"/>
        <v>0.44234803279081464</v>
      </c>
      <c r="E220">
        <f t="shared" si="4"/>
        <v>1.3790850434066573</v>
      </c>
      <c r="F220">
        <f t="shared" si="4"/>
        <v>20.530152815997219</v>
      </c>
    </row>
    <row r="221" spans="2:6" x14ac:dyDescent="0.35">
      <c r="B221">
        <v>210</v>
      </c>
      <c r="C221">
        <v>23.497729306947676</v>
      </c>
      <c r="D221">
        <f t="shared" si="4"/>
        <v>0.46503073133656636</v>
      </c>
      <c r="E221">
        <f t="shared" si="4"/>
        <v>1.4498016918140009</v>
      </c>
      <c r="F221">
        <f t="shared" si="4"/>
        <v>21.582896883797108</v>
      </c>
    </row>
    <row r="222" spans="2:6" x14ac:dyDescent="0.35">
      <c r="B222">
        <v>211</v>
      </c>
      <c r="C222">
        <v>14.910882796454807</v>
      </c>
      <c r="D222">
        <f t="shared" si="4"/>
        <v>0.2950931403256481</v>
      </c>
      <c r="E222">
        <f t="shared" si="4"/>
        <v>0.91999626101525578</v>
      </c>
      <c r="F222">
        <f t="shared" si="4"/>
        <v>13.695793395113903</v>
      </c>
    </row>
    <row r="223" spans="2:6" x14ac:dyDescent="0.35">
      <c r="B223">
        <v>212</v>
      </c>
      <c r="C223">
        <v>18.425889264665521</v>
      </c>
      <c r="D223">
        <f t="shared" si="4"/>
        <v>0.36465671420176238</v>
      </c>
      <c r="E223">
        <f t="shared" si="4"/>
        <v>1.1368709325113766</v>
      </c>
      <c r="F223">
        <f t="shared" si="4"/>
        <v>16.924361617952382</v>
      </c>
    </row>
    <row r="224" spans="2:6" x14ac:dyDescent="0.35">
      <c r="B224">
        <v>213</v>
      </c>
      <c r="C224">
        <v>17.816607585006146</v>
      </c>
      <c r="D224">
        <f t="shared" si="4"/>
        <v>0.35259875313749067</v>
      </c>
      <c r="E224">
        <f t="shared" si="4"/>
        <v>1.0992784656639414</v>
      </c>
      <c r="F224">
        <f t="shared" si="4"/>
        <v>16.364730366204714</v>
      </c>
    </row>
    <row r="225" spans="2:6" x14ac:dyDescent="0.35">
      <c r="B225">
        <v>214</v>
      </c>
      <c r="C225">
        <v>20.203467199053623</v>
      </c>
      <c r="D225">
        <f t="shared" si="4"/>
        <v>0.39983578857265611</v>
      </c>
      <c r="E225">
        <f t="shared" si="4"/>
        <v>1.2465468702559277</v>
      </c>
      <c r="F225">
        <f t="shared" si="4"/>
        <v>18.557084540225038</v>
      </c>
    </row>
    <row r="226" spans="2:6" x14ac:dyDescent="0.35">
      <c r="B226">
        <v>215</v>
      </c>
      <c r="C226">
        <v>16.107542598688276</v>
      </c>
      <c r="D226">
        <f t="shared" si="4"/>
        <v>0.31877558111490184</v>
      </c>
      <c r="E226">
        <f t="shared" si="4"/>
        <v>0.9938297528876352</v>
      </c>
      <c r="F226">
        <f t="shared" si="4"/>
        <v>14.794937264685739</v>
      </c>
    </row>
    <row r="227" spans="2:6" x14ac:dyDescent="0.35">
      <c r="B227">
        <v>216</v>
      </c>
      <c r="C227">
        <v>17.836798635990846</v>
      </c>
      <c r="D227">
        <f t="shared" si="4"/>
        <v>0.35299834320354412</v>
      </c>
      <c r="E227">
        <f t="shared" si="4"/>
        <v>1.100524246458108</v>
      </c>
      <c r="F227">
        <f t="shared" si="4"/>
        <v>16.383276046329193</v>
      </c>
    </row>
    <row r="228" spans="2:6" x14ac:dyDescent="0.35">
      <c r="B228">
        <v>217</v>
      </c>
      <c r="C228">
        <v>20.016337682134175</v>
      </c>
      <c r="D228">
        <f t="shared" si="4"/>
        <v>0.39613241047296971</v>
      </c>
      <c r="E228">
        <f t="shared" si="4"/>
        <v>1.2350010444157291</v>
      </c>
      <c r="F228">
        <f t="shared" si="4"/>
        <v>18.385204227245474</v>
      </c>
    </row>
    <row r="229" spans="2:6" x14ac:dyDescent="0.35">
      <c r="B229">
        <v>218</v>
      </c>
      <c r="C229">
        <v>19.256249730351684</v>
      </c>
      <c r="D229">
        <f t="shared" si="4"/>
        <v>0.38108992481487614</v>
      </c>
      <c r="E229">
        <f t="shared" si="4"/>
        <v>1.1881038832463786</v>
      </c>
      <c r="F229">
        <f t="shared" si="4"/>
        <v>17.687055922290426</v>
      </c>
    </row>
    <row r="230" spans="2:6" x14ac:dyDescent="0.35">
      <c r="B230">
        <v>219</v>
      </c>
      <c r="C230">
        <v>14.032269811895455</v>
      </c>
      <c r="D230">
        <f t="shared" si="4"/>
        <v>0.27770499045660391</v>
      </c>
      <c r="E230">
        <f t="shared" si="4"/>
        <v>0.86578614671764742</v>
      </c>
      <c r="F230">
        <f t="shared" si="4"/>
        <v>12.888778674721204</v>
      </c>
    </row>
    <row r="231" spans="2:6" x14ac:dyDescent="0.35">
      <c r="B231">
        <v>220</v>
      </c>
      <c r="C231">
        <v>15.906852107272208</v>
      </c>
      <c r="D231">
        <f t="shared" si="4"/>
        <v>0.31480382517302391</v>
      </c>
      <c r="E231">
        <f t="shared" si="4"/>
        <v>0.98144721965707449</v>
      </c>
      <c r="F231">
        <f t="shared" si="4"/>
        <v>14.610601062442109</v>
      </c>
    </row>
    <row r="232" spans="2:6" x14ac:dyDescent="0.35">
      <c r="B232">
        <v>221</v>
      </c>
      <c r="C232">
        <v>21.002158487171954</v>
      </c>
      <c r="D232">
        <f t="shared" si="4"/>
        <v>0.41564225178337977</v>
      </c>
      <c r="E232">
        <f t="shared" si="4"/>
        <v>1.2958258437952428</v>
      </c>
      <c r="F232">
        <f t="shared" si="4"/>
        <v>19.29069039159333</v>
      </c>
    </row>
    <row r="233" spans="2:6" x14ac:dyDescent="0.35">
      <c r="B233">
        <v>222</v>
      </c>
      <c r="C233">
        <v>16.006963808533023</v>
      </c>
      <c r="D233">
        <f t="shared" si="4"/>
        <v>0.31678508119331944</v>
      </c>
      <c r="E233">
        <f t="shared" si="4"/>
        <v>0.98762407666152519</v>
      </c>
      <c r="F233">
        <f t="shared" si="4"/>
        <v>14.702554650678177</v>
      </c>
    </row>
    <row r="234" spans="2:6" x14ac:dyDescent="0.35">
      <c r="B234">
        <v>223</v>
      </c>
      <c r="C234">
        <v>22.996863405419219</v>
      </c>
      <c r="D234">
        <f t="shared" si="4"/>
        <v>0.45511836774403575</v>
      </c>
      <c r="E234">
        <f t="shared" si="4"/>
        <v>1.4188984406137586</v>
      </c>
      <c r="F234">
        <f t="shared" si="4"/>
        <v>21.122846597061425</v>
      </c>
    </row>
    <row r="235" spans="2:6" x14ac:dyDescent="0.35">
      <c r="B235">
        <v>224</v>
      </c>
      <c r="C235">
        <v>17.685771445779022</v>
      </c>
      <c r="D235">
        <f t="shared" si="4"/>
        <v>0.3500094465404463</v>
      </c>
      <c r="E235">
        <f t="shared" si="4"/>
        <v>1.0912059215672736</v>
      </c>
      <c r="F235">
        <f t="shared" si="4"/>
        <v>16.244556077671302</v>
      </c>
    </row>
    <row r="236" spans="2:6" x14ac:dyDescent="0.35">
      <c r="B236">
        <v>225</v>
      </c>
      <c r="C236">
        <v>21.339057560517841</v>
      </c>
      <c r="D236">
        <f t="shared" si="4"/>
        <v>0.42230963740256494</v>
      </c>
      <c r="E236">
        <f t="shared" si="4"/>
        <v>1.3166123989609377</v>
      </c>
      <c r="F236">
        <f t="shared" si="4"/>
        <v>19.600135524154336</v>
      </c>
    </row>
    <row r="237" spans="2:6" x14ac:dyDescent="0.35">
      <c r="B237">
        <v>226</v>
      </c>
      <c r="C237">
        <v>16.844231217372698</v>
      </c>
      <c r="D237">
        <f t="shared" si="4"/>
        <v>0.33335498334730601</v>
      </c>
      <c r="E237">
        <f t="shared" si="4"/>
        <v>1.0392831833768952</v>
      </c>
      <c r="F237">
        <f t="shared" si="4"/>
        <v>15.471593050648496</v>
      </c>
    </row>
    <row r="238" spans="2:6" x14ac:dyDescent="0.35">
      <c r="B238">
        <v>227</v>
      </c>
      <c r="C238">
        <v>21.894583680093952</v>
      </c>
      <c r="D238">
        <f t="shared" si="4"/>
        <v>0.43330375152688844</v>
      </c>
      <c r="E238">
        <f t="shared" si="4"/>
        <v>1.3508881665250052</v>
      </c>
      <c r="F238">
        <f t="shared" si="4"/>
        <v>20.110391762042056</v>
      </c>
    </row>
    <row r="239" spans="2:6" x14ac:dyDescent="0.35">
      <c r="B239">
        <v>228</v>
      </c>
      <c r="C239">
        <v>23.186771322387454</v>
      </c>
      <c r="D239">
        <f t="shared" si="4"/>
        <v>0.45887673164212656</v>
      </c>
      <c r="E239">
        <f t="shared" si="4"/>
        <v>1.4306156927666298</v>
      </c>
      <c r="F239">
        <f t="shared" si="4"/>
        <v>21.297278897978696</v>
      </c>
    </row>
    <row r="240" spans="2:6" x14ac:dyDescent="0.35">
      <c r="B240">
        <v>229</v>
      </c>
      <c r="C240">
        <v>17.959913751635678</v>
      </c>
      <c r="D240">
        <f t="shared" si="4"/>
        <v>0.35543484723842439</v>
      </c>
      <c r="E240">
        <f t="shared" si="4"/>
        <v>1.1081204060962642</v>
      </c>
      <c r="F240">
        <f t="shared" si="4"/>
        <v>16.496358498300989</v>
      </c>
    </row>
    <row r="241" spans="2:6" x14ac:dyDescent="0.35">
      <c r="B241">
        <v>230</v>
      </c>
      <c r="C241">
        <v>23.667775412359958</v>
      </c>
      <c r="D241">
        <f t="shared" si="4"/>
        <v>0.46839602096637867</v>
      </c>
      <c r="E241">
        <f t="shared" si="4"/>
        <v>1.4602934771304747</v>
      </c>
      <c r="F241">
        <f t="shared" si="4"/>
        <v>21.739085914263104</v>
      </c>
    </row>
    <row r="242" spans="2:6" x14ac:dyDescent="0.35">
      <c r="B242">
        <v>231</v>
      </c>
      <c r="C242">
        <v>21.877391539304483</v>
      </c>
      <c r="D242">
        <f t="shared" si="4"/>
        <v>0.43296351125515276</v>
      </c>
      <c r="E242">
        <f t="shared" si="4"/>
        <v>1.3498274174425351</v>
      </c>
      <c r="F242">
        <f t="shared" si="4"/>
        <v>20.094600610606793</v>
      </c>
    </row>
    <row r="243" spans="2:6" x14ac:dyDescent="0.35">
      <c r="B243">
        <v>232</v>
      </c>
      <c r="C243">
        <v>20.02752716269217</v>
      </c>
      <c r="D243">
        <f t="shared" si="4"/>
        <v>0.39635385537341894</v>
      </c>
      <c r="E243">
        <f t="shared" si="4"/>
        <v>1.2356914314583061</v>
      </c>
      <c r="F243">
        <f t="shared" si="4"/>
        <v>18.395481875860444</v>
      </c>
    </row>
    <row r="244" spans="2:6" x14ac:dyDescent="0.35">
      <c r="B244">
        <v>233</v>
      </c>
      <c r="C244">
        <v>18.76886315936434</v>
      </c>
      <c r="D244">
        <f t="shared" si="4"/>
        <v>0.37144432329358995</v>
      </c>
      <c r="E244">
        <f t="shared" si="4"/>
        <v>1.1580323020329568</v>
      </c>
      <c r="F244">
        <f t="shared" si="4"/>
        <v>17.239386534037791</v>
      </c>
    </row>
    <row r="245" spans="2:6" x14ac:dyDescent="0.35">
      <c r="B245">
        <v>234</v>
      </c>
      <c r="C245">
        <v>13.600972729985795</v>
      </c>
      <c r="D245">
        <f t="shared" si="4"/>
        <v>0.26916942538970723</v>
      </c>
      <c r="E245">
        <f t="shared" si="4"/>
        <v>0.83917526739144022</v>
      </c>
      <c r="F245">
        <f t="shared" si="4"/>
        <v>12.492628037204646</v>
      </c>
    </row>
    <row r="246" spans="2:6" x14ac:dyDescent="0.35">
      <c r="B246">
        <v>235</v>
      </c>
      <c r="C246">
        <v>15.548430380615507</v>
      </c>
      <c r="D246">
        <f t="shared" si="4"/>
        <v>0.30771049647318233</v>
      </c>
      <c r="E246">
        <f t="shared" si="4"/>
        <v>0.95933272429874483</v>
      </c>
      <c r="F246">
        <f t="shared" si="4"/>
        <v>14.281387159843579</v>
      </c>
    </row>
    <row r="247" spans="2:6" x14ac:dyDescent="0.35">
      <c r="B247">
        <v>236</v>
      </c>
      <c r="C247">
        <v>20.967400275238671</v>
      </c>
      <c r="D247">
        <f t="shared" si="4"/>
        <v>0.41495437098842536</v>
      </c>
      <c r="E247">
        <f t="shared" si="4"/>
        <v>1.2936812742580319</v>
      </c>
      <c r="F247">
        <f t="shared" si="4"/>
        <v>19.258764629992211</v>
      </c>
    </row>
    <row r="248" spans="2:6" x14ac:dyDescent="0.35">
      <c r="B248">
        <v>237</v>
      </c>
      <c r="C248">
        <v>18.511660230677595</v>
      </c>
      <c r="D248">
        <f t="shared" si="4"/>
        <v>0.36635416056055775</v>
      </c>
      <c r="E248">
        <f t="shared" si="4"/>
        <v>1.1421629711593859</v>
      </c>
      <c r="F248">
        <f t="shared" si="4"/>
        <v>17.003143098957651</v>
      </c>
    </row>
    <row r="249" spans="2:6" x14ac:dyDescent="0.35">
      <c r="B249">
        <v>238</v>
      </c>
      <c r="C249">
        <v>19.491066734349388</v>
      </c>
      <c r="D249">
        <f t="shared" si="4"/>
        <v>0.38573705993473761</v>
      </c>
      <c r="E249">
        <f t="shared" si="4"/>
        <v>1.20259201038477</v>
      </c>
      <c r="F249">
        <f t="shared" si="4"/>
        <v>17.902737664029878</v>
      </c>
    </row>
    <row r="250" spans="2:6" x14ac:dyDescent="0.35">
      <c r="B250">
        <v>239</v>
      </c>
      <c r="C250">
        <v>17.45498092827043</v>
      </c>
      <c r="D250">
        <f t="shared" si="4"/>
        <v>0.34544199741629489</v>
      </c>
      <c r="E250">
        <f t="shared" si="4"/>
        <v>1.076966227239037</v>
      </c>
      <c r="F250">
        <f t="shared" si="4"/>
        <v>16.032572703615099</v>
      </c>
    </row>
    <row r="251" spans="2:6" x14ac:dyDescent="0.35">
      <c r="B251">
        <v>240</v>
      </c>
      <c r="C251">
        <v>21.950054406130725</v>
      </c>
      <c r="D251">
        <f t="shared" si="4"/>
        <v>0.43440154237976986</v>
      </c>
      <c r="E251">
        <f t="shared" si="4"/>
        <v>1.3543106909486944</v>
      </c>
      <c r="F251">
        <f t="shared" si="4"/>
        <v>20.161342172802261</v>
      </c>
    </row>
    <row r="252" spans="2:6" x14ac:dyDescent="0.35">
      <c r="B252">
        <v>241</v>
      </c>
      <c r="C252">
        <v>18.549118220359723</v>
      </c>
      <c r="D252">
        <f t="shared" si="4"/>
        <v>0.36709547118290486</v>
      </c>
      <c r="E252">
        <f t="shared" si="4"/>
        <v>1.1444741160408212</v>
      </c>
      <c r="F252">
        <f t="shared" si="4"/>
        <v>17.037548633135998</v>
      </c>
    </row>
    <row r="253" spans="2:6" x14ac:dyDescent="0.35">
      <c r="B253">
        <v>242</v>
      </c>
      <c r="C253">
        <v>18.143494094938742</v>
      </c>
      <c r="D253">
        <f t="shared" si="4"/>
        <v>0.35906798558085984</v>
      </c>
      <c r="E253">
        <f t="shared" si="4"/>
        <v>1.1194472491638572</v>
      </c>
      <c r="F253">
        <f t="shared" si="4"/>
        <v>16.664978860194022</v>
      </c>
    </row>
    <row r="254" spans="2:6" x14ac:dyDescent="0.35">
      <c r="B254">
        <v>243</v>
      </c>
      <c r="C254">
        <v>15.243090742213527</v>
      </c>
      <c r="D254">
        <f t="shared" si="4"/>
        <v>0.30166768640003488</v>
      </c>
      <c r="E254">
        <f t="shared" si="4"/>
        <v>0.94049337524716747</v>
      </c>
      <c r="F254">
        <f t="shared" si="4"/>
        <v>14.000929680566324</v>
      </c>
    </row>
    <row r="255" spans="2:6" x14ac:dyDescent="0.35">
      <c r="B255">
        <v>244</v>
      </c>
      <c r="C255">
        <v>15.95435840998927</v>
      </c>
      <c r="D255">
        <f t="shared" si="4"/>
        <v>0.31574399647243023</v>
      </c>
      <c r="E255">
        <f t="shared" si="4"/>
        <v>0.98437834194345897</v>
      </c>
      <c r="F255">
        <f t="shared" si="4"/>
        <v>14.654236071573379</v>
      </c>
    </row>
    <row r="256" spans="2:6" x14ac:dyDescent="0.35">
      <c r="B256">
        <v>245</v>
      </c>
      <c r="C256">
        <v>21.904291971611325</v>
      </c>
      <c r="D256">
        <f t="shared" si="4"/>
        <v>0.43349588302373987</v>
      </c>
      <c r="E256">
        <f t="shared" si="4"/>
        <v>1.3514871647210713</v>
      </c>
      <c r="F256">
        <f t="shared" si="4"/>
        <v>20.119308923866512</v>
      </c>
    </row>
    <row r="257" spans="2:6" x14ac:dyDescent="0.35">
      <c r="B257">
        <v>246</v>
      </c>
      <c r="C257">
        <v>19.098027844204694</v>
      </c>
      <c r="D257">
        <f t="shared" si="4"/>
        <v>0.37795864185271222</v>
      </c>
      <c r="E257">
        <f t="shared" si="4"/>
        <v>1.1783416481290439</v>
      </c>
      <c r="F257">
        <f t="shared" si="4"/>
        <v>17.541727554222938</v>
      </c>
    </row>
    <row r="258" spans="2:6" x14ac:dyDescent="0.35">
      <c r="B258">
        <v>247</v>
      </c>
      <c r="C258">
        <v>17.068027243175184</v>
      </c>
      <c r="D258">
        <f t="shared" si="4"/>
        <v>0.33778400830498034</v>
      </c>
      <c r="E258">
        <f t="shared" si="4"/>
        <v>1.0530913200096446</v>
      </c>
      <c r="F258">
        <f t="shared" si="4"/>
        <v>15.677151914860557</v>
      </c>
    </row>
    <row r="259" spans="2:6" x14ac:dyDescent="0.35">
      <c r="B259">
        <v>248</v>
      </c>
      <c r="C259">
        <v>23.460568037142721</v>
      </c>
      <c r="D259">
        <f t="shared" si="4"/>
        <v>0.46429529293530414</v>
      </c>
      <c r="E259">
        <f t="shared" si="4"/>
        <v>1.4475088544453598</v>
      </c>
      <c r="F259">
        <f t="shared" si="4"/>
        <v>21.548763889762057</v>
      </c>
    </row>
    <row r="260" spans="2:6" x14ac:dyDescent="0.35">
      <c r="B260">
        <v>249</v>
      </c>
      <c r="C260">
        <v>20.510448062657105</v>
      </c>
      <c r="D260">
        <f t="shared" si="4"/>
        <v>0.40591107923768427</v>
      </c>
      <c r="E260">
        <f t="shared" si="4"/>
        <v>1.2654874823292508</v>
      </c>
      <c r="F260">
        <f t="shared" si="4"/>
        <v>18.83904950109017</v>
      </c>
    </row>
    <row r="261" spans="2:6" x14ac:dyDescent="0.35">
      <c r="B261">
        <v>250</v>
      </c>
      <c r="C261">
        <v>20.791571844580535</v>
      </c>
      <c r="D261">
        <f t="shared" si="4"/>
        <v>0.41147464651672772</v>
      </c>
      <c r="E261">
        <f t="shared" si="4"/>
        <v>1.2828327214933275</v>
      </c>
      <c r="F261">
        <f t="shared" si="4"/>
        <v>19.09726447657048</v>
      </c>
    </row>
    <row r="262" spans="2:6" x14ac:dyDescent="0.35">
      <c r="B262">
        <v>251</v>
      </c>
      <c r="C262">
        <v>21.862045084343194</v>
      </c>
      <c r="D262">
        <f t="shared" si="4"/>
        <v>0.43265979794392817</v>
      </c>
      <c r="E262">
        <f t="shared" si="4"/>
        <v>1.34888054653107</v>
      </c>
      <c r="F262">
        <f t="shared" si="4"/>
        <v>20.080504739868193</v>
      </c>
    </row>
    <row r="263" spans="2:6" x14ac:dyDescent="0.35">
      <c r="B263">
        <v>252</v>
      </c>
      <c r="C263">
        <v>23.430535300538381</v>
      </c>
      <c r="D263">
        <f t="shared" si="4"/>
        <v>0.46370093144255237</v>
      </c>
      <c r="E263">
        <f t="shared" si="4"/>
        <v>1.4456558450856043</v>
      </c>
      <c r="F263">
        <f t="shared" si="4"/>
        <v>21.521178524010224</v>
      </c>
    </row>
    <row r="264" spans="2:6" x14ac:dyDescent="0.35">
      <c r="B264">
        <v>253</v>
      </c>
      <c r="C264">
        <v>19.854864237037621</v>
      </c>
      <c r="D264">
        <f t="shared" si="4"/>
        <v>0.39293677768293311</v>
      </c>
      <c r="E264">
        <f t="shared" si="4"/>
        <v>1.2250381892467914</v>
      </c>
      <c r="F264">
        <f t="shared" si="4"/>
        <v>18.236889270107895</v>
      </c>
    </row>
    <row r="265" spans="2:6" x14ac:dyDescent="0.35">
      <c r="B265">
        <v>254</v>
      </c>
      <c r="C265">
        <v>17.802230445191153</v>
      </c>
      <c r="D265">
        <f t="shared" si="4"/>
        <v>0.35231422301309617</v>
      </c>
      <c r="E265">
        <f t="shared" si="4"/>
        <v>1.0983914011584761</v>
      </c>
      <c r="F265">
        <f t="shared" si="4"/>
        <v>16.351524821019581</v>
      </c>
    </row>
    <row r="266" spans="2:6" x14ac:dyDescent="0.35">
      <c r="B266">
        <v>255</v>
      </c>
      <c r="C266">
        <v>18.12141382508856</v>
      </c>
      <c r="D266">
        <f t="shared" si="4"/>
        <v>0.35863100701572237</v>
      </c>
      <c r="E266">
        <f t="shared" si="4"/>
        <v>1.1180849042254872</v>
      </c>
      <c r="F266">
        <f t="shared" si="4"/>
        <v>16.644697913847349</v>
      </c>
    </row>
    <row r="267" spans="2:6" x14ac:dyDescent="0.35">
      <c r="B267">
        <v>256</v>
      </c>
      <c r="C267">
        <v>18.914952885581076</v>
      </c>
      <c r="D267">
        <f t="shared" si="4"/>
        <v>0.37433550530253584</v>
      </c>
      <c r="E267">
        <f t="shared" si="4"/>
        <v>1.1670459871196706</v>
      </c>
      <c r="F267">
        <f t="shared" si="4"/>
        <v>17.373571393158869</v>
      </c>
    </row>
    <row r="268" spans="2:6" x14ac:dyDescent="0.35">
      <c r="B268">
        <v>257</v>
      </c>
      <c r="C268">
        <v>20.679562325852892</v>
      </c>
      <c r="D268">
        <f t="shared" si="4"/>
        <v>0.40925792728696059</v>
      </c>
      <c r="E268">
        <f t="shared" si="4"/>
        <v>1.2759217733064065</v>
      </c>
      <c r="F268">
        <f t="shared" si="4"/>
        <v>18.994382625259522</v>
      </c>
    </row>
    <row r="269" spans="2:6" x14ac:dyDescent="0.35">
      <c r="B269">
        <v>258</v>
      </c>
      <c r="C269">
        <v>17.579237396943736</v>
      </c>
      <c r="D269">
        <f t="shared" ref="D269:F332" si="5">$C269*D$11</f>
        <v>0.3479010893458015</v>
      </c>
      <c r="E269">
        <f t="shared" si="5"/>
        <v>1.0846328079604399</v>
      </c>
      <c r="F269">
        <f t="shared" si="5"/>
        <v>16.146703499637493</v>
      </c>
    </row>
    <row r="270" spans="2:6" x14ac:dyDescent="0.35">
      <c r="B270">
        <v>259</v>
      </c>
      <c r="C270">
        <v>20.07046301965751</v>
      </c>
      <c r="D270">
        <f t="shared" si="5"/>
        <v>0.39720357547634189</v>
      </c>
      <c r="E270">
        <f t="shared" si="5"/>
        <v>1.238340558838007</v>
      </c>
      <c r="F270">
        <f t="shared" si="5"/>
        <v>18.434918885343158</v>
      </c>
    </row>
    <row r="271" spans="2:6" x14ac:dyDescent="0.35">
      <c r="B271">
        <v>260</v>
      </c>
      <c r="C271">
        <v>20.984298900974107</v>
      </c>
      <c r="D271">
        <f t="shared" si="5"/>
        <v>0.41528880246398114</v>
      </c>
      <c r="E271">
        <f t="shared" si="5"/>
        <v>1.2947239135641766</v>
      </c>
      <c r="F271">
        <f t="shared" si="5"/>
        <v>19.274286184945947</v>
      </c>
    </row>
    <row r="272" spans="2:6" x14ac:dyDescent="0.35">
      <c r="B272">
        <v>261</v>
      </c>
      <c r="C272">
        <v>23.374687470668356</v>
      </c>
      <c r="D272">
        <f t="shared" si="5"/>
        <v>0.46259567753359959</v>
      </c>
      <c r="E272">
        <f t="shared" si="5"/>
        <v>1.4422100534871045</v>
      </c>
      <c r="F272">
        <f t="shared" si="5"/>
        <v>21.469881739647651</v>
      </c>
    </row>
    <row r="273" spans="2:6" x14ac:dyDescent="0.35">
      <c r="B273">
        <v>262</v>
      </c>
      <c r="C273">
        <v>19.101252204603199</v>
      </c>
      <c r="D273">
        <f t="shared" si="5"/>
        <v>0.37802245340891083</v>
      </c>
      <c r="E273">
        <f t="shared" si="5"/>
        <v>1.1785405900395454</v>
      </c>
      <c r="F273">
        <f t="shared" si="5"/>
        <v>17.544689161154743</v>
      </c>
    </row>
    <row r="274" spans="2:6" x14ac:dyDescent="0.35">
      <c r="B274">
        <v>263</v>
      </c>
      <c r="C274">
        <v>15.330944273261501</v>
      </c>
      <c r="D274">
        <f t="shared" si="5"/>
        <v>0.30340634766640923</v>
      </c>
      <c r="E274">
        <f t="shared" si="5"/>
        <v>0.94591390743056991</v>
      </c>
      <c r="F274">
        <f t="shared" si="5"/>
        <v>14.081624018164522</v>
      </c>
    </row>
    <row r="275" spans="2:6" x14ac:dyDescent="0.35">
      <c r="B275">
        <v>264</v>
      </c>
      <c r="C275">
        <v>23.72577895847607</v>
      </c>
      <c r="D275">
        <f t="shared" si="5"/>
        <v>0.46954393747857182</v>
      </c>
      <c r="E275">
        <f t="shared" si="5"/>
        <v>1.4638722756684885</v>
      </c>
      <c r="F275">
        <f t="shared" si="5"/>
        <v>21.792362745329008</v>
      </c>
    </row>
    <row r="276" spans="2:6" x14ac:dyDescent="0.35">
      <c r="B276">
        <v>265</v>
      </c>
      <c r="C276">
        <v>23.353840893241081</v>
      </c>
      <c r="D276">
        <f t="shared" si="5"/>
        <v>0.4621831143016279</v>
      </c>
      <c r="E276">
        <f t="shared" si="5"/>
        <v>1.4409238269403692</v>
      </c>
      <c r="F276">
        <f t="shared" si="5"/>
        <v>21.450733951999084</v>
      </c>
    </row>
    <row r="277" spans="2:6" x14ac:dyDescent="0.35">
      <c r="B277">
        <v>266</v>
      </c>
      <c r="C277">
        <v>21.125831988121622</v>
      </c>
      <c r="D277">
        <f t="shared" si="5"/>
        <v>0.41808980651695876</v>
      </c>
      <c r="E277">
        <f t="shared" si="5"/>
        <v>1.303456455611695</v>
      </c>
      <c r="F277">
        <f t="shared" si="5"/>
        <v>19.404285725992967</v>
      </c>
    </row>
    <row r="278" spans="2:6" x14ac:dyDescent="0.35">
      <c r="B278">
        <v>267</v>
      </c>
      <c r="C278">
        <v>21.259330697135344</v>
      </c>
      <c r="D278">
        <f t="shared" si="5"/>
        <v>0.42073180657892995</v>
      </c>
      <c r="E278">
        <f t="shared" si="5"/>
        <v>1.311693279334311</v>
      </c>
      <c r="F278">
        <f t="shared" si="5"/>
        <v>19.526905611222102</v>
      </c>
    </row>
    <row r="279" spans="2:6" x14ac:dyDescent="0.35">
      <c r="B279">
        <v>268</v>
      </c>
      <c r="C279">
        <v>18.895083549500551</v>
      </c>
      <c r="D279">
        <f t="shared" si="5"/>
        <v>0.37394228212049985</v>
      </c>
      <c r="E279">
        <f t="shared" si="5"/>
        <v>1.1658200560227348</v>
      </c>
      <c r="F279">
        <f t="shared" si="5"/>
        <v>17.355321211357317</v>
      </c>
    </row>
    <row r="280" spans="2:6" x14ac:dyDescent="0.35">
      <c r="B280">
        <v>269</v>
      </c>
      <c r="C280">
        <v>18.050777543805392</v>
      </c>
      <c r="D280">
        <f t="shared" si="5"/>
        <v>0.35723308293910555</v>
      </c>
      <c r="E280">
        <f t="shared" si="5"/>
        <v>1.1137266703395643</v>
      </c>
      <c r="F280">
        <f t="shared" si="5"/>
        <v>16.579817790526722</v>
      </c>
    </row>
    <row r="281" spans="2:6" x14ac:dyDescent="0.35">
      <c r="B281">
        <v>270</v>
      </c>
      <c r="C281">
        <v>17.292022708818934</v>
      </c>
      <c r="D281">
        <f t="shared" si="5"/>
        <v>0.34221698026766223</v>
      </c>
      <c r="E281">
        <f t="shared" si="5"/>
        <v>1.066911762010947</v>
      </c>
      <c r="F281">
        <f t="shared" si="5"/>
        <v>15.882893966540323</v>
      </c>
    </row>
    <row r="282" spans="2:6" x14ac:dyDescent="0.35">
      <c r="B282">
        <v>271</v>
      </c>
      <c r="C282">
        <v>17.473347430246207</v>
      </c>
      <c r="D282">
        <f t="shared" si="5"/>
        <v>0.34580547882908674</v>
      </c>
      <c r="E282">
        <f t="shared" si="5"/>
        <v>1.0780994339965646</v>
      </c>
      <c r="F282">
        <f t="shared" si="5"/>
        <v>16.049442517420555</v>
      </c>
    </row>
    <row r="283" spans="2:6" x14ac:dyDescent="0.35">
      <c r="B283">
        <v>272</v>
      </c>
      <c r="C283">
        <v>16.877861474895099</v>
      </c>
      <c r="D283">
        <f t="shared" si="5"/>
        <v>0.33402054141235932</v>
      </c>
      <c r="E283">
        <f t="shared" si="5"/>
        <v>1.0413581585208849</v>
      </c>
      <c r="F283">
        <f t="shared" si="5"/>
        <v>15.502482774961853</v>
      </c>
    </row>
    <row r="284" spans="2:6" x14ac:dyDescent="0.35">
      <c r="B284">
        <v>273</v>
      </c>
      <c r="C284">
        <v>20.311977721097055</v>
      </c>
      <c r="D284">
        <f t="shared" si="5"/>
        <v>0.40198326106944116</v>
      </c>
      <c r="E284">
        <f t="shared" si="5"/>
        <v>1.2532419315694341</v>
      </c>
      <c r="F284">
        <f t="shared" si="5"/>
        <v>18.656752528458178</v>
      </c>
    </row>
    <row r="285" spans="2:6" x14ac:dyDescent="0.35">
      <c r="B285">
        <v>274</v>
      </c>
      <c r="C285">
        <v>20.056070813949407</v>
      </c>
      <c r="D285">
        <f t="shared" si="5"/>
        <v>0.39691874719108255</v>
      </c>
      <c r="E285">
        <f t="shared" si="5"/>
        <v>1.2374525647721986</v>
      </c>
      <c r="F285">
        <f t="shared" si="5"/>
        <v>18.421699501986126</v>
      </c>
    </row>
    <row r="286" spans="2:6" x14ac:dyDescent="0.35">
      <c r="B286">
        <v>275</v>
      </c>
      <c r="C286">
        <v>18.958798064084473</v>
      </c>
      <c r="D286">
        <f t="shared" si="5"/>
        <v>0.37520322129154371</v>
      </c>
      <c r="E286">
        <f t="shared" si="5"/>
        <v>1.1697512193206949</v>
      </c>
      <c r="F286">
        <f t="shared" si="5"/>
        <v>17.413843623472232</v>
      </c>
    </row>
    <row r="287" spans="2:6" x14ac:dyDescent="0.35">
      <c r="B287">
        <v>276</v>
      </c>
      <c r="C287">
        <v>19.894942382850353</v>
      </c>
      <c r="D287">
        <f t="shared" si="5"/>
        <v>0.39372994238469849</v>
      </c>
      <c r="E287">
        <f t="shared" si="5"/>
        <v>1.2275109968464128</v>
      </c>
      <c r="F287">
        <f t="shared" si="5"/>
        <v>18.273701443619242</v>
      </c>
    </row>
    <row r="288" spans="2:6" x14ac:dyDescent="0.35">
      <c r="B288">
        <v>277</v>
      </c>
      <c r="C288">
        <v>22.847186337229743</v>
      </c>
      <c r="D288">
        <f t="shared" si="5"/>
        <v>0.45215619060873763</v>
      </c>
      <c r="E288">
        <f t="shared" si="5"/>
        <v>1.4096634177801821</v>
      </c>
      <c r="F288">
        <f t="shared" si="5"/>
        <v>20.985366728840823</v>
      </c>
    </row>
    <row r="289" spans="2:6" x14ac:dyDescent="0.35">
      <c r="B289">
        <v>278</v>
      </c>
      <c r="C289">
        <v>18.820709425003219</v>
      </c>
      <c r="D289">
        <f t="shared" si="5"/>
        <v>0.37247038442963298</v>
      </c>
      <c r="E289">
        <f t="shared" si="5"/>
        <v>1.1612311985159145</v>
      </c>
      <c r="F289">
        <f t="shared" si="5"/>
        <v>17.287007842057672</v>
      </c>
    </row>
    <row r="290" spans="2:6" x14ac:dyDescent="0.35">
      <c r="B290">
        <v>279</v>
      </c>
      <c r="C290">
        <v>15.455688814648767</v>
      </c>
      <c r="D290">
        <f t="shared" si="5"/>
        <v>0.30587509877651808</v>
      </c>
      <c r="E290">
        <f t="shared" si="5"/>
        <v>0.95361060206796811</v>
      </c>
      <c r="F290">
        <f t="shared" si="5"/>
        <v>14.19620311380428</v>
      </c>
    </row>
    <row r="291" spans="2:6" x14ac:dyDescent="0.35">
      <c r="B291">
        <v>280</v>
      </c>
      <c r="C291">
        <v>20.319016026432553</v>
      </c>
      <c r="D291">
        <f t="shared" si="5"/>
        <v>0.40212255232753596</v>
      </c>
      <c r="E291">
        <f t="shared" si="5"/>
        <v>1.2536761925505533</v>
      </c>
      <c r="F291">
        <f t="shared" si="5"/>
        <v>18.663217281554463</v>
      </c>
    </row>
    <row r="292" spans="2:6" x14ac:dyDescent="0.35">
      <c r="B292">
        <v>281</v>
      </c>
      <c r="C292">
        <v>20.593365069018166</v>
      </c>
      <c r="D292">
        <f t="shared" si="5"/>
        <v>0.40755204443924192</v>
      </c>
      <c r="E292">
        <f t="shared" si="5"/>
        <v>1.2706034326635189</v>
      </c>
      <c r="F292">
        <f t="shared" si="5"/>
        <v>18.915209591915403</v>
      </c>
    </row>
    <row r="293" spans="2:6" x14ac:dyDescent="0.35">
      <c r="B293">
        <v>282</v>
      </c>
      <c r="C293">
        <v>19.072614029705967</v>
      </c>
      <c r="D293">
        <f t="shared" si="5"/>
        <v>0.37745569092549647</v>
      </c>
      <c r="E293">
        <f t="shared" si="5"/>
        <v>1.1767736246500771</v>
      </c>
      <c r="F293">
        <f t="shared" si="5"/>
        <v>17.518384714130391</v>
      </c>
    </row>
    <row r="294" spans="2:6" x14ac:dyDescent="0.35">
      <c r="B294">
        <v>283</v>
      </c>
      <c r="C294">
        <v>22.140184820803682</v>
      </c>
      <c r="D294">
        <f t="shared" si="5"/>
        <v>0.43816430960845471</v>
      </c>
      <c r="E294">
        <f t="shared" si="5"/>
        <v>1.3660416711322412</v>
      </c>
      <c r="F294">
        <f t="shared" si="5"/>
        <v>20.335978840062985</v>
      </c>
    </row>
    <row r="295" spans="2:6" x14ac:dyDescent="0.35">
      <c r="B295">
        <v>284</v>
      </c>
      <c r="C295">
        <v>17.756438377507919</v>
      </c>
      <c r="D295">
        <f t="shared" si="5"/>
        <v>0.35140797720329991</v>
      </c>
      <c r="E295">
        <f t="shared" si="5"/>
        <v>1.0955660465749939</v>
      </c>
      <c r="F295">
        <f t="shared" si="5"/>
        <v>16.309464353729624</v>
      </c>
    </row>
    <row r="296" spans="2:6" x14ac:dyDescent="0.35">
      <c r="B296">
        <v>285</v>
      </c>
      <c r="C296">
        <v>18.986238835816582</v>
      </c>
      <c r="D296">
        <f t="shared" si="5"/>
        <v>0.37574628662267973</v>
      </c>
      <c r="E296">
        <f t="shared" si="5"/>
        <v>1.1714443053530603</v>
      </c>
      <c r="F296">
        <f t="shared" si="5"/>
        <v>17.439048243840841</v>
      </c>
    </row>
    <row r="297" spans="2:6" x14ac:dyDescent="0.35">
      <c r="B297">
        <v>286</v>
      </c>
      <c r="C297">
        <v>18.659503176976781</v>
      </c>
      <c r="D297">
        <f t="shared" si="5"/>
        <v>0.36928003959092581</v>
      </c>
      <c r="E297">
        <f t="shared" si="5"/>
        <v>1.1512848293128863</v>
      </c>
      <c r="F297">
        <f t="shared" si="5"/>
        <v>17.138938308072969</v>
      </c>
    </row>
    <row r="298" spans="2:6" x14ac:dyDescent="0.35">
      <c r="B298">
        <v>287</v>
      </c>
      <c r="C298">
        <v>19.439872554837024</v>
      </c>
      <c r="D298">
        <f t="shared" si="5"/>
        <v>0.38472390387919603</v>
      </c>
      <c r="E298">
        <f t="shared" si="5"/>
        <v>1.1994333473880818</v>
      </c>
      <c r="F298">
        <f t="shared" si="5"/>
        <v>17.855715303569745</v>
      </c>
    </row>
    <row r="299" spans="2:6" x14ac:dyDescent="0.35">
      <c r="B299">
        <v>288</v>
      </c>
      <c r="C299">
        <v>25.215362915449113</v>
      </c>
      <c r="D299">
        <f t="shared" si="5"/>
        <v>0.49902348028246207</v>
      </c>
      <c r="E299">
        <f t="shared" si="5"/>
        <v>1.5557790855864992</v>
      </c>
      <c r="F299">
        <f t="shared" si="5"/>
        <v>23.160560349580152</v>
      </c>
    </row>
    <row r="300" spans="2:6" x14ac:dyDescent="0.35">
      <c r="B300">
        <v>289</v>
      </c>
      <c r="C300">
        <v>20.157577432383835</v>
      </c>
      <c r="D300">
        <f t="shared" si="5"/>
        <v>0.39892760925555903</v>
      </c>
      <c r="E300">
        <f t="shared" si="5"/>
        <v>1.2437154876790957</v>
      </c>
      <c r="F300">
        <f t="shared" si="5"/>
        <v>18.51493433544918</v>
      </c>
    </row>
    <row r="301" spans="2:6" x14ac:dyDescent="0.35">
      <c r="B301">
        <v>290</v>
      </c>
      <c r="C301">
        <v>12.924986618611705</v>
      </c>
      <c r="D301">
        <f t="shared" si="5"/>
        <v>0.25579135333690217</v>
      </c>
      <c r="E301">
        <f t="shared" si="5"/>
        <v>0.79746716040328325</v>
      </c>
      <c r="F301">
        <f t="shared" si="5"/>
        <v>11.871728104871519</v>
      </c>
    </row>
    <row r="302" spans="2:6" x14ac:dyDescent="0.35">
      <c r="B302">
        <v>291</v>
      </c>
      <c r="C302">
        <v>20.235741574212906</v>
      </c>
      <c r="D302">
        <f t="shared" si="5"/>
        <v>0.40047451311015064</v>
      </c>
      <c r="E302">
        <f t="shared" si="5"/>
        <v>1.2485381879316459</v>
      </c>
      <c r="F302">
        <f t="shared" si="5"/>
        <v>18.586728873171108</v>
      </c>
    </row>
    <row r="303" spans="2:6" x14ac:dyDescent="0.35">
      <c r="B303">
        <v>292</v>
      </c>
      <c r="C303">
        <v>17.701321967264146</v>
      </c>
      <c r="D303">
        <f t="shared" si="5"/>
        <v>0.35031719842082709</v>
      </c>
      <c r="E303">
        <f t="shared" si="5"/>
        <v>1.0921653833119904</v>
      </c>
      <c r="F303">
        <f t="shared" si="5"/>
        <v>16.258839385531328</v>
      </c>
    </row>
    <row r="304" spans="2:6" x14ac:dyDescent="0.35">
      <c r="B304">
        <v>293</v>
      </c>
      <c r="C304">
        <v>18.796547299081421</v>
      </c>
      <c r="D304">
        <f t="shared" si="5"/>
        <v>0.37199220498764163</v>
      </c>
      <c r="E304">
        <f t="shared" si="5"/>
        <v>1.1597404037850003</v>
      </c>
      <c r="F304">
        <f t="shared" si="5"/>
        <v>17.264814690308778</v>
      </c>
    </row>
    <row r="305" spans="2:6" x14ac:dyDescent="0.35">
      <c r="B305">
        <v>294</v>
      </c>
      <c r="C305">
        <v>22.790389667436518</v>
      </c>
      <c r="D305">
        <f t="shared" si="5"/>
        <v>0.45103215872691593</v>
      </c>
      <c r="E305">
        <f t="shared" si="5"/>
        <v>1.4061590830897968</v>
      </c>
      <c r="F305">
        <f t="shared" si="5"/>
        <v>20.933198425619803</v>
      </c>
    </row>
    <row r="306" spans="2:6" x14ac:dyDescent="0.35">
      <c r="B306">
        <v>295</v>
      </c>
      <c r="C306">
        <v>22.788782519906398</v>
      </c>
      <c r="D306">
        <f t="shared" si="5"/>
        <v>0.45100035254762372</v>
      </c>
      <c r="E306">
        <f t="shared" si="5"/>
        <v>1.4060599226484738</v>
      </c>
      <c r="F306">
        <f t="shared" si="5"/>
        <v>20.931722244710301</v>
      </c>
    </row>
    <row r="307" spans="2:6" x14ac:dyDescent="0.35">
      <c r="B307">
        <v>296</v>
      </c>
      <c r="C307">
        <v>15.987885301037595</v>
      </c>
      <c r="D307">
        <f t="shared" si="5"/>
        <v>0.3164075088680316</v>
      </c>
      <c r="E307">
        <f t="shared" si="5"/>
        <v>0.98644693941209838</v>
      </c>
      <c r="F307">
        <f t="shared" si="5"/>
        <v>14.685030852757464</v>
      </c>
    </row>
    <row r="308" spans="2:6" x14ac:dyDescent="0.35">
      <c r="B308">
        <v>297</v>
      </c>
      <c r="C308">
        <v>18.637489575264528</v>
      </c>
      <c r="D308">
        <f t="shared" si="5"/>
        <v>0.36884438041850637</v>
      </c>
      <c r="E308">
        <f t="shared" si="5"/>
        <v>1.1499265977753435</v>
      </c>
      <c r="F308">
        <f t="shared" si="5"/>
        <v>17.118718597070679</v>
      </c>
    </row>
    <row r="309" spans="2:6" x14ac:dyDescent="0.35">
      <c r="B309">
        <v>298</v>
      </c>
      <c r="C309">
        <v>16.25552270509219</v>
      </c>
      <c r="D309">
        <f t="shared" si="5"/>
        <v>0.32170417460601541</v>
      </c>
      <c r="E309">
        <f t="shared" si="5"/>
        <v>1.002960073771695</v>
      </c>
      <c r="F309">
        <f t="shared" si="5"/>
        <v>14.930858456714478</v>
      </c>
    </row>
    <row r="310" spans="2:6" x14ac:dyDescent="0.35">
      <c r="B310">
        <v>299</v>
      </c>
      <c r="C310">
        <v>20.226783161688694</v>
      </c>
      <c r="D310">
        <f t="shared" si="5"/>
        <v>0.40029722205903118</v>
      </c>
      <c r="E310">
        <f t="shared" si="5"/>
        <v>1.2479854570075677</v>
      </c>
      <c r="F310">
        <f t="shared" si="5"/>
        <v>18.578500482622093</v>
      </c>
    </row>
    <row r="311" spans="2:6" x14ac:dyDescent="0.35">
      <c r="B311">
        <v>300</v>
      </c>
      <c r="C311">
        <v>18.995913072886058</v>
      </c>
      <c r="D311">
        <f t="shared" si="5"/>
        <v>0.37593774416654596</v>
      </c>
      <c r="E311">
        <f t="shared" si="5"/>
        <v>1.1720412024015845</v>
      </c>
      <c r="F311">
        <f t="shared" si="5"/>
        <v>17.447934126317925</v>
      </c>
    </row>
    <row r="312" spans="2:6" x14ac:dyDescent="0.35">
      <c r="B312">
        <v>301</v>
      </c>
      <c r="C312">
        <v>22.270384385070884</v>
      </c>
      <c r="D312">
        <f t="shared" si="5"/>
        <v>0.44074101809802679</v>
      </c>
      <c r="E312">
        <f t="shared" si="5"/>
        <v>1.3740749387762012</v>
      </c>
      <c r="F312">
        <f t="shared" si="5"/>
        <v>20.455568428196653</v>
      </c>
    </row>
    <row r="313" spans="2:6" x14ac:dyDescent="0.35">
      <c r="B313">
        <v>302</v>
      </c>
      <c r="C313">
        <v>15.055180500983724</v>
      </c>
      <c r="D313">
        <f t="shared" si="5"/>
        <v>0.29794885741178501</v>
      </c>
      <c r="E313">
        <f t="shared" si="5"/>
        <v>0.92889937898968256</v>
      </c>
      <c r="F313">
        <f t="shared" si="5"/>
        <v>13.828332264582256</v>
      </c>
    </row>
    <row r="314" spans="2:6" x14ac:dyDescent="0.35">
      <c r="B314">
        <v>303</v>
      </c>
      <c r="C314">
        <v>17.548478011662414</v>
      </c>
      <c r="D314">
        <f t="shared" si="5"/>
        <v>0.34729234714582191</v>
      </c>
      <c r="E314">
        <f t="shared" si="5"/>
        <v>1.082734964631092</v>
      </c>
      <c r="F314">
        <f t="shared" si="5"/>
        <v>16.1184506998855</v>
      </c>
    </row>
    <row r="315" spans="2:6" x14ac:dyDescent="0.35">
      <c r="B315">
        <v>304</v>
      </c>
      <c r="C315">
        <v>22.795521463834344</v>
      </c>
      <c r="D315">
        <f t="shared" si="5"/>
        <v>0.45113371930754814</v>
      </c>
      <c r="E315">
        <f t="shared" si="5"/>
        <v>1.4064757131352972</v>
      </c>
      <c r="F315">
        <f t="shared" si="5"/>
        <v>20.937912031391498</v>
      </c>
    </row>
    <row r="316" spans="2:6" x14ac:dyDescent="0.35">
      <c r="B316">
        <v>305</v>
      </c>
      <c r="C316">
        <v>21.761050455296463</v>
      </c>
      <c r="D316">
        <f t="shared" si="5"/>
        <v>0.43066106838188578</v>
      </c>
      <c r="E316">
        <f t="shared" si="5"/>
        <v>1.3426492131905849</v>
      </c>
      <c r="F316">
        <f t="shared" si="5"/>
        <v>19.987740173723992</v>
      </c>
    </row>
    <row r="317" spans="2:6" x14ac:dyDescent="0.35">
      <c r="B317">
        <v>306</v>
      </c>
      <c r="C317">
        <v>21.651750374741209</v>
      </c>
      <c r="D317">
        <f t="shared" si="5"/>
        <v>0.42849797016367935</v>
      </c>
      <c r="E317">
        <f t="shared" si="5"/>
        <v>1.3359054363926472</v>
      </c>
      <c r="F317">
        <f t="shared" si="5"/>
        <v>19.887346968184882</v>
      </c>
    </row>
    <row r="318" spans="2:6" x14ac:dyDescent="0.35">
      <c r="B318">
        <v>307</v>
      </c>
      <c r="C318">
        <v>22.837881486759279</v>
      </c>
      <c r="D318">
        <f t="shared" si="5"/>
        <v>0.45197204339337338</v>
      </c>
      <c r="E318">
        <f t="shared" si="5"/>
        <v>1.4090893117558112</v>
      </c>
      <c r="F318">
        <f t="shared" si="5"/>
        <v>20.976820131610094</v>
      </c>
    </row>
    <row r="319" spans="2:6" x14ac:dyDescent="0.35">
      <c r="B319">
        <v>308</v>
      </c>
      <c r="C319">
        <v>16.126504595727553</v>
      </c>
      <c r="D319">
        <f t="shared" si="5"/>
        <v>0.31915084764536483</v>
      </c>
      <c r="E319">
        <f t="shared" si="5"/>
        <v>0.99499970148260797</v>
      </c>
      <c r="F319">
        <f t="shared" si="5"/>
        <v>14.81235404659958</v>
      </c>
    </row>
    <row r="320" spans="2:6" x14ac:dyDescent="0.35">
      <c r="B320">
        <v>309</v>
      </c>
      <c r="C320">
        <v>11.892057523127852</v>
      </c>
      <c r="D320">
        <f t="shared" si="5"/>
        <v>0.23534921757063268</v>
      </c>
      <c r="E320">
        <f t="shared" si="5"/>
        <v>0.73373579595550187</v>
      </c>
      <c r="F320">
        <f t="shared" si="5"/>
        <v>10.922972509601717</v>
      </c>
    </row>
    <row r="321" spans="2:6" x14ac:dyDescent="0.35">
      <c r="B321">
        <v>310</v>
      </c>
      <c r="C321">
        <v>23.113765664059024</v>
      </c>
      <c r="D321">
        <f t="shared" si="5"/>
        <v>0.45743191651804821</v>
      </c>
      <c r="E321">
        <f t="shared" si="5"/>
        <v>1.426111269144503</v>
      </c>
      <c r="F321">
        <f t="shared" si="5"/>
        <v>21.23022247839647</v>
      </c>
    </row>
    <row r="322" spans="2:6" x14ac:dyDescent="0.35">
      <c r="B322">
        <v>311</v>
      </c>
      <c r="C322">
        <v>20.338062276492092</v>
      </c>
      <c r="D322">
        <f t="shared" si="5"/>
        <v>0.40249948626352222</v>
      </c>
      <c r="E322">
        <f t="shared" si="5"/>
        <v>1.2548513395274514</v>
      </c>
      <c r="F322">
        <f t="shared" si="5"/>
        <v>18.680711450701118</v>
      </c>
    </row>
    <row r="323" spans="2:6" x14ac:dyDescent="0.35">
      <c r="B323">
        <v>312</v>
      </c>
      <c r="C323">
        <v>21.971100761281086</v>
      </c>
      <c r="D323">
        <f t="shared" si="5"/>
        <v>0.43481805930358375</v>
      </c>
      <c r="E323">
        <f t="shared" si="5"/>
        <v>1.3556092437111729</v>
      </c>
      <c r="F323">
        <f t="shared" si="5"/>
        <v>20.180673458266327</v>
      </c>
    </row>
    <row r="324" spans="2:6" x14ac:dyDescent="0.35">
      <c r="B324">
        <v>313</v>
      </c>
      <c r="C324">
        <v>16.313380776677342</v>
      </c>
      <c r="D324">
        <f t="shared" si="5"/>
        <v>0.322849212111193</v>
      </c>
      <c r="E324">
        <f t="shared" si="5"/>
        <v>1.0065298965819547</v>
      </c>
      <c r="F324">
        <f t="shared" si="5"/>
        <v>14.984001667984193</v>
      </c>
    </row>
    <row r="325" spans="2:6" x14ac:dyDescent="0.35">
      <c r="B325">
        <v>314</v>
      </c>
      <c r="C325">
        <v>21.080102130111346</v>
      </c>
      <c r="D325">
        <f t="shared" si="5"/>
        <v>0.41718479186483454</v>
      </c>
      <c r="E325">
        <f t="shared" si="5"/>
        <v>1.3006349393433077</v>
      </c>
      <c r="F325">
        <f t="shared" si="5"/>
        <v>19.362282398903204</v>
      </c>
    </row>
    <row r="326" spans="2:6" x14ac:dyDescent="0.35">
      <c r="B326">
        <v>315</v>
      </c>
      <c r="C326">
        <v>16.612258561492041</v>
      </c>
      <c r="D326">
        <f t="shared" si="5"/>
        <v>0.32876413916806135</v>
      </c>
      <c r="E326">
        <f t="shared" si="5"/>
        <v>1.024970551523956</v>
      </c>
      <c r="F326">
        <f t="shared" si="5"/>
        <v>15.258523870800023</v>
      </c>
    </row>
    <row r="327" spans="2:6" x14ac:dyDescent="0.35">
      <c r="B327">
        <v>316</v>
      </c>
      <c r="C327">
        <v>19.170626917258041</v>
      </c>
      <c r="D327">
        <f t="shared" si="5"/>
        <v>0.37939541046960035</v>
      </c>
      <c r="E327">
        <f t="shared" si="5"/>
        <v>1.1828209855816951</v>
      </c>
      <c r="F327">
        <f t="shared" si="5"/>
        <v>17.608410521206743</v>
      </c>
    </row>
    <row r="328" spans="2:6" x14ac:dyDescent="0.35">
      <c r="B328">
        <v>317</v>
      </c>
      <c r="C328">
        <v>21.153548957563697</v>
      </c>
      <c r="D328">
        <f t="shared" si="5"/>
        <v>0.41863833792617328</v>
      </c>
      <c r="E328">
        <f t="shared" si="5"/>
        <v>1.3051665829463048</v>
      </c>
      <c r="F328">
        <f t="shared" si="5"/>
        <v>19.429744036691218</v>
      </c>
    </row>
    <row r="329" spans="2:6" x14ac:dyDescent="0.35">
      <c r="B329">
        <v>318</v>
      </c>
      <c r="C329">
        <v>19.571536334863257</v>
      </c>
      <c r="D329">
        <f t="shared" si="5"/>
        <v>0.3873295898634172</v>
      </c>
      <c r="E329">
        <f t="shared" si="5"/>
        <v>1.2075569566330064</v>
      </c>
      <c r="F329">
        <f t="shared" si="5"/>
        <v>17.976649788366831</v>
      </c>
    </row>
    <row r="330" spans="2:6" x14ac:dyDescent="0.35">
      <c r="B330">
        <v>319</v>
      </c>
      <c r="C330">
        <v>17.251646433336269</v>
      </c>
      <c r="D330">
        <f t="shared" si="5"/>
        <v>0.34141791544437322</v>
      </c>
      <c r="E330">
        <f t="shared" si="5"/>
        <v>1.0644205599148104</v>
      </c>
      <c r="F330">
        <f t="shared" si="5"/>
        <v>15.845807957977085</v>
      </c>
    </row>
    <row r="331" spans="2:6" x14ac:dyDescent="0.35">
      <c r="B331">
        <v>320</v>
      </c>
      <c r="C331">
        <v>21.019647050573319</v>
      </c>
      <c r="D331">
        <f t="shared" si="5"/>
        <v>0.4159883583931856</v>
      </c>
      <c r="E331">
        <f t="shared" si="5"/>
        <v>1.2969048820493432</v>
      </c>
      <c r="F331">
        <f t="shared" si="5"/>
        <v>19.30675381013079</v>
      </c>
    </row>
    <row r="332" spans="2:6" x14ac:dyDescent="0.35">
      <c r="B332">
        <v>321</v>
      </c>
      <c r="C332">
        <v>15.393765619583018</v>
      </c>
      <c r="D332">
        <f t="shared" si="5"/>
        <v>0.30464961063202711</v>
      </c>
      <c r="E332">
        <f t="shared" si="5"/>
        <v>0.94978996255867276</v>
      </c>
      <c r="F332">
        <f t="shared" si="5"/>
        <v>14.139326046392318</v>
      </c>
    </row>
    <row r="333" spans="2:6" x14ac:dyDescent="0.35">
      <c r="B333">
        <v>322</v>
      </c>
      <c r="C333">
        <v>19.405574726518211</v>
      </c>
      <c r="D333">
        <f t="shared" ref="D333:F396" si="6">$C333*D$11</f>
        <v>0.38404513428499371</v>
      </c>
      <c r="E333">
        <f t="shared" si="6"/>
        <v>1.1973171833590979</v>
      </c>
      <c r="F333">
        <f t="shared" si="6"/>
        <v>17.824212408874118</v>
      </c>
    </row>
    <row r="334" spans="2:6" x14ac:dyDescent="0.35">
      <c r="B334">
        <v>323</v>
      </c>
      <c r="C334">
        <v>18.332716422489156</v>
      </c>
      <c r="D334">
        <f t="shared" si="6"/>
        <v>0.36281278135310319</v>
      </c>
      <c r="E334">
        <f t="shared" si="6"/>
        <v>1.1311222006890864</v>
      </c>
      <c r="F334">
        <f t="shared" si="6"/>
        <v>16.838781440446965</v>
      </c>
    </row>
    <row r="335" spans="2:6" x14ac:dyDescent="0.35">
      <c r="B335">
        <v>324</v>
      </c>
      <c r="C335">
        <v>15.725635197929565</v>
      </c>
      <c r="D335">
        <f t="shared" si="6"/>
        <v>0.31121746026170266</v>
      </c>
      <c r="E335">
        <f t="shared" si="6"/>
        <v>0.97026619963942595</v>
      </c>
      <c r="F335">
        <f t="shared" si="6"/>
        <v>14.444151538028436</v>
      </c>
    </row>
    <row r="336" spans="2:6" x14ac:dyDescent="0.35">
      <c r="B336">
        <v>325</v>
      </c>
      <c r="C336">
        <v>20.289529285711115</v>
      </c>
      <c r="D336">
        <f t="shared" si="6"/>
        <v>0.40153899634119783</v>
      </c>
      <c r="E336">
        <f t="shared" si="6"/>
        <v>1.2518568709460873</v>
      </c>
      <c r="F336">
        <f t="shared" si="6"/>
        <v>18.636133418423828</v>
      </c>
    </row>
    <row r="337" spans="2:6" x14ac:dyDescent="0.35">
      <c r="B337">
        <v>326</v>
      </c>
      <c r="C337">
        <v>19.626220296537046</v>
      </c>
      <c r="D337">
        <f t="shared" si="6"/>
        <v>0.38841181029235133</v>
      </c>
      <c r="E337">
        <f t="shared" si="6"/>
        <v>1.2109309379702717</v>
      </c>
      <c r="F337">
        <f t="shared" si="6"/>
        <v>18.02687754827442</v>
      </c>
    </row>
    <row r="338" spans="2:6" x14ac:dyDescent="0.35">
      <c r="B338">
        <v>327</v>
      </c>
      <c r="C338">
        <v>17.586615977476175</v>
      </c>
      <c r="D338">
        <f t="shared" si="6"/>
        <v>0.34804711480453432</v>
      </c>
      <c r="E338">
        <f t="shared" si="6"/>
        <v>1.0850880638023717</v>
      </c>
      <c r="F338">
        <f t="shared" si="6"/>
        <v>16.153480798869268</v>
      </c>
    </row>
    <row r="339" spans="2:6" x14ac:dyDescent="0.35">
      <c r="B339">
        <v>328</v>
      </c>
      <c r="C339">
        <v>19.671990658139201</v>
      </c>
      <c r="D339">
        <f t="shared" si="6"/>
        <v>0.38931762652894808</v>
      </c>
      <c r="E339">
        <f t="shared" si="6"/>
        <v>1.2137549532961323</v>
      </c>
      <c r="F339">
        <f t="shared" si="6"/>
        <v>18.06891807831412</v>
      </c>
    </row>
    <row r="340" spans="2:6" x14ac:dyDescent="0.35">
      <c r="B340">
        <v>329</v>
      </c>
      <c r="C340">
        <v>16.968907542714316</v>
      </c>
      <c r="D340">
        <f t="shared" si="6"/>
        <v>0.33582238443090029</v>
      </c>
      <c r="E340">
        <f t="shared" si="6"/>
        <v>1.0469756691081009</v>
      </c>
      <c r="F340">
        <f t="shared" si="6"/>
        <v>15.586109489175314</v>
      </c>
    </row>
    <row r="341" spans="2:6" x14ac:dyDescent="0.35">
      <c r="B341">
        <v>330</v>
      </c>
      <c r="C341">
        <v>17.697036634534552</v>
      </c>
      <c r="D341">
        <f t="shared" si="6"/>
        <v>0.35023238974049753</v>
      </c>
      <c r="E341">
        <f t="shared" si="6"/>
        <v>1.0919009797791981</v>
      </c>
      <c r="F341">
        <f t="shared" si="6"/>
        <v>16.254903265014857</v>
      </c>
    </row>
    <row r="342" spans="2:6" x14ac:dyDescent="0.35">
      <c r="B342">
        <v>331</v>
      </c>
      <c r="C342">
        <v>17.480289531388188</v>
      </c>
      <c r="D342">
        <f t="shared" si="6"/>
        <v>0.34594286616251363</v>
      </c>
      <c r="E342">
        <f t="shared" si="6"/>
        <v>1.0785277592125424</v>
      </c>
      <c r="F342">
        <f t="shared" si="6"/>
        <v>16.05581890601313</v>
      </c>
    </row>
    <row r="343" spans="2:6" x14ac:dyDescent="0.35">
      <c r="B343">
        <v>332</v>
      </c>
      <c r="C343">
        <v>14.346190462074357</v>
      </c>
      <c r="D343">
        <f t="shared" si="6"/>
        <v>0.28391762264873582</v>
      </c>
      <c r="E343">
        <f t="shared" si="6"/>
        <v>0.88515494119899985</v>
      </c>
      <c r="F343">
        <f t="shared" si="6"/>
        <v>13.177117898226621</v>
      </c>
    </row>
    <row r="344" spans="2:6" x14ac:dyDescent="0.35">
      <c r="B344">
        <v>333</v>
      </c>
      <c r="C344">
        <v>19.747444206774333</v>
      </c>
      <c r="D344">
        <f t="shared" si="6"/>
        <v>0.39081088651357815</v>
      </c>
      <c r="E344">
        <f t="shared" si="6"/>
        <v>1.2184104108952731</v>
      </c>
      <c r="F344">
        <f t="shared" si="6"/>
        <v>18.138222909365481</v>
      </c>
    </row>
    <row r="345" spans="2:6" x14ac:dyDescent="0.35">
      <c r="B345">
        <v>334</v>
      </c>
      <c r="C345">
        <v>21.249455490122671</v>
      </c>
      <c r="D345">
        <f t="shared" si="6"/>
        <v>0.42053637174864422</v>
      </c>
      <c r="E345">
        <f t="shared" si="6"/>
        <v>1.311083982510479</v>
      </c>
      <c r="F345">
        <f t="shared" si="6"/>
        <v>19.517835135863546</v>
      </c>
    </row>
    <row r="346" spans="2:6" x14ac:dyDescent="0.35">
      <c r="B346">
        <v>335</v>
      </c>
      <c r="C346">
        <v>17.264926184606701</v>
      </c>
      <c r="D346">
        <f t="shared" si="6"/>
        <v>0.34168072775123853</v>
      </c>
      <c r="E346">
        <f t="shared" si="6"/>
        <v>1.0652399159303318</v>
      </c>
      <c r="F346">
        <f t="shared" si="6"/>
        <v>15.858005540925129</v>
      </c>
    </row>
    <row r="347" spans="2:6" x14ac:dyDescent="0.35">
      <c r="B347">
        <v>336</v>
      </c>
      <c r="C347">
        <v>17.783153799443163</v>
      </c>
      <c r="D347">
        <f t="shared" si="6"/>
        <v>0.35193668753263535</v>
      </c>
      <c r="E347">
        <f t="shared" si="6"/>
        <v>1.097214378778216</v>
      </c>
      <c r="F347">
        <f t="shared" si="6"/>
        <v>16.334002733132312</v>
      </c>
    </row>
    <row r="348" spans="2:6" x14ac:dyDescent="0.35">
      <c r="B348">
        <v>337</v>
      </c>
      <c r="C348">
        <v>15.033903970068184</v>
      </c>
      <c r="D348">
        <f t="shared" si="6"/>
        <v>0.29752778520507467</v>
      </c>
      <c r="E348">
        <f t="shared" si="6"/>
        <v>0.92758662446287976</v>
      </c>
      <c r="F348">
        <f t="shared" si="6"/>
        <v>13.808789560400228</v>
      </c>
    </row>
    <row r="349" spans="2:6" x14ac:dyDescent="0.35">
      <c r="B349">
        <v>338</v>
      </c>
      <c r="C349">
        <v>19.774807254954577</v>
      </c>
      <c r="D349">
        <f t="shared" si="6"/>
        <v>0.39135241366033507</v>
      </c>
      <c r="E349">
        <f t="shared" si="6"/>
        <v>1.2200987014116327</v>
      </c>
      <c r="F349">
        <f t="shared" si="6"/>
        <v>18.163356139882609</v>
      </c>
    </row>
    <row r="350" spans="2:6" x14ac:dyDescent="0.35">
      <c r="B350">
        <v>339</v>
      </c>
      <c r="C350">
        <v>13.876909033184869</v>
      </c>
      <c r="D350">
        <f t="shared" si="6"/>
        <v>0.27463033010959581</v>
      </c>
      <c r="E350">
        <f t="shared" si="6"/>
        <v>0.85620044092991621</v>
      </c>
      <c r="F350">
        <f t="shared" si="6"/>
        <v>12.746078262145357</v>
      </c>
    </row>
    <row r="351" spans="2:6" x14ac:dyDescent="0.35">
      <c r="B351">
        <v>340</v>
      </c>
      <c r="C351">
        <v>17.565965011229117</v>
      </c>
      <c r="D351">
        <f t="shared" si="6"/>
        <v>0.34763842280662982</v>
      </c>
      <c r="E351">
        <f t="shared" si="6"/>
        <v>1.0838139063971399</v>
      </c>
      <c r="F351">
        <f t="shared" si="6"/>
        <v>16.134512682025345</v>
      </c>
    </row>
    <row r="352" spans="2:6" x14ac:dyDescent="0.35">
      <c r="B352">
        <v>341</v>
      </c>
      <c r="C352">
        <v>18.617642740980688</v>
      </c>
      <c r="D352">
        <f t="shared" si="6"/>
        <v>0.36845160255724296</v>
      </c>
      <c r="E352">
        <f t="shared" si="6"/>
        <v>1.1487020550314044</v>
      </c>
      <c r="F352">
        <f t="shared" si="6"/>
        <v>17.100489083392041</v>
      </c>
    </row>
    <row r="353" spans="2:6" x14ac:dyDescent="0.35">
      <c r="B353">
        <v>342</v>
      </c>
      <c r="C353">
        <v>21.416847253500581</v>
      </c>
      <c r="D353">
        <f t="shared" si="6"/>
        <v>0.42384913074448183</v>
      </c>
      <c r="E353">
        <f t="shared" si="6"/>
        <v>1.3214119958504433</v>
      </c>
      <c r="F353">
        <f t="shared" si="6"/>
        <v>19.671586126905655</v>
      </c>
    </row>
    <row r="354" spans="2:6" x14ac:dyDescent="0.35">
      <c r="B354">
        <v>343</v>
      </c>
      <c r="C354">
        <v>18.219411128646541</v>
      </c>
      <c r="D354">
        <f t="shared" si="6"/>
        <v>0.36057041814550783</v>
      </c>
      <c r="E354">
        <f t="shared" si="6"/>
        <v>1.1241313036301126</v>
      </c>
      <c r="F354">
        <f t="shared" si="6"/>
        <v>16.73470940687092</v>
      </c>
    </row>
    <row r="355" spans="2:6" x14ac:dyDescent="0.35">
      <c r="B355">
        <v>344</v>
      </c>
      <c r="C355">
        <v>18.791395502990952</v>
      </c>
      <c r="D355">
        <f t="shared" si="6"/>
        <v>0.37189024860401187</v>
      </c>
      <c r="E355">
        <f t="shared" si="6"/>
        <v>1.1594225397654487</v>
      </c>
      <c r="F355">
        <f t="shared" si="6"/>
        <v>17.26008271462149</v>
      </c>
    </row>
    <row r="356" spans="2:6" x14ac:dyDescent="0.35">
      <c r="B356">
        <v>345</v>
      </c>
      <c r="C356">
        <v>21.884861976948034</v>
      </c>
      <c r="D356">
        <f t="shared" si="6"/>
        <v>0.43311135460781908</v>
      </c>
      <c r="E356">
        <f t="shared" si="6"/>
        <v>1.3502883408361417</v>
      </c>
      <c r="F356">
        <f t="shared" si="6"/>
        <v>20.101462281504073</v>
      </c>
    </row>
    <row r="357" spans="2:6" x14ac:dyDescent="0.35">
      <c r="B357">
        <v>346</v>
      </c>
      <c r="C357">
        <v>23.965954352440921</v>
      </c>
      <c r="D357">
        <f t="shared" si="6"/>
        <v>0.47429711756867948</v>
      </c>
      <c r="E357">
        <f t="shared" si="6"/>
        <v>1.4786910135964713</v>
      </c>
      <c r="F357">
        <f t="shared" si="6"/>
        <v>22.012966221275768</v>
      </c>
    </row>
    <row r="358" spans="2:6" x14ac:dyDescent="0.35">
      <c r="B358">
        <v>347</v>
      </c>
      <c r="C358">
        <v>16.697349908857152</v>
      </c>
      <c r="D358">
        <f t="shared" si="6"/>
        <v>0.33044813556527541</v>
      </c>
      <c r="E358">
        <f t="shared" si="6"/>
        <v>1.0302206579387998</v>
      </c>
      <c r="F358">
        <f t="shared" si="6"/>
        <v>15.336681115353077</v>
      </c>
    </row>
    <row r="359" spans="2:6" x14ac:dyDescent="0.35">
      <c r="B359">
        <v>348</v>
      </c>
      <c r="C359">
        <v>19.187544520243367</v>
      </c>
      <c r="D359">
        <f t="shared" si="6"/>
        <v>0.37973021751354741</v>
      </c>
      <c r="E359">
        <f t="shared" si="6"/>
        <v>1.1838647957775301</v>
      </c>
      <c r="F359">
        <f t="shared" si="6"/>
        <v>17.62394950695229</v>
      </c>
    </row>
    <row r="360" spans="2:6" x14ac:dyDescent="0.35">
      <c r="B360">
        <v>349</v>
      </c>
      <c r="C360">
        <v>20.207672512581524</v>
      </c>
      <c r="D360">
        <f t="shared" si="6"/>
        <v>0.39991901363665416</v>
      </c>
      <c r="E360">
        <f t="shared" si="6"/>
        <v>1.2468063366319218</v>
      </c>
      <c r="F360">
        <f t="shared" si="6"/>
        <v>18.560947162312946</v>
      </c>
    </row>
    <row r="361" spans="2:6" x14ac:dyDescent="0.35">
      <c r="B361">
        <v>350</v>
      </c>
      <c r="C361">
        <v>13.239464898350557</v>
      </c>
      <c r="D361">
        <f t="shared" si="6"/>
        <v>0.26201502127119847</v>
      </c>
      <c r="E361">
        <f t="shared" si="6"/>
        <v>0.81687036043373629</v>
      </c>
      <c r="F361">
        <f t="shared" si="6"/>
        <v>12.160579516645621</v>
      </c>
    </row>
    <row r="362" spans="2:6" x14ac:dyDescent="0.35">
      <c r="B362">
        <v>351</v>
      </c>
      <c r="C362">
        <v>13.006224902363659</v>
      </c>
      <c r="D362">
        <f t="shared" si="6"/>
        <v>0.25739909585585818</v>
      </c>
      <c r="E362">
        <f t="shared" si="6"/>
        <v>0.80247953413885198</v>
      </c>
      <c r="F362">
        <f t="shared" si="6"/>
        <v>11.946346272368949</v>
      </c>
    </row>
    <row r="363" spans="2:6" x14ac:dyDescent="0.35">
      <c r="B363">
        <v>352</v>
      </c>
      <c r="C363">
        <v>17.439861516162747</v>
      </c>
      <c r="D363">
        <f t="shared" si="6"/>
        <v>0.34514277738622434</v>
      </c>
      <c r="E363">
        <f t="shared" si="6"/>
        <v>1.0760333647923463</v>
      </c>
      <c r="F363">
        <f t="shared" si="6"/>
        <v>16.018685373984177</v>
      </c>
    </row>
    <row r="364" spans="2:6" x14ac:dyDescent="0.35">
      <c r="B364">
        <v>353</v>
      </c>
      <c r="C364">
        <v>22.787296647623482</v>
      </c>
      <c r="D364">
        <f t="shared" si="6"/>
        <v>0.45097094646053454</v>
      </c>
      <c r="E364">
        <f t="shared" si="6"/>
        <v>1.4059682448475488</v>
      </c>
      <c r="F364">
        <f t="shared" si="6"/>
        <v>20.930357456315399</v>
      </c>
    </row>
    <row r="365" spans="2:6" x14ac:dyDescent="0.35">
      <c r="B365">
        <v>354</v>
      </c>
      <c r="C365">
        <v>20.490465432493725</v>
      </c>
      <c r="D365">
        <f t="shared" si="6"/>
        <v>0.40551561391431118</v>
      </c>
      <c r="E365">
        <f t="shared" si="6"/>
        <v>1.2642545610269702</v>
      </c>
      <c r="F365">
        <f t="shared" si="6"/>
        <v>18.820695257552444</v>
      </c>
    </row>
    <row r="366" spans="2:6" x14ac:dyDescent="0.35">
      <c r="B366">
        <v>355</v>
      </c>
      <c r="C366">
        <v>18.692461683418411</v>
      </c>
      <c r="D366">
        <f t="shared" si="6"/>
        <v>0.36993230339710476</v>
      </c>
      <c r="E366">
        <f t="shared" si="6"/>
        <v>1.1533183576497972</v>
      </c>
      <c r="F366">
        <f t="shared" si="6"/>
        <v>17.16921102237151</v>
      </c>
    </row>
    <row r="367" spans="2:6" x14ac:dyDescent="0.35">
      <c r="B367">
        <v>356</v>
      </c>
      <c r="C367">
        <v>17.792352136865613</v>
      </c>
      <c r="D367">
        <f t="shared" si="6"/>
        <v>0.35211872680642076</v>
      </c>
      <c r="E367">
        <f t="shared" si="6"/>
        <v>1.0977819129847235</v>
      </c>
      <c r="F367">
        <f t="shared" si="6"/>
        <v>16.342451497074467</v>
      </c>
    </row>
    <row r="368" spans="2:6" x14ac:dyDescent="0.35">
      <c r="B368">
        <v>357</v>
      </c>
      <c r="C368">
        <v>22.433779035085774</v>
      </c>
      <c r="D368">
        <f t="shared" si="6"/>
        <v>0.44397467240565558</v>
      </c>
      <c r="E368">
        <f t="shared" si="6"/>
        <v>1.3841563316176322</v>
      </c>
      <c r="F368">
        <f t="shared" si="6"/>
        <v>20.605648031062486</v>
      </c>
    </row>
    <row r="369" spans="2:6" x14ac:dyDescent="0.35">
      <c r="B369">
        <v>358</v>
      </c>
      <c r="C369">
        <v>15.369939291601881</v>
      </c>
      <c r="D369">
        <f t="shared" si="6"/>
        <v>0.3041780767837392</v>
      </c>
      <c r="E369">
        <f t="shared" si="6"/>
        <v>0.94831988644342213</v>
      </c>
      <c r="F369">
        <f t="shared" si="6"/>
        <v>14.117441328374719</v>
      </c>
    </row>
    <row r="370" spans="2:6" x14ac:dyDescent="0.35">
      <c r="B370">
        <v>359</v>
      </c>
      <c r="C370">
        <v>23.548555430991165</v>
      </c>
      <c r="D370">
        <f t="shared" si="6"/>
        <v>0.46603660340727565</v>
      </c>
      <c r="E370">
        <f t="shared" si="6"/>
        <v>1.4529376459168006</v>
      </c>
      <c r="F370">
        <f t="shared" si="6"/>
        <v>21.629581181667088</v>
      </c>
    </row>
    <row r="371" spans="2:6" x14ac:dyDescent="0.35">
      <c r="B371">
        <v>360</v>
      </c>
      <c r="C371">
        <v>16.584067051275714</v>
      </c>
      <c r="D371">
        <f t="shared" si="6"/>
        <v>0.32820621638147512</v>
      </c>
      <c r="E371">
        <f t="shared" si="6"/>
        <v>1.0232311451893048</v>
      </c>
      <c r="F371">
        <f t="shared" si="6"/>
        <v>15.232629689704932</v>
      </c>
    </row>
    <row r="372" spans="2:6" x14ac:dyDescent="0.35">
      <c r="B372">
        <v>361</v>
      </c>
      <c r="C372">
        <v>21.254480121310205</v>
      </c>
      <c r="D372">
        <f t="shared" si="6"/>
        <v>0.42063581148111001</v>
      </c>
      <c r="E372">
        <f t="shared" si="6"/>
        <v>1.3113940004999312</v>
      </c>
      <c r="F372">
        <f t="shared" si="6"/>
        <v>19.522450309329162</v>
      </c>
    </row>
    <row r="373" spans="2:6" x14ac:dyDescent="0.35">
      <c r="B373">
        <v>362</v>
      </c>
      <c r="C373">
        <v>18.674643607709115</v>
      </c>
      <c r="D373">
        <f t="shared" si="6"/>
        <v>0.36957967558912103</v>
      </c>
      <c r="E373">
        <f t="shared" si="6"/>
        <v>1.1522189886013772</v>
      </c>
      <c r="F373">
        <f t="shared" si="6"/>
        <v>17.152844943518616</v>
      </c>
    </row>
    <row r="374" spans="2:6" x14ac:dyDescent="0.35">
      <c r="B374">
        <v>363</v>
      </c>
      <c r="C374">
        <v>20.326989327397758</v>
      </c>
      <c r="D374">
        <f t="shared" si="6"/>
        <v>0.40228034757364595</v>
      </c>
      <c r="E374">
        <f t="shared" si="6"/>
        <v>1.2541681424354845</v>
      </c>
      <c r="F374">
        <f t="shared" si="6"/>
        <v>18.670540837388625</v>
      </c>
    </row>
    <row r="375" spans="2:6" x14ac:dyDescent="0.35">
      <c r="B375">
        <v>364</v>
      </c>
      <c r="C375">
        <v>18.990999330064586</v>
      </c>
      <c r="D375">
        <f t="shared" si="6"/>
        <v>0.37584049896518973</v>
      </c>
      <c r="E375">
        <f t="shared" si="6"/>
        <v>1.1717380261855914</v>
      </c>
      <c r="F375">
        <f t="shared" si="6"/>
        <v>17.443420804913803</v>
      </c>
    </row>
    <row r="376" spans="2:6" x14ac:dyDescent="0.35">
      <c r="B376">
        <v>365</v>
      </c>
      <c r="C376">
        <v>17.491331088717324</v>
      </c>
      <c r="D376">
        <f t="shared" si="6"/>
        <v>0.34616138359510418</v>
      </c>
      <c r="E376">
        <f t="shared" si="6"/>
        <v>1.0792090194435602</v>
      </c>
      <c r="F376">
        <f t="shared" si="6"/>
        <v>16.065960685678657</v>
      </c>
    </row>
    <row r="377" spans="2:6" x14ac:dyDescent="0.35">
      <c r="B377">
        <v>366</v>
      </c>
      <c r="C377">
        <v>17.305294188782359</v>
      </c>
      <c r="D377">
        <f t="shared" si="6"/>
        <v>0.34247962888160666</v>
      </c>
      <c r="E377">
        <f t="shared" si="6"/>
        <v>1.0677306076897148</v>
      </c>
      <c r="F377">
        <f t="shared" si="6"/>
        <v>15.895083952211037</v>
      </c>
    </row>
    <row r="378" spans="2:6" x14ac:dyDescent="0.35">
      <c r="B378">
        <v>367</v>
      </c>
      <c r="C378">
        <v>13.360281549110084</v>
      </c>
      <c r="D378">
        <f t="shared" si="6"/>
        <v>0.26440603764245801</v>
      </c>
      <c r="E378">
        <f t="shared" si="6"/>
        <v>0.82432470559119253</v>
      </c>
      <c r="F378">
        <f t="shared" si="6"/>
        <v>12.271550805876434</v>
      </c>
    </row>
    <row r="379" spans="2:6" x14ac:dyDescent="0.35">
      <c r="B379">
        <v>368</v>
      </c>
      <c r="C379">
        <v>21.561470186536635</v>
      </c>
      <c r="D379">
        <f t="shared" si="6"/>
        <v>0.42671128425043398</v>
      </c>
      <c r="E379">
        <f t="shared" si="6"/>
        <v>1.3303351803101764</v>
      </c>
      <c r="F379">
        <f t="shared" si="6"/>
        <v>19.804423721976022</v>
      </c>
    </row>
    <row r="380" spans="2:6" x14ac:dyDescent="0.35">
      <c r="B380">
        <v>369</v>
      </c>
      <c r="C380">
        <v>16.915217962739941</v>
      </c>
      <c r="D380">
        <f t="shared" si="6"/>
        <v>0.3347598432672631</v>
      </c>
      <c r="E380">
        <f t="shared" si="6"/>
        <v>1.0436630407744085</v>
      </c>
      <c r="F380">
        <f t="shared" si="6"/>
        <v>15.536795078698269</v>
      </c>
    </row>
    <row r="381" spans="2:6" x14ac:dyDescent="0.35">
      <c r="B381">
        <v>370</v>
      </c>
      <c r="C381">
        <v>14.666578286112808</v>
      </c>
      <c r="D381">
        <f t="shared" si="6"/>
        <v>0.29025824314775056</v>
      </c>
      <c r="E381">
        <f t="shared" si="6"/>
        <v>0.90492275804886935</v>
      </c>
      <c r="F381">
        <f t="shared" si="6"/>
        <v>13.471397284916186</v>
      </c>
    </row>
    <row r="382" spans="2:6" x14ac:dyDescent="0.35">
      <c r="B382">
        <v>371</v>
      </c>
      <c r="C382">
        <v>14.945179931880624</v>
      </c>
      <c r="D382">
        <f t="shared" si="6"/>
        <v>0.29577189620718347</v>
      </c>
      <c r="E382">
        <f t="shared" si="6"/>
        <v>0.92211238229298376</v>
      </c>
      <c r="F382">
        <f t="shared" si="6"/>
        <v>13.727295653380455</v>
      </c>
    </row>
    <row r="383" spans="2:6" x14ac:dyDescent="0.35">
      <c r="B383">
        <v>372</v>
      </c>
      <c r="C383">
        <v>20.589245573542172</v>
      </c>
      <c r="D383">
        <f t="shared" si="6"/>
        <v>0.40747051775345394</v>
      </c>
      <c r="E383">
        <f t="shared" si="6"/>
        <v>1.2703492612313563</v>
      </c>
      <c r="F383">
        <f t="shared" si="6"/>
        <v>18.91142579455736</v>
      </c>
    </row>
    <row r="384" spans="2:6" x14ac:dyDescent="0.35">
      <c r="B384">
        <v>373</v>
      </c>
      <c r="C384">
        <v>20.484889982138125</v>
      </c>
      <c r="D384">
        <f t="shared" si="6"/>
        <v>0.40540527322042852</v>
      </c>
      <c r="E384">
        <f t="shared" si="6"/>
        <v>1.2639105576872183</v>
      </c>
      <c r="F384">
        <f t="shared" si="6"/>
        <v>18.815574151230475</v>
      </c>
    </row>
    <row r="385" spans="2:6" x14ac:dyDescent="0.35">
      <c r="B385">
        <v>374</v>
      </c>
      <c r="C385">
        <v>15.696131170757109</v>
      </c>
      <c r="D385">
        <f t="shared" si="6"/>
        <v>0.31063356216865057</v>
      </c>
      <c r="E385">
        <f t="shared" si="6"/>
        <v>0.9684458114669694</v>
      </c>
      <c r="F385">
        <f t="shared" si="6"/>
        <v>14.417051797121488</v>
      </c>
    </row>
    <row r="386" spans="2:6" x14ac:dyDescent="0.35">
      <c r="B386">
        <v>375</v>
      </c>
      <c r="C386">
        <v>20.391132762858941</v>
      </c>
      <c r="D386">
        <f t="shared" si="6"/>
        <v>0.40354977528358787</v>
      </c>
      <c r="E386">
        <f t="shared" si="6"/>
        <v>1.2581257700017741</v>
      </c>
      <c r="F386">
        <f t="shared" si="6"/>
        <v>18.729457217573579</v>
      </c>
    </row>
    <row r="387" spans="2:6" x14ac:dyDescent="0.35">
      <c r="B387">
        <v>376</v>
      </c>
      <c r="C387">
        <v>16.724924643395514</v>
      </c>
      <c r="D387">
        <f t="shared" si="6"/>
        <v>0.33099385208116849</v>
      </c>
      <c r="E387">
        <f t="shared" si="6"/>
        <v>1.0319220094295254</v>
      </c>
      <c r="F387">
        <f t="shared" si="6"/>
        <v>15.362008781884819</v>
      </c>
    </row>
    <row r="388" spans="2:6" x14ac:dyDescent="0.35">
      <c r="B388">
        <v>377</v>
      </c>
      <c r="C388">
        <v>17.706333046303129</v>
      </c>
      <c r="D388">
        <f t="shared" si="6"/>
        <v>0.35041636995012015</v>
      </c>
      <c r="E388">
        <f t="shared" si="6"/>
        <v>1.0924745651386099</v>
      </c>
      <c r="F388">
        <f t="shared" si="6"/>
        <v>16.263442111214399</v>
      </c>
    </row>
    <row r="389" spans="2:6" x14ac:dyDescent="0.35">
      <c r="B389">
        <v>378</v>
      </c>
      <c r="C389">
        <v>22.180095303760432</v>
      </c>
      <c r="D389">
        <f t="shared" si="6"/>
        <v>0.4389541561861785</v>
      </c>
      <c r="E389">
        <f t="shared" si="6"/>
        <v>1.3685041339922035</v>
      </c>
      <c r="F389">
        <f t="shared" si="6"/>
        <v>20.372637013582047</v>
      </c>
    </row>
    <row r="390" spans="2:6" x14ac:dyDescent="0.35">
      <c r="B390">
        <v>379</v>
      </c>
      <c r="C390">
        <v>18.815369459946595</v>
      </c>
      <c r="D390">
        <f t="shared" si="6"/>
        <v>0.37236470409673122</v>
      </c>
      <c r="E390">
        <f t="shared" si="6"/>
        <v>1.1609017245368678</v>
      </c>
      <c r="F390">
        <f t="shared" si="6"/>
        <v>17.282103031312996</v>
      </c>
    </row>
    <row r="391" spans="2:6" x14ac:dyDescent="0.35">
      <c r="B391">
        <v>380</v>
      </c>
      <c r="C391">
        <v>19.640759638773535</v>
      </c>
      <c r="D391">
        <f t="shared" si="6"/>
        <v>0.38869955047630977</v>
      </c>
      <c r="E391">
        <f t="shared" si="6"/>
        <v>1.2118280103084951</v>
      </c>
      <c r="F391">
        <f t="shared" si="6"/>
        <v>18.04023207798873</v>
      </c>
    </row>
    <row r="392" spans="2:6" x14ac:dyDescent="0.35">
      <c r="B392">
        <v>381</v>
      </c>
      <c r="C392">
        <v>23.277427054413913</v>
      </c>
      <c r="D392">
        <f t="shared" si="6"/>
        <v>0.46067084973811001</v>
      </c>
      <c r="E392">
        <f t="shared" si="6"/>
        <v>1.4362091197717548</v>
      </c>
      <c r="F392">
        <f t="shared" si="6"/>
        <v>21.380547084904048</v>
      </c>
    </row>
    <row r="393" spans="2:6" x14ac:dyDescent="0.35">
      <c r="B393">
        <v>382</v>
      </c>
      <c r="C393">
        <v>17.395663920483511</v>
      </c>
      <c r="D393">
        <f t="shared" si="6"/>
        <v>0.34426808690130345</v>
      </c>
      <c r="E393">
        <f t="shared" si="6"/>
        <v>1.0733063885746519</v>
      </c>
      <c r="F393">
        <f t="shared" si="6"/>
        <v>15.978089445007555</v>
      </c>
    </row>
    <row r="394" spans="2:6" x14ac:dyDescent="0.35">
      <c r="B394">
        <v>383</v>
      </c>
      <c r="C394">
        <v>16.404200601999705</v>
      </c>
      <c r="D394">
        <f t="shared" si="6"/>
        <v>0.32464657768800348</v>
      </c>
      <c r="E394">
        <f t="shared" si="6"/>
        <v>1.0121334480861284</v>
      </c>
      <c r="F394">
        <f t="shared" si="6"/>
        <v>15.067420576225572</v>
      </c>
    </row>
    <row r="395" spans="2:6" x14ac:dyDescent="0.35">
      <c r="B395">
        <v>384</v>
      </c>
      <c r="C395">
        <v>19.668006092899134</v>
      </c>
      <c r="D395">
        <f t="shared" si="6"/>
        <v>0.38923877017378961</v>
      </c>
      <c r="E395">
        <f t="shared" si="6"/>
        <v>1.2135091070124029</v>
      </c>
      <c r="F395">
        <f t="shared" si="6"/>
        <v>18.065258215712941</v>
      </c>
    </row>
    <row r="396" spans="2:6" x14ac:dyDescent="0.35">
      <c r="B396">
        <v>385</v>
      </c>
      <c r="C396">
        <v>21.146834156617491</v>
      </c>
      <c r="D396">
        <f t="shared" si="6"/>
        <v>0.41850544896681879</v>
      </c>
      <c r="E396">
        <f t="shared" si="6"/>
        <v>1.3047522820730233</v>
      </c>
      <c r="F396">
        <f t="shared" si="6"/>
        <v>19.423576425577647</v>
      </c>
    </row>
    <row r="397" spans="2:6" x14ac:dyDescent="0.35">
      <c r="B397">
        <v>386</v>
      </c>
      <c r="C397">
        <v>19.07926029964219</v>
      </c>
      <c r="D397">
        <f t="shared" ref="D397:F460" si="7">$C397*D$11</f>
        <v>0.37758722362504915</v>
      </c>
      <c r="E397">
        <f t="shared" si="7"/>
        <v>1.1771836971839766</v>
      </c>
      <c r="F397">
        <f t="shared" si="7"/>
        <v>17.524489378833163</v>
      </c>
    </row>
    <row r="398" spans="2:6" x14ac:dyDescent="0.35">
      <c r="B398">
        <v>387</v>
      </c>
      <c r="C398">
        <v>18.833602404904958</v>
      </c>
      <c r="D398">
        <f t="shared" si="7"/>
        <v>0.37272554235551142</v>
      </c>
      <c r="E398">
        <f t="shared" si="7"/>
        <v>1.162026690873065</v>
      </c>
      <c r="F398">
        <f t="shared" si="7"/>
        <v>17.298850171676381</v>
      </c>
    </row>
    <row r="399" spans="2:6" x14ac:dyDescent="0.35">
      <c r="B399">
        <v>388</v>
      </c>
      <c r="C399">
        <v>24.957951677326509</v>
      </c>
      <c r="D399">
        <f t="shared" si="7"/>
        <v>0.49392919501111832</v>
      </c>
      <c r="E399">
        <f t="shared" si="7"/>
        <v>1.5398969020934865</v>
      </c>
      <c r="F399">
        <f t="shared" si="7"/>
        <v>22.924125580221904</v>
      </c>
    </row>
    <row r="400" spans="2:6" x14ac:dyDescent="0.35">
      <c r="B400">
        <v>389</v>
      </c>
      <c r="C400">
        <v>19.249463304458025</v>
      </c>
      <c r="D400">
        <f t="shared" si="7"/>
        <v>0.38095561836529268</v>
      </c>
      <c r="E400">
        <f t="shared" si="7"/>
        <v>1.1876851631388536</v>
      </c>
      <c r="F400">
        <f t="shared" si="7"/>
        <v>17.680822522953878</v>
      </c>
    </row>
    <row r="401" spans="2:6" x14ac:dyDescent="0.35">
      <c r="B401">
        <v>390</v>
      </c>
      <c r="C401">
        <v>21.206759290746852</v>
      </c>
      <c r="D401">
        <f t="shared" si="7"/>
        <v>0.41969139457822641</v>
      </c>
      <c r="E401">
        <f t="shared" si="7"/>
        <v>1.3084496419203528</v>
      </c>
      <c r="F401">
        <f t="shared" si="7"/>
        <v>19.478618254248271</v>
      </c>
    </row>
    <row r="402" spans="2:6" x14ac:dyDescent="0.35">
      <c r="B402">
        <v>391</v>
      </c>
      <c r="C402">
        <v>14.849712543114766</v>
      </c>
      <c r="D402">
        <f t="shared" si="7"/>
        <v>0.29388255323975671</v>
      </c>
      <c r="E402">
        <f t="shared" si="7"/>
        <v>0.91622207774747677</v>
      </c>
      <c r="F402">
        <f t="shared" si="7"/>
        <v>13.639607912127532</v>
      </c>
    </row>
    <row r="403" spans="2:6" x14ac:dyDescent="0.35">
      <c r="B403">
        <v>392</v>
      </c>
      <c r="C403">
        <v>20.775094934949198</v>
      </c>
      <c r="D403">
        <f t="shared" si="7"/>
        <v>0.41114856099433805</v>
      </c>
      <c r="E403">
        <f t="shared" si="7"/>
        <v>1.2818161019235244</v>
      </c>
      <c r="F403">
        <f t="shared" si="7"/>
        <v>19.082130272031335</v>
      </c>
    </row>
    <row r="404" spans="2:6" x14ac:dyDescent="0.35">
      <c r="B404">
        <v>393</v>
      </c>
      <c r="C404">
        <v>20.566210954329357</v>
      </c>
      <c r="D404">
        <f t="shared" si="7"/>
        <v>0.40701465218113975</v>
      </c>
      <c r="E404">
        <f t="shared" si="7"/>
        <v>1.2689280332706121</v>
      </c>
      <c r="F404">
        <f t="shared" si="7"/>
        <v>18.890268268877605</v>
      </c>
    </row>
    <row r="405" spans="2:6" x14ac:dyDescent="0.35">
      <c r="B405">
        <v>394</v>
      </c>
      <c r="C405">
        <v>17.81377747084623</v>
      </c>
      <c r="D405">
        <f t="shared" si="7"/>
        <v>0.35254274389334794</v>
      </c>
      <c r="E405">
        <f t="shared" si="7"/>
        <v>1.0991038486086731</v>
      </c>
      <c r="F405">
        <f t="shared" si="7"/>
        <v>16.362130878344207</v>
      </c>
    </row>
    <row r="406" spans="2:6" x14ac:dyDescent="0.35">
      <c r="B406">
        <v>395</v>
      </c>
      <c r="C406">
        <v>12.831410120492329</v>
      </c>
      <c r="D406">
        <f t="shared" si="7"/>
        <v>0.25393943195386448</v>
      </c>
      <c r="E406">
        <f t="shared" si="7"/>
        <v>0.79169352315028341</v>
      </c>
      <c r="F406">
        <f t="shared" si="7"/>
        <v>11.785777165388181</v>
      </c>
    </row>
    <row r="407" spans="2:6" x14ac:dyDescent="0.35">
      <c r="B407">
        <v>396</v>
      </c>
      <c r="C407">
        <v>17.888801648086336</v>
      </c>
      <c r="D407">
        <f t="shared" si="7"/>
        <v>0.35402750642312886</v>
      </c>
      <c r="E407">
        <f t="shared" si="7"/>
        <v>1.1037328141426959</v>
      </c>
      <c r="F407">
        <f t="shared" si="7"/>
        <v>16.431041327520511</v>
      </c>
    </row>
    <row r="408" spans="2:6" x14ac:dyDescent="0.35">
      <c r="B408">
        <v>397</v>
      </c>
      <c r="C408">
        <v>23.035173473981747</v>
      </c>
      <c r="D408">
        <f t="shared" si="7"/>
        <v>0.45587654139428369</v>
      </c>
      <c r="E408">
        <f t="shared" si="7"/>
        <v>1.4212621584645315</v>
      </c>
      <c r="F408">
        <f t="shared" si="7"/>
        <v>21.158034774122932</v>
      </c>
    </row>
    <row r="409" spans="2:6" x14ac:dyDescent="0.35">
      <c r="B409">
        <v>398</v>
      </c>
      <c r="C409">
        <v>15.280612056027305</v>
      </c>
      <c r="D409">
        <f t="shared" si="7"/>
        <v>0.30241025023569756</v>
      </c>
      <c r="E409">
        <f t="shared" si="7"/>
        <v>0.94280842720540992</v>
      </c>
      <c r="F409">
        <f t="shared" si="7"/>
        <v>14.035393378586196</v>
      </c>
    </row>
    <row r="410" spans="2:6" x14ac:dyDescent="0.35">
      <c r="B410">
        <v>399</v>
      </c>
      <c r="C410">
        <v>19.942106174643381</v>
      </c>
      <c r="D410">
        <f t="shared" si="7"/>
        <v>0.39466333523741265</v>
      </c>
      <c r="E410">
        <f t="shared" si="7"/>
        <v>1.2304209863284041</v>
      </c>
      <c r="F410">
        <f t="shared" si="7"/>
        <v>18.317021853077563</v>
      </c>
    </row>
    <row r="411" spans="2:6" x14ac:dyDescent="0.35">
      <c r="B411">
        <v>400</v>
      </c>
      <c r="C411">
        <v>18.466441021107432</v>
      </c>
      <c r="D411">
        <f t="shared" si="7"/>
        <v>0.36545925187290612</v>
      </c>
      <c r="E411">
        <f t="shared" si="7"/>
        <v>1.139372961721413</v>
      </c>
      <c r="F411">
        <f t="shared" si="7"/>
        <v>16.961608807513112</v>
      </c>
    </row>
    <row r="412" spans="2:6" x14ac:dyDescent="0.35">
      <c r="B412">
        <v>401</v>
      </c>
      <c r="C412">
        <v>19.965395058831103</v>
      </c>
      <c r="D412">
        <f t="shared" si="7"/>
        <v>0.39512423282902065</v>
      </c>
      <c r="E412">
        <f t="shared" si="7"/>
        <v>1.2318579023492997</v>
      </c>
      <c r="F412">
        <f t="shared" si="7"/>
        <v>18.338412923652783</v>
      </c>
    </row>
    <row r="413" spans="2:6" x14ac:dyDescent="0.35">
      <c r="B413">
        <v>402</v>
      </c>
      <c r="C413">
        <v>20.967692917992011</v>
      </c>
      <c r="D413">
        <f t="shared" si="7"/>
        <v>0.41496016252137857</v>
      </c>
      <c r="E413">
        <f t="shared" si="7"/>
        <v>1.2936993302137096</v>
      </c>
      <c r="F413">
        <f t="shared" si="7"/>
        <v>19.25903342525692</v>
      </c>
    </row>
    <row r="414" spans="2:6" x14ac:dyDescent="0.35">
      <c r="B414">
        <v>403</v>
      </c>
      <c r="C414">
        <v>20.594453706171635</v>
      </c>
      <c r="D414">
        <f t="shared" si="7"/>
        <v>0.40757358906276808</v>
      </c>
      <c r="E414">
        <f t="shared" si="7"/>
        <v>1.2706706011956888</v>
      </c>
      <c r="F414">
        <f t="shared" si="7"/>
        <v>18.916209515913177</v>
      </c>
    </row>
    <row r="415" spans="2:6" x14ac:dyDescent="0.35">
      <c r="B415">
        <v>404</v>
      </c>
      <c r="C415">
        <v>18.153720482584767</v>
      </c>
      <c r="D415">
        <f t="shared" si="7"/>
        <v>0.35927037043532134</v>
      </c>
      <c r="E415">
        <f t="shared" si="7"/>
        <v>1.1200782137101195</v>
      </c>
      <c r="F415">
        <f t="shared" si="7"/>
        <v>16.674371898439325</v>
      </c>
    </row>
    <row r="416" spans="2:6" x14ac:dyDescent="0.35">
      <c r="B416">
        <v>405</v>
      </c>
      <c r="C416">
        <v>18.995260656320344</v>
      </c>
      <c r="D416">
        <f t="shared" si="7"/>
        <v>0.37592483254650272</v>
      </c>
      <c r="E416">
        <f t="shared" si="7"/>
        <v>1.1720009485273319</v>
      </c>
      <c r="F416">
        <f t="shared" si="7"/>
        <v>17.447334875246508</v>
      </c>
    </row>
    <row r="417" spans="2:6" x14ac:dyDescent="0.35">
      <c r="B417">
        <v>406</v>
      </c>
      <c r="C417">
        <v>22.165125765371389</v>
      </c>
      <c r="D417">
        <f t="shared" si="7"/>
        <v>0.43865790222504497</v>
      </c>
      <c r="E417">
        <f t="shared" si="7"/>
        <v>1.3675805187016106</v>
      </c>
      <c r="F417">
        <f t="shared" si="7"/>
        <v>20.358887344444732</v>
      </c>
    </row>
    <row r="418" spans="2:6" x14ac:dyDescent="0.35">
      <c r="B418">
        <v>407</v>
      </c>
      <c r="C418">
        <v>20.132035984368649</v>
      </c>
      <c r="D418">
        <f t="shared" si="7"/>
        <v>0.39842213240310481</v>
      </c>
      <c r="E418">
        <f t="shared" si="7"/>
        <v>1.2421395892567384</v>
      </c>
      <c r="F418">
        <f t="shared" si="7"/>
        <v>18.491474262708806</v>
      </c>
    </row>
    <row r="419" spans="2:6" x14ac:dyDescent="0.35">
      <c r="B419">
        <v>408</v>
      </c>
      <c r="C419">
        <v>17.980679303985877</v>
      </c>
      <c r="D419">
        <f t="shared" si="7"/>
        <v>0.35584580694733398</v>
      </c>
      <c r="E419">
        <f t="shared" si="7"/>
        <v>1.1094016334240413</v>
      </c>
      <c r="F419">
        <f t="shared" si="7"/>
        <v>16.515431863614502</v>
      </c>
    </row>
    <row r="420" spans="2:6" x14ac:dyDescent="0.35">
      <c r="B420">
        <v>409</v>
      </c>
      <c r="C420">
        <v>20.569989581242172</v>
      </c>
      <c r="D420">
        <f t="shared" si="7"/>
        <v>0.40708943292330257</v>
      </c>
      <c r="E420">
        <f t="shared" si="7"/>
        <v>1.2691611732314727</v>
      </c>
      <c r="F420">
        <f t="shared" si="7"/>
        <v>18.893738975087395</v>
      </c>
    </row>
    <row r="421" spans="2:6" x14ac:dyDescent="0.35">
      <c r="B421">
        <v>410</v>
      </c>
      <c r="C421">
        <v>21.002108397830895</v>
      </c>
      <c r="D421">
        <f t="shared" si="7"/>
        <v>0.41564126049257882</v>
      </c>
      <c r="E421">
        <f t="shared" si="7"/>
        <v>1.2958227533003928</v>
      </c>
      <c r="F421">
        <f t="shared" si="7"/>
        <v>19.290644384037922</v>
      </c>
    </row>
    <row r="422" spans="2:6" x14ac:dyDescent="0.35">
      <c r="B422">
        <v>411</v>
      </c>
      <c r="C422">
        <v>17.693882686838489</v>
      </c>
      <c r="D422">
        <f t="shared" si="7"/>
        <v>0.35016997168364877</v>
      </c>
      <c r="E422">
        <f t="shared" si="7"/>
        <v>1.0917063823078461</v>
      </c>
      <c r="F422">
        <f t="shared" si="7"/>
        <v>16.252006332846992</v>
      </c>
    </row>
    <row r="423" spans="2:6" x14ac:dyDescent="0.35">
      <c r="B423">
        <v>412</v>
      </c>
      <c r="C423">
        <v>21.131113593764475</v>
      </c>
      <c r="D423">
        <f t="shared" si="7"/>
        <v>0.41819433189056587</v>
      </c>
      <c r="E423">
        <f t="shared" si="7"/>
        <v>1.3037823288352934</v>
      </c>
      <c r="F423">
        <f t="shared" si="7"/>
        <v>19.409136933038614</v>
      </c>
    </row>
    <row r="424" spans="2:6" x14ac:dyDescent="0.35">
      <c r="B424">
        <v>413</v>
      </c>
      <c r="C424">
        <v>18.965223117783779</v>
      </c>
      <c r="D424">
        <f t="shared" si="7"/>
        <v>0.37533037602133207</v>
      </c>
      <c r="E424">
        <f t="shared" si="7"/>
        <v>1.1701476428900353</v>
      </c>
      <c r="F424">
        <f t="shared" si="7"/>
        <v>17.419745098872411</v>
      </c>
    </row>
    <row r="425" spans="2:6" x14ac:dyDescent="0.35">
      <c r="B425">
        <v>414</v>
      </c>
      <c r="C425">
        <v>17.13622890338825</v>
      </c>
      <c r="D425">
        <f t="shared" si="7"/>
        <v>0.33913375012526226</v>
      </c>
      <c r="E425">
        <f t="shared" si="7"/>
        <v>1.0572993386258176</v>
      </c>
      <c r="F425">
        <f t="shared" si="7"/>
        <v>15.739795814637169</v>
      </c>
    </row>
    <row r="426" spans="2:6" x14ac:dyDescent="0.35">
      <c r="B426">
        <v>415</v>
      </c>
      <c r="C426">
        <v>17.145418753021229</v>
      </c>
      <c r="D426">
        <f t="shared" si="7"/>
        <v>0.33931562142184041</v>
      </c>
      <c r="E426">
        <f t="shared" si="7"/>
        <v>1.0578663491386788</v>
      </c>
      <c r="F426">
        <f t="shared" si="7"/>
        <v>15.748236782460708</v>
      </c>
    </row>
    <row r="427" spans="2:6" x14ac:dyDescent="0.35">
      <c r="B427">
        <v>416</v>
      </c>
      <c r="C427">
        <v>20.125170391385495</v>
      </c>
      <c r="D427">
        <f t="shared" si="7"/>
        <v>0.39828625920087707</v>
      </c>
      <c r="E427">
        <f t="shared" si="7"/>
        <v>1.2417159845674404</v>
      </c>
      <c r="F427">
        <f t="shared" si="7"/>
        <v>18.485168147617177</v>
      </c>
    </row>
    <row r="428" spans="2:6" x14ac:dyDescent="0.35">
      <c r="B428">
        <v>417</v>
      </c>
      <c r="C428">
        <v>17.097679789803827</v>
      </c>
      <c r="D428">
        <f t="shared" si="7"/>
        <v>0.33837084566550063</v>
      </c>
      <c r="E428">
        <f t="shared" si="7"/>
        <v>1.0549208717806784</v>
      </c>
      <c r="F428">
        <f t="shared" si="7"/>
        <v>15.704388072357647</v>
      </c>
    </row>
    <row r="429" spans="2:6" x14ac:dyDescent="0.35">
      <c r="B429">
        <v>418</v>
      </c>
      <c r="C429">
        <v>14.663012512111091</v>
      </c>
      <c r="D429">
        <f t="shared" si="7"/>
        <v>0.29018767486133706</v>
      </c>
      <c r="E429">
        <f t="shared" si="7"/>
        <v>0.90470275103828612</v>
      </c>
      <c r="F429">
        <f t="shared" si="7"/>
        <v>13.468122086211467</v>
      </c>
    </row>
    <row r="430" spans="2:6" x14ac:dyDescent="0.35">
      <c r="B430">
        <v>419</v>
      </c>
      <c r="C430">
        <v>18.79734149492608</v>
      </c>
      <c r="D430">
        <f t="shared" si="7"/>
        <v>0.37200792248398529</v>
      </c>
      <c r="E430">
        <f t="shared" si="7"/>
        <v>1.1597894053912481</v>
      </c>
      <c r="F430">
        <f t="shared" si="7"/>
        <v>17.265544167050844</v>
      </c>
    </row>
    <row r="431" spans="2:6" x14ac:dyDescent="0.35">
      <c r="B431">
        <v>420</v>
      </c>
      <c r="C431">
        <v>18.15364895515868</v>
      </c>
      <c r="D431">
        <f t="shared" si="7"/>
        <v>0.35926895487508448</v>
      </c>
      <c r="E431">
        <f t="shared" si="7"/>
        <v>1.1200738004929103</v>
      </c>
      <c r="F431">
        <f t="shared" si="7"/>
        <v>16.674306199790685</v>
      </c>
    </row>
    <row r="432" spans="2:6" x14ac:dyDescent="0.35">
      <c r="B432">
        <v>421</v>
      </c>
      <c r="C432">
        <v>21.752632480890739</v>
      </c>
      <c r="D432">
        <f t="shared" si="7"/>
        <v>0.43049447284649889</v>
      </c>
      <c r="E432">
        <f t="shared" si="7"/>
        <v>1.3421298271096731</v>
      </c>
      <c r="F432">
        <f t="shared" si="7"/>
        <v>19.980008180934565</v>
      </c>
    </row>
    <row r="433" spans="2:6" x14ac:dyDescent="0.35">
      <c r="B433">
        <v>422</v>
      </c>
      <c r="C433">
        <v>23.186060256404058</v>
      </c>
      <c r="D433">
        <f t="shared" si="7"/>
        <v>0.45886265932347964</v>
      </c>
      <c r="E433">
        <f t="shared" si="7"/>
        <v>1.4305718202437894</v>
      </c>
      <c r="F433">
        <f t="shared" si="7"/>
        <v>21.296625776836787</v>
      </c>
    </row>
    <row r="434" spans="2:6" x14ac:dyDescent="0.35">
      <c r="B434">
        <v>423</v>
      </c>
      <c r="C434">
        <v>14.710112997564359</v>
      </c>
      <c r="D434">
        <f t="shared" si="7"/>
        <v>0.29111981485284527</v>
      </c>
      <c r="E434">
        <f t="shared" si="7"/>
        <v>0.90760883454122354</v>
      </c>
      <c r="F434">
        <f t="shared" si="7"/>
        <v>13.511384348170289</v>
      </c>
    </row>
    <row r="435" spans="2:6" x14ac:dyDescent="0.35">
      <c r="B435">
        <v>424</v>
      </c>
      <c r="C435">
        <v>20.757263887418091</v>
      </c>
      <c r="D435">
        <f t="shared" si="7"/>
        <v>0.41079567646811121</v>
      </c>
      <c r="E435">
        <f t="shared" si="7"/>
        <v>1.2807159325182291</v>
      </c>
      <c r="F435">
        <f t="shared" si="7"/>
        <v>19.065752278431749</v>
      </c>
    </row>
    <row r="436" spans="2:6" x14ac:dyDescent="0.35">
      <c r="B436">
        <v>425</v>
      </c>
      <c r="C436">
        <v>20.461871170788381</v>
      </c>
      <c r="D436">
        <f t="shared" si="7"/>
        <v>0.40494972049290162</v>
      </c>
      <c r="E436">
        <f t="shared" si="7"/>
        <v>1.2624903050661049</v>
      </c>
      <c r="F436">
        <f t="shared" si="7"/>
        <v>18.794431145229375</v>
      </c>
    </row>
    <row r="437" spans="2:6" x14ac:dyDescent="0.35">
      <c r="B437">
        <v>426</v>
      </c>
      <c r="C437">
        <v>14.114021613415225</v>
      </c>
      <c r="D437">
        <f t="shared" si="7"/>
        <v>0.27932289572533042</v>
      </c>
      <c r="E437">
        <f t="shared" si="7"/>
        <v>0.87083020432014779</v>
      </c>
      <c r="F437">
        <f t="shared" si="7"/>
        <v>12.963868513369746</v>
      </c>
    </row>
    <row r="438" spans="2:6" x14ac:dyDescent="0.35">
      <c r="B438">
        <v>427</v>
      </c>
      <c r="C438">
        <v>17.598773952737293</v>
      </c>
      <c r="D438">
        <f t="shared" si="7"/>
        <v>0.34828772665487073</v>
      </c>
      <c r="E438">
        <f t="shared" si="7"/>
        <v>1.0858382066298911</v>
      </c>
      <c r="F438">
        <f t="shared" si="7"/>
        <v>16.164648019452532</v>
      </c>
    </row>
    <row r="439" spans="2:6" x14ac:dyDescent="0.35">
      <c r="B439">
        <v>428</v>
      </c>
      <c r="C439">
        <v>21.528973515860937</v>
      </c>
      <c r="D439">
        <f t="shared" si="7"/>
        <v>0.42606816038374379</v>
      </c>
      <c r="E439">
        <f t="shared" si="7"/>
        <v>1.3283301470787305</v>
      </c>
      <c r="F439">
        <f t="shared" si="7"/>
        <v>19.77457520839846</v>
      </c>
    </row>
    <row r="440" spans="2:6" x14ac:dyDescent="0.35">
      <c r="B440">
        <v>429</v>
      </c>
      <c r="C440">
        <v>18.084502673085435</v>
      </c>
      <c r="D440">
        <f t="shared" si="7"/>
        <v>0.35790051855931593</v>
      </c>
      <c r="E440">
        <f t="shared" si="7"/>
        <v>1.1158074990378672</v>
      </c>
      <c r="F440">
        <f t="shared" si="7"/>
        <v>16.610794655488252</v>
      </c>
    </row>
    <row r="441" spans="2:6" x14ac:dyDescent="0.35">
      <c r="B441">
        <v>430</v>
      </c>
      <c r="C441">
        <v>17.404965683130587</v>
      </c>
      <c r="D441">
        <f t="shared" si="7"/>
        <v>0.34445217300724096</v>
      </c>
      <c r="E441">
        <f t="shared" si="7"/>
        <v>1.0738803040813982</v>
      </c>
      <c r="F441">
        <f t="shared" si="7"/>
        <v>15.986633206041947</v>
      </c>
    </row>
    <row r="442" spans="2:6" x14ac:dyDescent="0.35">
      <c r="B442">
        <v>431</v>
      </c>
      <c r="C442">
        <v>18.819361313627056</v>
      </c>
      <c r="D442">
        <f t="shared" si="7"/>
        <v>0.37244370469343419</v>
      </c>
      <c r="E442">
        <f t="shared" si="7"/>
        <v>1.1611480205148241</v>
      </c>
      <c r="F442">
        <f t="shared" si="7"/>
        <v>17.285769588418795</v>
      </c>
    </row>
    <row r="443" spans="2:6" x14ac:dyDescent="0.35">
      <c r="B443">
        <v>432</v>
      </c>
      <c r="C443">
        <v>20.113737050260898</v>
      </c>
      <c r="D443">
        <f t="shared" si="7"/>
        <v>0.3980599881890981</v>
      </c>
      <c r="E443">
        <f t="shared" si="7"/>
        <v>1.2410105514130705</v>
      </c>
      <c r="F443">
        <f t="shared" si="7"/>
        <v>18.474666510658729</v>
      </c>
    </row>
    <row r="444" spans="2:6" x14ac:dyDescent="0.35">
      <c r="B444">
        <v>433</v>
      </c>
      <c r="C444">
        <v>20.872947863158231</v>
      </c>
      <c r="D444">
        <f t="shared" si="7"/>
        <v>0.41308511487041899</v>
      </c>
      <c r="E444">
        <f t="shared" si="7"/>
        <v>1.2878535934195416</v>
      </c>
      <c r="F444">
        <f t="shared" si="7"/>
        <v>19.17200915486827</v>
      </c>
    </row>
    <row r="445" spans="2:6" x14ac:dyDescent="0.35">
      <c r="B445">
        <v>434</v>
      </c>
      <c r="C445">
        <v>18.738583801770311</v>
      </c>
      <c r="D445">
        <f t="shared" si="7"/>
        <v>0.37084508105948227</v>
      </c>
      <c r="E445">
        <f t="shared" si="7"/>
        <v>1.1561640762442682</v>
      </c>
      <c r="F445">
        <f t="shared" si="7"/>
        <v>17.211574644466559</v>
      </c>
    </row>
    <row r="446" spans="2:6" x14ac:dyDescent="0.35">
      <c r="B446">
        <v>435</v>
      </c>
      <c r="C446">
        <v>17.765232057185724</v>
      </c>
      <c r="D446">
        <f t="shared" si="7"/>
        <v>0.35158200811659757</v>
      </c>
      <c r="E446">
        <f t="shared" si="7"/>
        <v>1.0961086135399807</v>
      </c>
      <c r="F446">
        <f t="shared" si="7"/>
        <v>16.317541435529144</v>
      </c>
    </row>
    <row r="447" spans="2:6" x14ac:dyDescent="0.35">
      <c r="B447">
        <v>436</v>
      </c>
      <c r="C447">
        <v>19.835521273250173</v>
      </c>
      <c r="D447">
        <f t="shared" si="7"/>
        <v>0.39255397164755873</v>
      </c>
      <c r="E447">
        <f t="shared" si="7"/>
        <v>1.2238447351365065</v>
      </c>
      <c r="F447">
        <f t="shared" si="7"/>
        <v>18.219122566466105</v>
      </c>
    </row>
    <row r="448" spans="2:6" x14ac:dyDescent="0.35">
      <c r="B448">
        <v>437</v>
      </c>
      <c r="C448">
        <v>19.082200805307185</v>
      </c>
      <c r="D448">
        <f t="shared" si="7"/>
        <v>0.37764541756719688</v>
      </c>
      <c r="E448">
        <f t="shared" si="7"/>
        <v>1.1773651253565549</v>
      </c>
      <c r="F448">
        <f t="shared" si="7"/>
        <v>17.527190262383431</v>
      </c>
    </row>
    <row r="449" spans="2:6" x14ac:dyDescent="0.35">
      <c r="B449">
        <v>438</v>
      </c>
      <c r="C449">
        <v>16.680042600944788</v>
      </c>
      <c r="D449">
        <f t="shared" si="7"/>
        <v>0.33010561608388983</v>
      </c>
      <c r="E449">
        <f t="shared" si="7"/>
        <v>1.0291528030850683</v>
      </c>
      <c r="F449">
        <f t="shared" si="7"/>
        <v>15.320784181775828</v>
      </c>
    </row>
    <row r="450" spans="2:6" x14ac:dyDescent="0.35">
      <c r="B450">
        <v>439</v>
      </c>
      <c r="C450">
        <v>17.062832017372521</v>
      </c>
      <c r="D450">
        <f t="shared" si="7"/>
        <v>0.33768119242762851</v>
      </c>
      <c r="E450">
        <f t="shared" si="7"/>
        <v>1.0527707763920182</v>
      </c>
      <c r="F450">
        <f t="shared" si="7"/>
        <v>15.672380048552874</v>
      </c>
    </row>
    <row r="451" spans="2:6" x14ac:dyDescent="0.35">
      <c r="B451">
        <v>440</v>
      </c>
      <c r="C451">
        <v>16.828457516310053</v>
      </c>
      <c r="D451">
        <f t="shared" si="7"/>
        <v>0.33304281464175889</v>
      </c>
      <c r="E451">
        <f t="shared" si="7"/>
        <v>1.0383099515301895</v>
      </c>
      <c r="F451">
        <f t="shared" si="7"/>
        <v>15.457104750138104</v>
      </c>
    </row>
    <row r="452" spans="2:6" x14ac:dyDescent="0.35">
      <c r="B452">
        <v>441</v>
      </c>
      <c r="C452">
        <v>15.713318186604727</v>
      </c>
      <c r="D452">
        <f t="shared" si="7"/>
        <v>0.31097370101546024</v>
      </c>
      <c r="E452">
        <f t="shared" si="7"/>
        <v>0.96950624434231725</v>
      </c>
      <c r="F452">
        <f t="shared" si="7"/>
        <v>14.43283824124695</v>
      </c>
    </row>
    <row r="453" spans="2:6" x14ac:dyDescent="0.35">
      <c r="B453">
        <v>442</v>
      </c>
      <c r="C453">
        <v>20.08643936863308</v>
      </c>
      <c r="D453">
        <f t="shared" si="7"/>
        <v>0.39751975467609124</v>
      </c>
      <c r="E453">
        <f t="shared" si="7"/>
        <v>1.2393262939901668</v>
      </c>
      <c r="F453">
        <f t="shared" si="7"/>
        <v>18.449593319966819</v>
      </c>
    </row>
    <row r="454" spans="2:6" x14ac:dyDescent="0.35">
      <c r="B454">
        <v>443</v>
      </c>
      <c r="C454">
        <v>24.838583381961236</v>
      </c>
      <c r="D454">
        <f t="shared" si="7"/>
        <v>0.49156684225068803</v>
      </c>
      <c r="E454">
        <f t="shared" si="7"/>
        <v>1.5325319199580274</v>
      </c>
      <c r="F454">
        <f t="shared" si="7"/>
        <v>22.81448461975252</v>
      </c>
    </row>
    <row r="455" spans="2:6" x14ac:dyDescent="0.35">
      <c r="B455">
        <v>444</v>
      </c>
      <c r="C455">
        <v>15.026591119590762</v>
      </c>
      <c r="D455">
        <f t="shared" si="7"/>
        <v>0.29738306057397318</v>
      </c>
      <c r="E455">
        <f t="shared" si="7"/>
        <v>0.92713542414238692</v>
      </c>
      <c r="F455">
        <f t="shared" si="7"/>
        <v>13.802072634874401</v>
      </c>
    </row>
    <row r="456" spans="2:6" x14ac:dyDescent="0.35">
      <c r="B456">
        <v>445</v>
      </c>
      <c r="C456">
        <v>21.356244910642115</v>
      </c>
      <c r="D456">
        <f t="shared" si="7"/>
        <v>0.42264978286486143</v>
      </c>
      <c r="E456">
        <f t="shared" si="7"/>
        <v>1.3176728524610384</v>
      </c>
      <c r="F456">
        <f t="shared" si="7"/>
        <v>19.615922275316215</v>
      </c>
    </row>
    <row r="457" spans="2:6" x14ac:dyDescent="0.35">
      <c r="B457">
        <v>446</v>
      </c>
      <c r="C457">
        <v>18.03850187254405</v>
      </c>
      <c r="D457">
        <f t="shared" si="7"/>
        <v>0.35699014183148875</v>
      </c>
      <c r="E457">
        <f t="shared" si="7"/>
        <v>1.1129692657099355</v>
      </c>
      <c r="F457">
        <f t="shared" si="7"/>
        <v>16.568542465002626</v>
      </c>
    </row>
    <row r="458" spans="2:6" x14ac:dyDescent="0.35">
      <c r="B458">
        <v>447</v>
      </c>
      <c r="C458">
        <v>19.596065367485107</v>
      </c>
      <c r="D458">
        <f t="shared" si="7"/>
        <v>0.38781503055558419</v>
      </c>
      <c r="E458">
        <f t="shared" si="7"/>
        <v>1.2090703893791741</v>
      </c>
      <c r="F458">
        <f t="shared" si="7"/>
        <v>17.999179947550346</v>
      </c>
    </row>
    <row r="459" spans="2:6" x14ac:dyDescent="0.35">
      <c r="B459">
        <v>448</v>
      </c>
      <c r="C459">
        <v>19.635972557738466</v>
      </c>
      <c r="D459">
        <f t="shared" si="7"/>
        <v>0.38860481196921293</v>
      </c>
      <c r="E459">
        <f t="shared" si="7"/>
        <v>1.2115326490804874</v>
      </c>
      <c r="F459">
        <f t="shared" si="7"/>
        <v>18.035835096688764</v>
      </c>
    </row>
    <row r="460" spans="2:6" x14ac:dyDescent="0.35">
      <c r="B460">
        <v>449</v>
      </c>
      <c r="C460">
        <v>20.77704362740791</v>
      </c>
      <c r="D460">
        <f t="shared" si="7"/>
        <v>0.41118712650283407</v>
      </c>
      <c r="E460">
        <f t="shared" si="7"/>
        <v>1.2819363355676592</v>
      </c>
      <c r="F460">
        <f t="shared" si="7"/>
        <v>19.083920165337414</v>
      </c>
    </row>
    <row r="461" spans="2:6" x14ac:dyDescent="0.35">
      <c r="B461">
        <v>450</v>
      </c>
      <c r="C461">
        <v>15.171235503394318</v>
      </c>
      <c r="D461">
        <f t="shared" ref="D461:F524" si="8">$C461*D$11</f>
        <v>0.30024563860035319</v>
      </c>
      <c r="E461">
        <f t="shared" si="8"/>
        <v>0.93605993210698346</v>
      </c>
      <c r="F461">
        <f t="shared" si="8"/>
        <v>13.93492993268698</v>
      </c>
    </row>
    <row r="462" spans="2:6" x14ac:dyDescent="0.35">
      <c r="B462">
        <v>451</v>
      </c>
      <c r="C462">
        <v>25.533947560804734</v>
      </c>
      <c r="D462">
        <f t="shared" si="8"/>
        <v>0.50532841505667114</v>
      </c>
      <c r="E462">
        <f t="shared" si="8"/>
        <v>1.5754356469413864</v>
      </c>
      <c r="F462">
        <f t="shared" si="8"/>
        <v>23.453183498806673</v>
      </c>
    </row>
    <row r="463" spans="2:6" x14ac:dyDescent="0.35">
      <c r="B463">
        <v>452</v>
      </c>
      <c r="C463">
        <v>22.152775026687426</v>
      </c>
      <c r="D463">
        <f t="shared" si="8"/>
        <v>0.43841347549905268</v>
      </c>
      <c r="E463">
        <f t="shared" si="8"/>
        <v>1.366818482438223</v>
      </c>
      <c r="F463">
        <f t="shared" si="8"/>
        <v>20.347543068750149</v>
      </c>
    </row>
    <row r="464" spans="2:6" x14ac:dyDescent="0.35">
      <c r="B464">
        <v>453</v>
      </c>
      <c r="C464">
        <v>19.748192223049053</v>
      </c>
      <c r="D464">
        <f t="shared" si="8"/>
        <v>0.39082569009526646</v>
      </c>
      <c r="E464">
        <f t="shared" si="8"/>
        <v>1.2184565632381836</v>
      </c>
      <c r="F464">
        <f t="shared" si="8"/>
        <v>18.138909969715602</v>
      </c>
    </row>
    <row r="465" spans="2:6" x14ac:dyDescent="0.35">
      <c r="B465">
        <v>454</v>
      </c>
      <c r="C465">
        <v>19.17131678134605</v>
      </c>
      <c r="D465">
        <f t="shared" si="8"/>
        <v>0.37940906319311157</v>
      </c>
      <c r="E465">
        <f t="shared" si="8"/>
        <v>1.1828635499549949</v>
      </c>
      <c r="F465">
        <f t="shared" si="8"/>
        <v>17.609044168197943</v>
      </c>
    </row>
    <row r="466" spans="2:6" x14ac:dyDescent="0.35">
      <c r="B466">
        <v>455</v>
      </c>
      <c r="C466">
        <v>22.107916230993421</v>
      </c>
      <c r="D466">
        <f t="shared" si="8"/>
        <v>0.43752569956564397</v>
      </c>
      <c r="E466">
        <f t="shared" si="8"/>
        <v>1.364050710410537</v>
      </c>
      <c r="F466">
        <f t="shared" si="8"/>
        <v>20.306339821017239</v>
      </c>
    </row>
    <row r="467" spans="2:6" x14ac:dyDescent="0.35">
      <c r="B467">
        <v>456</v>
      </c>
      <c r="C467">
        <v>16.361744374777295</v>
      </c>
      <c r="D467">
        <f t="shared" si="8"/>
        <v>0.32380634967545285</v>
      </c>
      <c r="E467">
        <f t="shared" si="8"/>
        <v>1.009513913694059</v>
      </c>
      <c r="F467">
        <f t="shared" si="8"/>
        <v>15.028424111407782</v>
      </c>
    </row>
    <row r="468" spans="2:6" x14ac:dyDescent="0.35">
      <c r="B468">
        <v>457</v>
      </c>
      <c r="C468">
        <v>13.380777105224443</v>
      </c>
      <c r="D468">
        <f t="shared" si="8"/>
        <v>0.26481165400327766</v>
      </c>
      <c r="E468">
        <f t="shared" si="8"/>
        <v>0.82558927424551276</v>
      </c>
      <c r="F468">
        <f t="shared" si="8"/>
        <v>12.290376176975652</v>
      </c>
    </row>
    <row r="469" spans="2:6" x14ac:dyDescent="0.35">
      <c r="B469">
        <v>458</v>
      </c>
      <c r="C469">
        <v>21.326273550746585</v>
      </c>
      <c r="D469">
        <f t="shared" si="8"/>
        <v>0.42205663604504301</v>
      </c>
      <c r="E469">
        <f t="shared" si="8"/>
        <v>1.315823630022781</v>
      </c>
      <c r="F469">
        <f t="shared" si="8"/>
        <v>19.588393284678759</v>
      </c>
    </row>
    <row r="470" spans="2:6" x14ac:dyDescent="0.35">
      <c r="B470">
        <v>459</v>
      </c>
      <c r="C470">
        <v>22.871794045497694</v>
      </c>
      <c r="D470">
        <f t="shared" si="8"/>
        <v>0.45264318832766098</v>
      </c>
      <c r="E470">
        <f t="shared" si="8"/>
        <v>1.4111817047862372</v>
      </c>
      <c r="F470">
        <f t="shared" si="8"/>
        <v>21.007969152383794</v>
      </c>
    </row>
    <row r="471" spans="2:6" x14ac:dyDescent="0.35">
      <c r="B471">
        <v>460</v>
      </c>
      <c r="C471">
        <v>21.059976079941904</v>
      </c>
      <c r="D471">
        <f t="shared" si="8"/>
        <v>0.41678648819442654</v>
      </c>
      <c r="E471">
        <f t="shared" si="8"/>
        <v>1.2993931690767415</v>
      </c>
      <c r="F471">
        <f t="shared" si="8"/>
        <v>19.343796422670735</v>
      </c>
    </row>
    <row r="472" spans="2:6" x14ac:dyDescent="0.35">
      <c r="B472">
        <v>461</v>
      </c>
      <c r="C472">
        <v>19.264259422283722</v>
      </c>
      <c r="D472">
        <f t="shared" si="8"/>
        <v>0.38124844025474186</v>
      </c>
      <c r="E472">
        <f t="shared" si="8"/>
        <v>1.188598078441254</v>
      </c>
      <c r="F472">
        <f t="shared" si="8"/>
        <v>17.694412903587725</v>
      </c>
    </row>
    <row r="473" spans="2:6" x14ac:dyDescent="0.35">
      <c r="B473">
        <v>462</v>
      </c>
      <c r="C473">
        <v>20.178392140000902</v>
      </c>
      <c r="D473">
        <f t="shared" si="8"/>
        <v>0.39933954176951725</v>
      </c>
      <c r="E473">
        <f t="shared" si="8"/>
        <v>1.2449997478696715</v>
      </c>
      <c r="F473">
        <f t="shared" si="8"/>
        <v>18.534052850361711</v>
      </c>
    </row>
    <row r="474" spans="2:6" x14ac:dyDescent="0.35">
      <c r="B474">
        <v>463</v>
      </c>
      <c r="C474">
        <v>20.206016151556529</v>
      </c>
      <c r="D474">
        <f t="shared" si="8"/>
        <v>0.39988623349995461</v>
      </c>
      <c r="E474">
        <f t="shared" si="8"/>
        <v>1.2467041397351526</v>
      </c>
      <c r="F474">
        <f t="shared" si="8"/>
        <v>18.559425778321422</v>
      </c>
    </row>
    <row r="475" spans="2:6" x14ac:dyDescent="0.35">
      <c r="B475">
        <v>464</v>
      </c>
      <c r="C475">
        <v>19.296723235676311</v>
      </c>
      <c r="D475">
        <f t="shared" si="8"/>
        <v>0.38189091386088159</v>
      </c>
      <c r="E475">
        <f t="shared" si="8"/>
        <v>1.1906010843898072</v>
      </c>
      <c r="F475">
        <f t="shared" si="8"/>
        <v>17.72423123742562</v>
      </c>
    </row>
    <row r="476" spans="2:6" x14ac:dyDescent="0.35">
      <c r="B476">
        <v>465</v>
      </c>
      <c r="C476">
        <v>18.705520999487998</v>
      </c>
      <c r="D476">
        <f t="shared" si="8"/>
        <v>0.37019075319126421</v>
      </c>
      <c r="E476">
        <f t="shared" si="8"/>
        <v>1.1541241128904118</v>
      </c>
      <c r="F476">
        <f t="shared" si="8"/>
        <v>17.18120613340632</v>
      </c>
    </row>
    <row r="477" spans="2:6" x14ac:dyDescent="0.35">
      <c r="B477">
        <v>466</v>
      </c>
      <c r="C477">
        <v>17.227737788129151</v>
      </c>
      <c r="D477">
        <f t="shared" si="8"/>
        <v>0.34094475250080974</v>
      </c>
      <c r="E477">
        <f t="shared" si="8"/>
        <v>1.0629454048554656</v>
      </c>
      <c r="F477">
        <f t="shared" si="8"/>
        <v>15.823847630772875</v>
      </c>
    </row>
    <row r="478" spans="2:6" x14ac:dyDescent="0.35">
      <c r="B478">
        <v>467</v>
      </c>
      <c r="C478">
        <v>23.219148175855842</v>
      </c>
      <c r="D478">
        <f t="shared" si="8"/>
        <v>0.4595174842718851</v>
      </c>
      <c r="E478">
        <f t="shared" si="8"/>
        <v>1.43261333331823</v>
      </c>
      <c r="F478">
        <f t="shared" si="8"/>
        <v>21.327017358265728</v>
      </c>
    </row>
    <row r="479" spans="2:6" x14ac:dyDescent="0.35">
      <c r="B479">
        <v>468</v>
      </c>
      <c r="C479">
        <v>19.944597171466654</v>
      </c>
      <c r="D479">
        <f t="shared" si="8"/>
        <v>0.39471263319549837</v>
      </c>
      <c r="E479">
        <f t="shared" si="8"/>
        <v>1.2305746799624362</v>
      </c>
      <c r="F479">
        <f t="shared" si="8"/>
        <v>18.319309858308717</v>
      </c>
    </row>
    <row r="480" spans="2:6" x14ac:dyDescent="0.35">
      <c r="B480">
        <v>469</v>
      </c>
      <c r="C480">
        <v>19.455328496109967</v>
      </c>
      <c r="D480">
        <f t="shared" si="8"/>
        <v>0.38502978397423682</v>
      </c>
      <c r="E480">
        <f t="shared" si="8"/>
        <v>1.2003869735667383</v>
      </c>
      <c r="F480">
        <f t="shared" si="8"/>
        <v>17.869911738568991</v>
      </c>
    </row>
    <row r="481" spans="2:6" x14ac:dyDescent="0.35">
      <c r="B481">
        <v>470</v>
      </c>
      <c r="C481">
        <v>19.122388152176349</v>
      </c>
      <c r="D481">
        <f t="shared" si="8"/>
        <v>0.3784407434074481</v>
      </c>
      <c r="E481">
        <f t="shared" si="8"/>
        <v>1.1798446706232206</v>
      </c>
      <c r="F481">
        <f t="shared" si="8"/>
        <v>17.564102738145678</v>
      </c>
    </row>
    <row r="482" spans="2:6" x14ac:dyDescent="0.35">
      <c r="B482">
        <v>471</v>
      </c>
      <c r="C482">
        <v>16.664159493658701</v>
      </c>
      <c r="D482">
        <f t="shared" si="8"/>
        <v>0.32979128217950865</v>
      </c>
      <c r="E482">
        <f t="shared" si="8"/>
        <v>1.0281728209125858</v>
      </c>
      <c r="F482">
        <f t="shared" si="8"/>
        <v>15.306195390566605</v>
      </c>
    </row>
    <row r="483" spans="2:6" x14ac:dyDescent="0.35">
      <c r="B483">
        <v>472</v>
      </c>
      <c r="C483">
        <v>20.387607619474124</v>
      </c>
      <c r="D483">
        <f t="shared" si="8"/>
        <v>0.40348001109552983</v>
      </c>
      <c r="E483">
        <f t="shared" si="8"/>
        <v>1.2579082698860635</v>
      </c>
      <c r="F483">
        <f t="shared" si="8"/>
        <v>18.72621933849253</v>
      </c>
    </row>
    <row r="484" spans="2:6" x14ac:dyDescent="0.35">
      <c r="B484">
        <v>473</v>
      </c>
      <c r="C484">
        <v>20.395293229521286</v>
      </c>
      <c r="D484">
        <f t="shared" si="8"/>
        <v>0.40363211280775535</v>
      </c>
      <c r="E484">
        <f t="shared" si="8"/>
        <v>1.2583824693418255</v>
      </c>
      <c r="F484">
        <f t="shared" si="8"/>
        <v>18.733278647371705</v>
      </c>
    </row>
    <row r="485" spans="2:6" x14ac:dyDescent="0.35">
      <c r="B485">
        <v>474</v>
      </c>
      <c r="C485">
        <v>23.25948618874882</v>
      </c>
      <c r="D485">
        <f t="shared" si="8"/>
        <v>0.46031579186115246</v>
      </c>
      <c r="E485">
        <f t="shared" si="8"/>
        <v>1.4351021746259458</v>
      </c>
      <c r="F485">
        <f t="shared" si="8"/>
        <v>21.364068222261722</v>
      </c>
    </row>
    <row r="486" spans="2:6" x14ac:dyDescent="0.35">
      <c r="B486">
        <v>475</v>
      </c>
      <c r="C486">
        <v>22.071990302138175</v>
      </c>
      <c r="D486">
        <f t="shared" si="8"/>
        <v>0.43681470912264142</v>
      </c>
      <c r="E486">
        <f t="shared" si="8"/>
        <v>1.3618340931470585</v>
      </c>
      <c r="F486">
        <f t="shared" si="8"/>
        <v>20.273341499868476</v>
      </c>
    </row>
    <row r="487" spans="2:6" x14ac:dyDescent="0.35">
      <c r="B487">
        <v>476</v>
      </c>
      <c r="C487">
        <v>17.177328143365056</v>
      </c>
      <c r="D487">
        <f t="shared" si="8"/>
        <v>0.33994712274412797</v>
      </c>
      <c r="E487">
        <f t="shared" si="8"/>
        <v>1.059835147378752</v>
      </c>
      <c r="F487">
        <f t="shared" si="8"/>
        <v>15.777545873242175</v>
      </c>
    </row>
    <row r="488" spans="2:6" x14ac:dyDescent="0.35">
      <c r="B488">
        <v>477</v>
      </c>
      <c r="C488">
        <v>18.357128630299748</v>
      </c>
      <c r="D488">
        <f t="shared" si="8"/>
        <v>0.36329591002921502</v>
      </c>
      <c r="E488">
        <f t="shared" si="8"/>
        <v>1.1326284253851997</v>
      </c>
      <c r="F488">
        <f t="shared" si="8"/>
        <v>16.861204294885333</v>
      </c>
    </row>
    <row r="489" spans="2:6" x14ac:dyDescent="0.35">
      <c r="B489">
        <v>478</v>
      </c>
      <c r="C489">
        <v>20.636602935050426</v>
      </c>
      <c r="D489">
        <f t="shared" si="8"/>
        <v>0.40840774143871622</v>
      </c>
      <c r="E489">
        <f t="shared" si="8"/>
        <v>1.2732711938971741</v>
      </c>
      <c r="F489">
        <f t="shared" si="8"/>
        <v>18.954923999714534</v>
      </c>
    </row>
    <row r="490" spans="2:6" x14ac:dyDescent="0.35">
      <c r="B490">
        <v>479</v>
      </c>
      <c r="C490">
        <v>20.853348878244759</v>
      </c>
      <c r="D490">
        <f t="shared" si="8"/>
        <v>0.41269724206072284</v>
      </c>
      <c r="E490">
        <f t="shared" si="8"/>
        <v>1.2866443428951946</v>
      </c>
      <c r="F490">
        <f t="shared" si="8"/>
        <v>19.154007293288842</v>
      </c>
    </row>
    <row r="491" spans="2:6" x14ac:dyDescent="0.35">
      <c r="B491">
        <v>480</v>
      </c>
      <c r="C491">
        <v>21.000072983703436</v>
      </c>
      <c r="D491">
        <f t="shared" si="8"/>
        <v>0.41560097872288526</v>
      </c>
      <c r="E491">
        <f t="shared" si="8"/>
        <v>1.2956971689595833</v>
      </c>
      <c r="F491">
        <f t="shared" si="8"/>
        <v>19.288774836020966</v>
      </c>
    </row>
    <row r="492" spans="2:6" x14ac:dyDescent="0.35">
      <c r="B492">
        <v>481</v>
      </c>
      <c r="C492">
        <v>17.929645468700556</v>
      </c>
      <c r="D492">
        <f t="shared" si="8"/>
        <v>0.35483582417684456</v>
      </c>
      <c r="E492">
        <f t="shared" si="8"/>
        <v>1.1062528636101623</v>
      </c>
      <c r="F492">
        <f t="shared" si="8"/>
        <v>16.468556780913548</v>
      </c>
    </row>
    <row r="493" spans="2:6" x14ac:dyDescent="0.35">
      <c r="B493">
        <v>482</v>
      </c>
      <c r="C493">
        <v>18.713243880802732</v>
      </c>
      <c r="D493">
        <f t="shared" si="8"/>
        <v>0.37034359251879678</v>
      </c>
      <c r="E493">
        <f t="shared" si="8"/>
        <v>1.1546006119703665</v>
      </c>
      <c r="F493">
        <f t="shared" si="8"/>
        <v>17.188299676313569</v>
      </c>
    </row>
    <row r="494" spans="2:6" x14ac:dyDescent="0.35">
      <c r="B494">
        <v>483</v>
      </c>
      <c r="C494">
        <v>20.613353339604402</v>
      </c>
      <c r="D494">
        <f t="shared" si="8"/>
        <v>0.40794762138914414</v>
      </c>
      <c r="E494">
        <f t="shared" si="8"/>
        <v>1.27183670197792</v>
      </c>
      <c r="F494">
        <f t="shared" si="8"/>
        <v>18.933569016237335</v>
      </c>
    </row>
    <row r="495" spans="2:6" x14ac:dyDescent="0.35">
      <c r="B495">
        <v>484</v>
      </c>
      <c r="C495">
        <v>20.287091376018893</v>
      </c>
      <c r="D495">
        <f t="shared" si="8"/>
        <v>0.40149074900153803</v>
      </c>
      <c r="E495">
        <f t="shared" si="8"/>
        <v>1.251706452769501</v>
      </c>
      <c r="F495">
        <f t="shared" si="8"/>
        <v>18.633894174247853</v>
      </c>
    </row>
    <row r="496" spans="2:6" x14ac:dyDescent="0.35">
      <c r="B496">
        <v>485</v>
      </c>
      <c r="C496">
        <v>22.616976656038034</v>
      </c>
      <c r="D496">
        <f t="shared" si="8"/>
        <v>0.44760023649900649</v>
      </c>
      <c r="E496">
        <f t="shared" si="8"/>
        <v>1.3954595608498437</v>
      </c>
      <c r="F496">
        <f t="shared" si="8"/>
        <v>20.773916858689184</v>
      </c>
    </row>
    <row r="497" spans="2:6" x14ac:dyDescent="0.35">
      <c r="B497">
        <v>486</v>
      </c>
      <c r="C497">
        <v>18.204083476701449</v>
      </c>
      <c r="D497">
        <f t="shared" si="8"/>
        <v>0.3602670769545106</v>
      </c>
      <c r="E497">
        <f t="shared" si="8"/>
        <v>1.1231855928581802</v>
      </c>
      <c r="F497">
        <f t="shared" si="8"/>
        <v>16.720630806888757</v>
      </c>
    </row>
    <row r="498" spans="2:6" x14ac:dyDescent="0.35">
      <c r="B498">
        <v>487</v>
      </c>
      <c r="C498">
        <v>16.515050465157113</v>
      </c>
      <c r="D498">
        <f t="shared" si="8"/>
        <v>0.3268403468075331</v>
      </c>
      <c r="E498">
        <f t="shared" si="8"/>
        <v>1.0189728459293679</v>
      </c>
      <c r="F498">
        <f t="shared" si="8"/>
        <v>15.169237272420212</v>
      </c>
    </row>
    <row r="499" spans="2:6" x14ac:dyDescent="0.35">
      <c r="B499">
        <v>488</v>
      </c>
      <c r="C499">
        <v>15.228070777358719</v>
      </c>
      <c r="D499">
        <f t="shared" si="8"/>
        <v>0.30137043447624939</v>
      </c>
      <c r="E499">
        <f t="shared" si="8"/>
        <v>0.93956664866124806</v>
      </c>
      <c r="F499">
        <f t="shared" si="8"/>
        <v>13.987133694221221</v>
      </c>
    </row>
    <row r="500" spans="2:6" x14ac:dyDescent="0.35">
      <c r="B500">
        <v>489</v>
      </c>
      <c r="C500">
        <v>21.233077921141604</v>
      </c>
      <c r="D500">
        <f t="shared" si="8"/>
        <v>0.42021225222282571</v>
      </c>
      <c r="E500">
        <f t="shared" si="8"/>
        <v>1.3100734922241035</v>
      </c>
      <c r="F500">
        <f t="shared" si="8"/>
        <v>19.502792176694673</v>
      </c>
    </row>
    <row r="501" spans="2:6" x14ac:dyDescent="0.35">
      <c r="B501">
        <v>490</v>
      </c>
      <c r="C501">
        <v>20.899210954514601</v>
      </c>
      <c r="D501">
        <f t="shared" si="8"/>
        <v>0.41360487337223306</v>
      </c>
      <c r="E501">
        <f t="shared" si="8"/>
        <v>1.2894740169840206</v>
      </c>
      <c r="F501">
        <f t="shared" si="8"/>
        <v>19.196132064158345</v>
      </c>
    </row>
    <row r="502" spans="2:6" x14ac:dyDescent="0.35">
      <c r="B502">
        <v>491</v>
      </c>
      <c r="C502">
        <v>23.808915308520465</v>
      </c>
      <c r="D502">
        <f t="shared" si="8"/>
        <v>0.47118924359120828</v>
      </c>
      <c r="E502">
        <f t="shared" si="8"/>
        <v>1.469001759431414</v>
      </c>
      <c r="F502">
        <f t="shared" si="8"/>
        <v>21.868724305497842</v>
      </c>
    </row>
    <row r="503" spans="2:6" x14ac:dyDescent="0.35">
      <c r="B503">
        <v>492</v>
      </c>
      <c r="C503">
        <v>24.647555031349249</v>
      </c>
      <c r="D503">
        <f t="shared" si="8"/>
        <v>0.48778630446209226</v>
      </c>
      <c r="E503">
        <f t="shared" si="8"/>
        <v>1.5207455374406404</v>
      </c>
      <c r="F503">
        <f t="shared" si="8"/>
        <v>22.639023189446515</v>
      </c>
    </row>
    <row r="504" spans="2:6" x14ac:dyDescent="0.35">
      <c r="B504">
        <v>493</v>
      </c>
      <c r="C504">
        <v>14.302409848309768</v>
      </c>
      <c r="D504">
        <f t="shared" si="8"/>
        <v>0.28305118442522242</v>
      </c>
      <c r="E504">
        <f t="shared" si="8"/>
        <v>0.88245369261981099</v>
      </c>
      <c r="F504">
        <f t="shared" si="8"/>
        <v>13.136904971264734</v>
      </c>
    </row>
    <row r="505" spans="2:6" x14ac:dyDescent="0.35">
      <c r="B505">
        <v>494</v>
      </c>
      <c r="C505">
        <v>20.604059454902561</v>
      </c>
      <c r="D505">
        <f t="shared" si="8"/>
        <v>0.40776369119131961</v>
      </c>
      <c r="E505">
        <f t="shared" si="8"/>
        <v>1.2712632725376434</v>
      </c>
      <c r="F505">
        <f t="shared" si="8"/>
        <v>18.925032491173596</v>
      </c>
    </row>
    <row r="506" spans="2:6" x14ac:dyDescent="0.35">
      <c r="B506">
        <v>495</v>
      </c>
      <c r="C506">
        <v>17.585068968352669</v>
      </c>
      <c r="D506">
        <f t="shared" si="8"/>
        <v>0.34801649879161278</v>
      </c>
      <c r="E506">
        <f t="shared" si="8"/>
        <v>1.0849926138797339</v>
      </c>
      <c r="F506">
        <f t="shared" si="8"/>
        <v>16.152059855681323</v>
      </c>
    </row>
    <row r="507" spans="2:6" x14ac:dyDescent="0.35">
      <c r="B507">
        <v>496</v>
      </c>
      <c r="C507">
        <v>18.688595105876434</v>
      </c>
      <c r="D507">
        <f t="shared" si="8"/>
        <v>0.36985578207205982</v>
      </c>
      <c r="E507">
        <f t="shared" si="8"/>
        <v>1.1530797911658335</v>
      </c>
      <c r="F507">
        <f t="shared" si="8"/>
        <v>17.165659532638539</v>
      </c>
    </row>
    <row r="508" spans="2:6" x14ac:dyDescent="0.35">
      <c r="B508">
        <v>497</v>
      </c>
      <c r="C508">
        <v>17.197129125197478</v>
      </c>
      <c r="D508">
        <f t="shared" si="8"/>
        <v>0.34033899316456007</v>
      </c>
      <c r="E508">
        <f t="shared" si="8"/>
        <v>1.061056861042452</v>
      </c>
      <c r="F508">
        <f t="shared" si="8"/>
        <v>15.795733270990464</v>
      </c>
    </row>
    <row r="509" spans="2:6" x14ac:dyDescent="0.35">
      <c r="B509">
        <v>498</v>
      </c>
      <c r="C509">
        <v>21.099234506419787</v>
      </c>
      <c r="D509">
        <f t="shared" si="8"/>
        <v>0.41756343027838927</v>
      </c>
      <c r="E509">
        <f t="shared" si="8"/>
        <v>1.3018154002796842</v>
      </c>
      <c r="F509">
        <f t="shared" si="8"/>
        <v>19.379855675861712</v>
      </c>
    </row>
    <row r="510" spans="2:6" x14ac:dyDescent="0.35">
      <c r="B510">
        <v>499</v>
      </c>
      <c r="C510">
        <v>17.769810239189439</v>
      </c>
      <c r="D510">
        <f t="shared" si="8"/>
        <v>0.35167261241702036</v>
      </c>
      <c r="E510">
        <f t="shared" si="8"/>
        <v>1.0963910857707104</v>
      </c>
      <c r="F510">
        <f t="shared" si="8"/>
        <v>16.321746541001708</v>
      </c>
    </row>
    <row r="511" spans="2:6" x14ac:dyDescent="0.35">
      <c r="B511">
        <v>500</v>
      </c>
      <c r="C511">
        <v>16.820358102723535</v>
      </c>
      <c r="D511">
        <f t="shared" si="8"/>
        <v>0.33288252356961595</v>
      </c>
      <c r="E511">
        <f t="shared" si="8"/>
        <v>1.0378102205405673</v>
      </c>
      <c r="F511">
        <f t="shared" si="8"/>
        <v>15.449665358613352</v>
      </c>
    </row>
    <row r="512" spans="2:6" x14ac:dyDescent="0.35">
      <c r="B512">
        <v>501</v>
      </c>
      <c r="C512">
        <v>18.761277291906918</v>
      </c>
      <c r="D512">
        <f t="shared" si="8"/>
        <v>0.37129419553250015</v>
      </c>
      <c r="E512">
        <f t="shared" si="8"/>
        <v>1.1575642566601474</v>
      </c>
      <c r="F512">
        <f t="shared" si="8"/>
        <v>17.232418839714271</v>
      </c>
    </row>
    <row r="513" spans="2:6" x14ac:dyDescent="0.35">
      <c r="B513">
        <v>502</v>
      </c>
      <c r="C513">
        <v>23.691156817935557</v>
      </c>
      <c r="D513">
        <f t="shared" si="8"/>
        <v>0.46885874959825896</v>
      </c>
      <c r="E513">
        <f t="shared" si="8"/>
        <v>1.4617361016886896</v>
      </c>
      <c r="F513">
        <f t="shared" si="8"/>
        <v>21.760561966648606</v>
      </c>
    </row>
    <row r="514" spans="2:6" x14ac:dyDescent="0.35">
      <c r="B514">
        <v>503</v>
      </c>
      <c r="C514">
        <v>18.261125409971424</v>
      </c>
      <c r="D514">
        <f t="shared" si="8"/>
        <v>0.36139596271189078</v>
      </c>
      <c r="E514">
        <f t="shared" si="8"/>
        <v>1.1267050602194242</v>
      </c>
      <c r="F514">
        <f t="shared" si="8"/>
        <v>16.773024387040106</v>
      </c>
    </row>
    <row r="515" spans="2:6" x14ac:dyDescent="0.35">
      <c r="B515">
        <v>504</v>
      </c>
      <c r="C515">
        <v>17.453202464856123</v>
      </c>
      <c r="D515">
        <f t="shared" si="8"/>
        <v>0.34540680081787439</v>
      </c>
      <c r="E515">
        <f t="shared" si="8"/>
        <v>1.0768564966674907</v>
      </c>
      <c r="F515">
        <f t="shared" si="8"/>
        <v>16.030939167370757</v>
      </c>
    </row>
    <row r="516" spans="2:6" x14ac:dyDescent="0.35">
      <c r="B516">
        <v>505</v>
      </c>
      <c r="C516">
        <v>17.412124657799932</v>
      </c>
      <c r="D516">
        <f t="shared" si="8"/>
        <v>0.34459385236623846</v>
      </c>
      <c r="E516">
        <f t="shared" si="8"/>
        <v>1.0743220103182729</v>
      </c>
      <c r="F516">
        <f t="shared" si="8"/>
        <v>15.99320879511542</v>
      </c>
    </row>
    <row r="517" spans="2:6" x14ac:dyDescent="0.35">
      <c r="B517">
        <v>506</v>
      </c>
      <c r="C517">
        <v>21.776505829109919</v>
      </c>
      <c r="D517">
        <f t="shared" si="8"/>
        <v>0.43096693724664564</v>
      </c>
      <c r="E517">
        <f t="shared" si="8"/>
        <v>1.3436028043571893</v>
      </c>
      <c r="F517">
        <f t="shared" si="8"/>
        <v>20.001936087506081</v>
      </c>
    </row>
    <row r="518" spans="2:6" x14ac:dyDescent="0.35">
      <c r="B518">
        <v>507</v>
      </c>
      <c r="C518">
        <v>18.358686048420108</v>
      </c>
      <c r="D518">
        <f t="shared" si="8"/>
        <v>0.36332673204091015</v>
      </c>
      <c r="E518">
        <f t="shared" si="8"/>
        <v>1.1327245175393081</v>
      </c>
      <c r="F518">
        <f t="shared" si="8"/>
        <v>16.862634798839888</v>
      </c>
    </row>
    <row r="519" spans="2:6" x14ac:dyDescent="0.35">
      <c r="B519">
        <v>508</v>
      </c>
      <c r="C519">
        <v>23.41763646203173</v>
      </c>
      <c r="D519">
        <f t="shared" si="8"/>
        <v>0.46344565757222284</v>
      </c>
      <c r="E519">
        <f t="shared" si="8"/>
        <v>1.444859991254577</v>
      </c>
      <c r="F519">
        <f t="shared" si="8"/>
        <v>21.509330813204929</v>
      </c>
    </row>
    <row r="520" spans="2:6" x14ac:dyDescent="0.35">
      <c r="B520">
        <v>509</v>
      </c>
      <c r="C520">
        <v>22.800351117281039</v>
      </c>
      <c r="D520">
        <f t="shared" si="8"/>
        <v>0.4512293003419996</v>
      </c>
      <c r="E520">
        <f t="shared" si="8"/>
        <v>1.406773701066234</v>
      </c>
      <c r="F520">
        <f t="shared" si="8"/>
        <v>20.942348115872804</v>
      </c>
    </row>
    <row r="521" spans="2:6" x14ac:dyDescent="0.35">
      <c r="B521">
        <v>510</v>
      </c>
      <c r="C521">
        <v>20.751032128665937</v>
      </c>
      <c r="D521">
        <f t="shared" si="8"/>
        <v>0.41067234713308604</v>
      </c>
      <c r="E521">
        <f t="shared" si="8"/>
        <v>1.2803314351796211</v>
      </c>
      <c r="F521">
        <f t="shared" si="8"/>
        <v>19.060028346353228</v>
      </c>
    </row>
    <row r="522" spans="2:6" x14ac:dyDescent="0.35">
      <c r="B522">
        <v>511</v>
      </c>
      <c r="C522">
        <v>17.164564633367114</v>
      </c>
      <c r="D522">
        <f t="shared" si="8"/>
        <v>0.33969452708642717</v>
      </c>
      <c r="E522">
        <f t="shared" si="8"/>
        <v>1.0590476432694493</v>
      </c>
      <c r="F522">
        <f t="shared" si="8"/>
        <v>15.765822463011236</v>
      </c>
    </row>
    <row r="523" spans="2:6" x14ac:dyDescent="0.35">
      <c r="B523">
        <v>512</v>
      </c>
      <c r="C523">
        <v>17.527418653057836</v>
      </c>
      <c r="D523">
        <f t="shared" si="8"/>
        <v>0.34687557287774529</v>
      </c>
      <c r="E523">
        <f t="shared" si="8"/>
        <v>1.0814356095600295</v>
      </c>
      <c r="F523">
        <f t="shared" si="8"/>
        <v>16.099107470620062</v>
      </c>
    </row>
    <row r="524" spans="2:6" x14ac:dyDescent="0.35">
      <c r="B524">
        <v>513</v>
      </c>
      <c r="C524">
        <v>14.898718314499572</v>
      </c>
      <c r="D524">
        <f t="shared" si="8"/>
        <v>0.29485239970488092</v>
      </c>
      <c r="E524">
        <f t="shared" si="8"/>
        <v>0.91924571672698174</v>
      </c>
      <c r="F524">
        <f t="shared" si="8"/>
        <v>13.684620198067709</v>
      </c>
    </row>
    <row r="525" spans="2:6" x14ac:dyDescent="0.35">
      <c r="B525">
        <v>514</v>
      </c>
      <c r="C525">
        <v>18.834019610821802</v>
      </c>
      <c r="D525">
        <f t="shared" ref="D525:F588" si="9">$C525*D$11</f>
        <v>0.37273379905002402</v>
      </c>
      <c r="E525">
        <f t="shared" si="9"/>
        <v>1.1620524323324277</v>
      </c>
      <c r="F525">
        <f t="shared" si="9"/>
        <v>17.29923337943935</v>
      </c>
    </row>
    <row r="526" spans="2:6" x14ac:dyDescent="0.35">
      <c r="B526">
        <v>515</v>
      </c>
      <c r="C526">
        <v>17.739610793726332</v>
      </c>
      <c r="D526">
        <f t="shared" si="9"/>
        <v>0.35107495168026498</v>
      </c>
      <c r="E526">
        <f t="shared" si="9"/>
        <v>1.0945277905325907</v>
      </c>
      <c r="F526">
        <f t="shared" si="9"/>
        <v>16.294008051513476</v>
      </c>
    </row>
    <row r="527" spans="2:6" x14ac:dyDescent="0.35">
      <c r="B527">
        <v>516</v>
      </c>
      <c r="C527">
        <v>20.862024453095717</v>
      </c>
      <c r="D527">
        <f t="shared" si="9"/>
        <v>0.41286893562587568</v>
      </c>
      <c r="E527">
        <f t="shared" si="9"/>
        <v>1.2871796228336123</v>
      </c>
      <c r="F527">
        <f t="shared" si="9"/>
        <v>19.161975894636228</v>
      </c>
    </row>
    <row r="528" spans="2:6" x14ac:dyDescent="0.35">
      <c r="B528">
        <v>517</v>
      </c>
      <c r="C528">
        <v>19.93718879501791</v>
      </c>
      <c r="D528">
        <f t="shared" si="9"/>
        <v>0.3945660180620541</v>
      </c>
      <c r="E528">
        <f t="shared" si="9"/>
        <v>1.2301175857228746</v>
      </c>
      <c r="F528">
        <f t="shared" si="9"/>
        <v>18.312505191232979</v>
      </c>
    </row>
    <row r="529" spans="2:6" x14ac:dyDescent="0.35">
      <c r="B529">
        <v>518</v>
      </c>
      <c r="C529">
        <v>22.005992502488951</v>
      </c>
      <c r="D529">
        <f t="shared" si="9"/>
        <v>0.43550858270350662</v>
      </c>
      <c r="E529">
        <f t="shared" si="9"/>
        <v>1.3577620519579912</v>
      </c>
      <c r="F529">
        <f t="shared" si="9"/>
        <v>20.212721867827451</v>
      </c>
    </row>
    <row r="530" spans="2:6" x14ac:dyDescent="0.35">
      <c r="B530">
        <v>519</v>
      </c>
      <c r="C530">
        <v>22.269675591764432</v>
      </c>
      <c r="D530">
        <f t="shared" si="9"/>
        <v>0.44072699075668842</v>
      </c>
      <c r="E530">
        <f t="shared" si="9"/>
        <v>1.3740312064767344</v>
      </c>
      <c r="F530">
        <f t="shared" si="9"/>
        <v>20.454917394531009</v>
      </c>
    </row>
    <row r="531" spans="2:6" x14ac:dyDescent="0.35">
      <c r="B531">
        <v>520</v>
      </c>
      <c r="C531">
        <v>19.219034185615147</v>
      </c>
      <c r="D531">
        <f t="shared" si="9"/>
        <v>0.38035341228807623</v>
      </c>
      <c r="E531">
        <f t="shared" si="9"/>
        <v>1.1858076971334142</v>
      </c>
      <c r="F531">
        <f t="shared" si="9"/>
        <v>17.652873076193657</v>
      </c>
    </row>
    <row r="532" spans="2:6" x14ac:dyDescent="0.35">
      <c r="B532">
        <v>521</v>
      </c>
      <c r="C532">
        <v>17.221194700373601</v>
      </c>
      <c r="D532">
        <f t="shared" si="9"/>
        <v>0.34081526182345895</v>
      </c>
      <c r="E532">
        <f t="shared" si="9"/>
        <v>1.0625416986260778</v>
      </c>
      <c r="F532">
        <f t="shared" si="9"/>
        <v>15.817837739924064</v>
      </c>
    </row>
    <row r="533" spans="2:6" x14ac:dyDescent="0.35">
      <c r="B533">
        <v>522</v>
      </c>
      <c r="C533">
        <v>19.384856539187375</v>
      </c>
      <c r="D533">
        <f t="shared" si="9"/>
        <v>0.38363511195132172</v>
      </c>
      <c r="E533">
        <f t="shared" si="9"/>
        <v>1.1960388784364735</v>
      </c>
      <c r="F533">
        <f t="shared" si="9"/>
        <v>17.805182548799579</v>
      </c>
    </row>
    <row r="534" spans="2:6" x14ac:dyDescent="0.35">
      <c r="B534">
        <v>523</v>
      </c>
      <c r="C534">
        <v>20.174629654205656</v>
      </c>
      <c r="D534">
        <f t="shared" si="9"/>
        <v>0.3992650804673995</v>
      </c>
      <c r="E534">
        <f t="shared" si="9"/>
        <v>1.2447676038101279</v>
      </c>
      <c r="F534">
        <f t="shared" si="9"/>
        <v>18.530596969928126</v>
      </c>
    </row>
    <row r="535" spans="2:6" x14ac:dyDescent="0.35">
      <c r="B535">
        <v>524</v>
      </c>
      <c r="C535">
        <v>17.332933265848521</v>
      </c>
      <c r="D535">
        <f t="shared" si="9"/>
        <v>0.34302661876533741</v>
      </c>
      <c r="E535">
        <f t="shared" si="9"/>
        <v>1.0694359290919342</v>
      </c>
      <c r="F535">
        <f t="shared" si="9"/>
        <v>15.920470717991249</v>
      </c>
    </row>
    <row r="536" spans="2:6" x14ac:dyDescent="0.35">
      <c r="B536">
        <v>525</v>
      </c>
      <c r="C536">
        <v>16.609669848057457</v>
      </c>
      <c r="D536">
        <f t="shared" si="9"/>
        <v>0.32871290735387287</v>
      </c>
      <c r="E536">
        <f t="shared" si="9"/>
        <v>1.0248108288091329</v>
      </c>
      <c r="F536">
        <f t="shared" si="9"/>
        <v>15.25614611189445</v>
      </c>
    </row>
    <row r="537" spans="2:6" x14ac:dyDescent="0.35">
      <c r="B537">
        <v>526</v>
      </c>
      <c r="C537">
        <v>19.749640764974938</v>
      </c>
      <c r="D537">
        <f t="shared" si="9"/>
        <v>0.39085435739764141</v>
      </c>
      <c r="E537">
        <f t="shared" si="9"/>
        <v>1.2185459377691172</v>
      </c>
      <c r="F537">
        <f t="shared" si="9"/>
        <v>18.140240469808177</v>
      </c>
    </row>
    <row r="538" spans="2:6" x14ac:dyDescent="0.35">
      <c r="B538">
        <v>527</v>
      </c>
      <c r="C538">
        <v>19.003084574895578</v>
      </c>
      <c r="D538">
        <f t="shared" si="9"/>
        <v>0.37607967144729315</v>
      </c>
      <c r="E538">
        <f t="shared" si="9"/>
        <v>1.1724836815709727</v>
      </c>
      <c r="F538">
        <f t="shared" si="9"/>
        <v>17.454521221877311</v>
      </c>
    </row>
    <row r="539" spans="2:6" x14ac:dyDescent="0.35">
      <c r="B539">
        <v>528</v>
      </c>
      <c r="C539">
        <v>18.69717157818269</v>
      </c>
      <c r="D539">
        <f t="shared" si="9"/>
        <v>0.37002551435285885</v>
      </c>
      <c r="E539">
        <f t="shared" si="9"/>
        <v>1.1536089565118539</v>
      </c>
      <c r="F539">
        <f t="shared" si="9"/>
        <v>17.173537107317976</v>
      </c>
    </row>
    <row r="540" spans="2:6" x14ac:dyDescent="0.35">
      <c r="B540">
        <v>529</v>
      </c>
      <c r="C540">
        <v>20.047357787244586</v>
      </c>
      <c r="D540">
        <f t="shared" si="9"/>
        <v>0.39674631243673802</v>
      </c>
      <c r="E540">
        <f t="shared" si="9"/>
        <v>1.2369149740674774</v>
      </c>
      <c r="F540">
        <f t="shared" si="9"/>
        <v>18.413696500740368</v>
      </c>
    </row>
    <row r="541" spans="2:6" x14ac:dyDescent="0.35">
      <c r="B541">
        <v>530</v>
      </c>
      <c r="C541">
        <v>18.689192884629016</v>
      </c>
      <c r="D541">
        <f t="shared" si="9"/>
        <v>0.36986761238497468</v>
      </c>
      <c r="E541">
        <f t="shared" si="9"/>
        <v>1.1531166739060976</v>
      </c>
      <c r="F541">
        <f t="shared" si="9"/>
        <v>17.166208598337942</v>
      </c>
    </row>
    <row r="542" spans="2:6" x14ac:dyDescent="0.35">
      <c r="B542">
        <v>531</v>
      </c>
      <c r="C542">
        <v>21.248286944191836</v>
      </c>
      <c r="D542">
        <f t="shared" si="9"/>
        <v>0.42051324569413412</v>
      </c>
      <c r="E542">
        <f t="shared" si="9"/>
        <v>1.3110118836346534</v>
      </c>
      <c r="F542">
        <f t="shared" si="9"/>
        <v>19.516761814863049</v>
      </c>
    </row>
    <row r="543" spans="2:6" x14ac:dyDescent="0.35">
      <c r="B543">
        <v>532</v>
      </c>
      <c r="C543">
        <v>21.082186828040303</v>
      </c>
      <c r="D543">
        <f t="shared" si="9"/>
        <v>0.41722604898333543</v>
      </c>
      <c r="E543">
        <f t="shared" si="9"/>
        <v>1.3007635644774576</v>
      </c>
      <c r="F543">
        <f t="shared" si="9"/>
        <v>19.364197214579509</v>
      </c>
    </row>
    <row r="544" spans="2:6" x14ac:dyDescent="0.35">
      <c r="B544">
        <v>533</v>
      </c>
      <c r="C544">
        <v>17.863522607960313</v>
      </c>
      <c r="D544">
        <f t="shared" si="9"/>
        <v>0.35352722274193865</v>
      </c>
      <c r="E544">
        <f t="shared" si="9"/>
        <v>1.1021731061954558</v>
      </c>
      <c r="F544">
        <f t="shared" si="9"/>
        <v>16.407822279022916</v>
      </c>
    </row>
    <row r="545" spans="2:6" x14ac:dyDescent="0.35">
      <c r="B545">
        <v>534</v>
      </c>
      <c r="C545">
        <v>20.564136605232736</v>
      </c>
      <c r="D545">
        <f t="shared" si="9"/>
        <v>0.40697359987072934</v>
      </c>
      <c r="E545">
        <f t="shared" si="9"/>
        <v>1.2688000466558031</v>
      </c>
      <c r="F545">
        <f t="shared" si="9"/>
        <v>18.888362958706203</v>
      </c>
    </row>
    <row r="546" spans="2:6" x14ac:dyDescent="0.35">
      <c r="B546">
        <v>535</v>
      </c>
      <c r="C546">
        <v>24.169077326641951</v>
      </c>
      <c r="D546">
        <f t="shared" si="9"/>
        <v>0.47831701344925864</v>
      </c>
      <c r="E546">
        <f t="shared" si="9"/>
        <v>1.4912236301653357</v>
      </c>
      <c r="F546">
        <f t="shared" si="9"/>
        <v>22.199536683027354</v>
      </c>
    </row>
    <row r="547" spans="2:6" x14ac:dyDescent="0.35">
      <c r="B547">
        <v>536</v>
      </c>
      <c r="C547">
        <v>10.76354005780111</v>
      </c>
      <c r="D547">
        <f t="shared" si="9"/>
        <v>0.21301534456649462</v>
      </c>
      <c r="E547">
        <f t="shared" si="9"/>
        <v>0.66410666247201255</v>
      </c>
      <c r="F547">
        <f t="shared" si="9"/>
        <v>9.886418050762602</v>
      </c>
    </row>
    <row r="548" spans="2:6" x14ac:dyDescent="0.35">
      <c r="B548">
        <v>537</v>
      </c>
      <c r="C548">
        <v>18.860214542749272</v>
      </c>
      <c r="D548">
        <f t="shared" si="9"/>
        <v>0.37325220864579467</v>
      </c>
      <c r="E548">
        <f t="shared" si="9"/>
        <v>1.163668650483948</v>
      </c>
      <c r="F548">
        <f t="shared" si="9"/>
        <v>17.323293683619529</v>
      </c>
    </row>
    <row r="549" spans="2:6" x14ac:dyDescent="0.35">
      <c r="B549">
        <v>538</v>
      </c>
      <c r="C549">
        <v>19.84328501569918</v>
      </c>
      <c r="D549">
        <f t="shared" si="9"/>
        <v>0.39270761963549017</v>
      </c>
      <c r="E549">
        <f t="shared" si="9"/>
        <v>1.2243237553341753</v>
      </c>
      <c r="F549">
        <f t="shared" si="9"/>
        <v>18.226253640729514</v>
      </c>
    </row>
    <row r="550" spans="2:6" x14ac:dyDescent="0.35">
      <c r="B550">
        <v>539</v>
      </c>
      <c r="C550">
        <v>22.542836765900624</v>
      </c>
      <c r="D550">
        <f t="shared" si="9"/>
        <v>0.44613297441246869</v>
      </c>
      <c r="E550">
        <f t="shared" si="9"/>
        <v>1.3908851555212258</v>
      </c>
      <c r="F550">
        <f t="shared" si="9"/>
        <v>20.705818635966928</v>
      </c>
    </row>
    <row r="551" spans="2:6" x14ac:dyDescent="0.35">
      <c r="B551">
        <v>540</v>
      </c>
      <c r="C551">
        <v>13.988037568656159</v>
      </c>
      <c r="D551">
        <f t="shared" si="9"/>
        <v>0.27682961428073888</v>
      </c>
      <c r="E551">
        <f t="shared" si="9"/>
        <v>0.86305703275759771</v>
      </c>
      <c r="F551">
        <f t="shared" si="9"/>
        <v>12.848150921617822</v>
      </c>
    </row>
    <row r="552" spans="2:6" x14ac:dyDescent="0.35">
      <c r="B552">
        <v>541</v>
      </c>
      <c r="C552">
        <v>22.667141406127335</v>
      </c>
      <c r="D552">
        <f t="shared" si="9"/>
        <v>0.44859301967888787</v>
      </c>
      <c r="E552">
        <f t="shared" si="9"/>
        <v>1.3985547084106504</v>
      </c>
      <c r="F552">
        <f t="shared" si="9"/>
        <v>20.819993678037797</v>
      </c>
    </row>
    <row r="553" spans="2:6" x14ac:dyDescent="0.35">
      <c r="B553">
        <v>542</v>
      </c>
      <c r="C553">
        <v>17.848735211311691</v>
      </c>
      <c r="D553">
        <f t="shared" si="9"/>
        <v>0.35323457344854337</v>
      </c>
      <c r="E553">
        <f t="shared" si="9"/>
        <v>1.1012607289866352</v>
      </c>
      <c r="F553">
        <f t="shared" si="9"/>
        <v>16.394239908876511</v>
      </c>
    </row>
    <row r="554" spans="2:6" x14ac:dyDescent="0.35">
      <c r="B554">
        <v>543</v>
      </c>
      <c r="C554">
        <v>19.61083760191962</v>
      </c>
      <c r="D554">
        <f t="shared" si="9"/>
        <v>0.38810737978187837</v>
      </c>
      <c r="E554">
        <f t="shared" si="9"/>
        <v>1.2099818310846797</v>
      </c>
      <c r="F554">
        <f t="shared" si="9"/>
        <v>18.012748391053062</v>
      </c>
    </row>
    <row r="555" spans="2:6" x14ac:dyDescent="0.35">
      <c r="B555">
        <v>544</v>
      </c>
      <c r="C555">
        <v>24.39770065905735</v>
      </c>
      <c r="D555">
        <f t="shared" si="9"/>
        <v>0.4828415729964784</v>
      </c>
      <c r="E555">
        <f t="shared" si="9"/>
        <v>1.5053296099301974</v>
      </c>
      <c r="F555">
        <f t="shared" si="9"/>
        <v>22.409529476130672</v>
      </c>
    </row>
    <row r="556" spans="2:6" x14ac:dyDescent="0.35">
      <c r="B556">
        <v>545</v>
      </c>
      <c r="C556">
        <v>17.280642042179302</v>
      </c>
      <c r="D556">
        <f t="shared" si="9"/>
        <v>0.34199175170785578</v>
      </c>
      <c r="E556">
        <f t="shared" si="9"/>
        <v>1.0662095788539034</v>
      </c>
      <c r="F556">
        <f t="shared" si="9"/>
        <v>15.872440711617543</v>
      </c>
    </row>
    <row r="557" spans="2:6" x14ac:dyDescent="0.35">
      <c r="B557">
        <v>546</v>
      </c>
      <c r="C557">
        <v>21.214197335600737</v>
      </c>
      <c r="D557">
        <f t="shared" si="9"/>
        <v>0.41983859686287839</v>
      </c>
      <c r="E557">
        <f t="shared" si="9"/>
        <v>1.3089085666901501</v>
      </c>
      <c r="F557">
        <f t="shared" si="9"/>
        <v>19.485450172047706</v>
      </c>
    </row>
    <row r="558" spans="2:6" x14ac:dyDescent="0.35">
      <c r="B558">
        <v>547</v>
      </c>
      <c r="C558">
        <v>17.886278603623175</v>
      </c>
      <c r="D558">
        <f t="shared" si="9"/>
        <v>0.35397757422769965</v>
      </c>
      <c r="E558">
        <f t="shared" si="9"/>
        <v>1.1035771431804753</v>
      </c>
      <c r="F558">
        <f t="shared" si="9"/>
        <v>16.428723886215</v>
      </c>
    </row>
    <row r="559" spans="2:6" x14ac:dyDescent="0.35">
      <c r="B559">
        <v>548</v>
      </c>
      <c r="C559">
        <v>19.706998960395282</v>
      </c>
      <c r="D559">
        <f t="shared" si="9"/>
        <v>0.39001045672493573</v>
      </c>
      <c r="E559">
        <f t="shared" si="9"/>
        <v>1.2159149533189173</v>
      </c>
      <c r="F559">
        <f t="shared" si="9"/>
        <v>18.10107355035143</v>
      </c>
    </row>
    <row r="560" spans="2:6" x14ac:dyDescent="0.35">
      <c r="B560">
        <v>549</v>
      </c>
      <c r="C560">
        <v>12.040104925578937</v>
      </c>
      <c r="D560">
        <f t="shared" si="9"/>
        <v>0.23827914288107327</v>
      </c>
      <c r="E560">
        <f t="shared" si="9"/>
        <v>0.74287026898216957</v>
      </c>
      <c r="F560">
        <f t="shared" si="9"/>
        <v>11.058955513715693</v>
      </c>
    </row>
    <row r="561" spans="2:6" x14ac:dyDescent="0.35">
      <c r="B561">
        <v>550</v>
      </c>
      <c r="C561">
        <v>20.534070983395303</v>
      </c>
      <c r="D561">
        <f t="shared" si="9"/>
        <v>0.40637858756428424</v>
      </c>
      <c r="E561">
        <f t="shared" si="9"/>
        <v>1.2669450082886509</v>
      </c>
      <c r="F561">
        <f t="shared" si="9"/>
        <v>18.860747387542368</v>
      </c>
    </row>
    <row r="562" spans="2:6" x14ac:dyDescent="0.35">
      <c r="B562">
        <v>551</v>
      </c>
      <c r="C562">
        <v>14.625691086671218</v>
      </c>
      <c r="D562">
        <f t="shared" si="9"/>
        <v>0.28944906690734656</v>
      </c>
      <c r="E562">
        <f t="shared" si="9"/>
        <v>0.90240003212290398</v>
      </c>
      <c r="F562">
        <f t="shared" si="9"/>
        <v>13.433841987640966</v>
      </c>
    </row>
    <row r="563" spans="2:6" x14ac:dyDescent="0.35">
      <c r="B563">
        <v>552</v>
      </c>
      <c r="C563">
        <v>16.816702608785938</v>
      </c>
      <c r="D563">
        <f t="shared" si="9"/>
        <v>0.33281017968493709</v>
      </c>
      <c r="E563">
        <f t="shared" si="9"/>
        <v>1.0375846778412743</v>
      </c>
      <c r="F563">
        <f t="shared" si="9"/>
        <v>15.446307751259726</v>
      </c>
    </row>
    <row r="564" spans="2:6" x14ac:dyDescent="0.35">
      <c r="B564">
        <v>553</v>
      </c>
      <c r="C564">
        <v>19.327183852940539</v>
      </c>
      <c r="D564">
        <f t="shared" si="9"/>
        <v>0.38249374330615737</v>
      </c>
      <c r="E564">
        <f t="shared" si="9"/>
        <v>1.1924804938368434</v>
      </c>
      <c r="F564">
        <f t="shared" si="9"/>
        <v>17.752209615797536</v>
      </c>
    </row>
    <row r="565" spans="2:6" x14ac:dyDescent="0.35">
      <c r="B565">
        <v>554</v>
      </c>
      <c r="C565">
        <v>18.551836977891046</v>
      </c>
      <c r="D565">
        <f t="shared" si="9"/>
        <v>0.36714927662880997</v>
      </c>
      <c r="E565">
        <f t="shared" si="9"/>
        <v>1.1446418624309957</v>
      </c>
      <c r="F565">
        <f t="shared" si="9"/>
        <v>17.04004583883124</v>
      </c>
    </row>
    <row r="566" spans="2:6" x14ac:dyDescent="0.35">
      <c r="B566">
        <v>555</v>
      </c>
      <c r="C566">
        <v>20.086123165960814</v>
      </c>
      <c r="D566">
        <f t="shared" si="9"/>
        <v>0.39751349688164589</v>
      </c>
      <c r="E566">
        <f t="shared" si="9"/>
        <v>1.2393067843957195</v>
      </c>
      <c r="F566">
        <f t="shared" si="9"/>
        <v>18.449302884683448</v>
      </c>
    </row>
    <row r="567" spans="2:6" x14ac:dyDescent="0.35">
      <c r="B567">
        <v>556</v>
      </c>
      <c r="C567">
        <v>24.202945193365927</v>
      </c>
      <c r="D567">
        <f t="shared" si="9"/>
        <v>0.4789872739082896</v>
      </c>
      <c r="E567">
        <f t="shared" si="9"/>
        <v>1.4933132657140793</v>
      </c>
      <c r="F567">
        <f t="shared" si="9"/>
        <v>22.230644653743557</v>
      </c>
    </row>
    <row r="568" spans="2:6" x14ac:dyDescent="0.35">
      <c r="B568">
        <v>557</v>
      </c>
      <c r="C568">
        <v>17.105131555911854</v>
      </c>
      <c r="D568">
        <f t="shared" si="9"/>
        <v>0.33851831950000177</v>
      </c>
      <c r="E568">
        <f t="shared" si="9"/>
        <v>1.0553806431470643</v>
      </c>
      <c r="F568">
        <f t="shared" si="9"/>
        <v>15.711232593264787</v>
      </c>
    </row>
    <row r="569" spans="2:6" x14ac:dyDescent="0.35">
      <c r="B569">
        <v>558</v>
      </c>
      <c r="C569">
        <v>17.880136600704144</v>
      </c>
      <c r="D569">
        <f t="shared" si="9"/>
        <v>0.35385602120136256</v>
      </c>
      <c r="E569">
        <f t="shared" si="9"/>
        <v>1.1031981837454246</v>
      </c>
      <c r="F569">
        <f t="shared" si="9"/>
        <v>16.423082395757355</v>
      </c>
    </row>
    <row r="570" spans="2:6" x14ac:dyDescent="0.35">
      <c r="B570">
        <v>559</v>
      </c>
      <c r="C570">
        <v>19.348083735616274</v>
      </c>
      <c r="D570">
        <f t="shared" si="9"/>
        <v>0.38290736147319754</v>
      </c>
      <c r="E570">
        <f t="shared" si="9"/>
        <v>1.1937700092987922</v>
      </c>
      <c r="F570">
        <f t="shared" si="9"/>
        <v>17.771406364844285</v>
      </c>
    </row>
    <row r="571" spans="2:6" x14ac:dyDescent="0.35">
      <c r="B571">
        <v>560</v>
      </c>
      <c r="C571">
        <v>16.675508260169913</v>
      </c>
      <c r="D571">
        <f t="shared" si="9"/>
        <v>0.33001587942129046</v>
      </c>
      <c r="E571">
        <f t="shared" si="9"/>
        <v>1.0288730358428468</v>
      </c>
      <c r="F571">
        <f t="shared" si="9"/>
        <v>15.316619344905774</v>
      </c>
    </row>
    <row r="572" spans="2:6" x14ac:dyDescent="0.35">
      <c r="B572">
        <v>561</v>
      </c>
      <c r="C572">
        <v>15.649955840339834</v>
      </c>
      <c r="D572">
        <f t="shared" si="9"/>
        <v>0.30971973141534015</v>
      </c>
      <c r="E572">
        <f t="shared" si="9"/>
        <v>0.96559680970664863</v>
      </c>
      <c r="F572">
        <f t="shared" si="9"/>
        <v>14.374639299217844</v>
      </c>
    </row>
    <row r="573" spans="2:6" x14ac:dyDescent="0.35">
      <c r="B573">
        <v>562</v>
      </c>
      <c r="C573">
        <v>22.283194255240335</v>
      </c>
      <c r="D573">
        <f t="shared" si="9"/>
        <v>0.44099453124457011</v>
      </c>
      <c r="E573">
        <f t="shared" si="9"/>
        <v>1.3748653032918949</v>
      </c>
      <c r="F573">
        <f t="shared" si="9"/>
        <v>20.467334420703871</v>
      </c>
    </row>
    <row r="574" spans="2:6" x14ac:dyDescent="0.35">
      <c r="B574">
        <v>563</v>
      </c>
      <c r="C574">
        <v>21.080216412078414</v>
      </c>
      <c r="D574">
        <f t="shared" si="9"/>
        <v>0.41718705355684871</v>
      </c>
      <c r="E574">
        <f t="shared" si="9"/>
        <v>1.3006419905007636</v>
      </c>
      <c r="F574">
        <f t="shared" si="9"/>
        <v>19.362387368020801</v>
      </c>
    </row>
    <row r="575" spans="2:6" x14ac:dyDescent="0.35">
      <c r="B575">
        <v>564</v>
      </c>
      <c r="C575">
        <v>19.877359573552624</v>
      </c>
      <c r="D575">
        <f t="shared" si="9"/>
        <v>0.39338197060581442</v>
      </c>
      <c r="E575">
        <f t="shared" si="9"/>
        <v>1.2264261436534214</v>
      </c>
      <c r="F575">
        <f t="shared" si="9"/>
        <v>18.257551459293389</v>
      </c>
    </row>
    <row r="576" spans="2:6" x14ac:dyDescent="0.35">
      <c r="B576">
        <v>565</v>
      </c>
      <c r="C576">
        <v>19.922688371308428</v>
      </c>
      <c r="D576">
        <f t="shared" si="9"/>
        <v>0.39427904809341474</v>
      </c>
      <c r="E576">
        <f t="shared" si="9"/>
        <v>1.2292229146441753</v>
      </c>
      <c r="F576">
        <f t="shared" si="9"/>
        <v>18.299186408570836</v>
      </c>
    </row>
    <row r="577" spans="2:6" x14ac:dyDescent="0.35">
      <c r="B577">
        <v>566</v>
      </c>
      <c r="C577">
        <v>15.445732383820932</v>
      </c>
      <c r="D577">
        <f t="shared" si="9"/>
        <v>0.30567805649005336</v>
      </c>
      <c r="E577">
        <f t="shared" si="9"/>
        <v>0.95299629376310757</v>
      </c>
      <c r="F577">
        <f t="shared" si="9"/>
        <v>14.187058033567769</v>
      </c>
    </row>
    <row r="578" spans="2:6" x14ac:dyDescent="0.35">
      <c r="B578">
        <v>567</v>
      </c>
      <c r="C578">
        <v>21.698883568385199</v>
      </c>
      <c r="D578">
        <f t="shared" si="9"/>
        <v>0.42943075746513198</v>
      </c>
      <c r="E578">
        <f t="shared" si="9"/>
        <v>1.3388135379795292</v>
      </c>
      <c r="F578">
        <f t="shared" si="9"/>
        <v>19.930639272940535</v>
      </c>
    </row>
    <row r="579" spans="2:6" x14ac:dyDescent="0.35">
      <c r="B579">
        <v>568</v>
      </c>
      <c r="C579">
        <v>17.223988864414139</v>
      </c>
      <c r="D579">
        <f t="shared" si="9"/>
        <v>0.34087055959841717</v>
      </c>
      <c r="E579">
        <f t="shared" si="9"/>
        <v>1.0627140975715359</v>
      </c>
      <c r="F579">
        <f t="shared" si="9"/>
        <v>15.820404207244184</v>
      </c>
    </row>
    <row r="580" spans="2:6" x14ac:dyDescent="0.35">
      <c r="B580">
        <v>569</v>
      </c>
      <c r="C580">
        <v>17.1723624880334</v>
      </c>
      <c r="D580">
        <f t="shared" si="9"/>
        <v>0.3398488501706261</v>
      </c>
      <c r="E580">
        <f t="shared" si="9"/>
        <v>1.0595287681790106</v>
      </c>
      <c r="F580">
        <f t="shared" si="9"/>
        <v>15.772984869683762</v>
      </c>
    </row>
    <row r="581" spans="2:6" x14ac:dyDescent="0.35">
      <c r="B581">
        <v>570</v>
      </c>
      <c r="C581">
        <v>16.396165256520582</v>
      </c>
      <c r="D581">
        <f t="shared" si="9"/>
        <v>0.32448755455279382</v>
      </c>
      <c r="E581">
        <f t="shared" si="9"/>
        <v>1.0116376700763572</v>
      </c>
      <c r="F581">
        <f t="shared" si="9"/>
        <v>15.060040031891431</v>
      </c>
    </row>
    <row r="582" spans="2:6" x14ac:dyDescent="0.35">
      <c r="B582">
        <v>571</v>
      </c>
      <c r="C582">
        <v>20.052922226478536</v>
      </c>
      <c r="D582">
        <f t="shared" si="9"/>
        <v>0.39685643521552399</v>
      </c>
      <c r="E582">
        <f t="shared" si="9"/>
        <v>1.237258298024869</v>
      </c>
      <c r="F582">
        <f t="shared" si="9"/>
        <v>18.418807493238141</v>
      </c>
    </row>
    <row r="583" spans="2:6" x14ac:dyDescent="0.35">
      <c r="B583">
        <v>572</v>
      </c>
      <c r="C583">
        <v>21.134223413723365</v>
      </c>
      <c r="D583">
        <f t="shared" si="9"/>
        <v>0.41825587663946123</v>
      </c>
      <c r="E583">
        <f t="shared" si="9"/>
        <v>1.3039742036406732</v>
      </c>
      <c r="F583">
        <f t="shared" si="9"/>
        <v>19.411993333443231</v>
      </c>
    </row>
    <row r="584" spans="2:6" x14ac:dyDescent="0.35">
      <c r="B584">
        <v>573</v>
      </c>
      <c r="C584">
        <v>19.855091947472342</v>
      </c>
      <c r="D584">
        <f t="shared" si="9"/>
        <v>0.39294128417582053</v>
      </c>
      <c r="E584">
        <f t="shared" si="9"/>
        <v>1.2250522389010874</v>
      </c>
      <c r="F584">
        <f t="shared" si="9"/>
        <v>18.237098424395434</v>
      </c>
    </row>
    <row r="585" spans="2:6" x14ac:dyDescent="0.35">
      <c r="B585">
        <v>574</v>
      </c>
      <c r="C585">
        <v>21.396646276885601</v>
      </c>
      <c r="D585">
        <f t="shared" si="9"/>
        <v>0.42344934424569874</v>
      </c>
      <c r="E585">
        <f t="shared" si="9"/>
        <v>1.3201656026483548</v>
      </c>
      <c r="F585">
        <f t="shared" si="9"/>
        <v>19.653031329991546</v>
      </c>
    </row>
    <row r="586" spans="2:6" x14ac:dyDescent="0.35">
      <c r="B586">
        <v>575</v>
      </c>
      <c r="C586">
        <v>18.210060407895249</v>
      </c>
      <c r="D586">
        <f t="shared" si="9"/>
        <v>0.36038536313646008</v>
      </c>
      <c r="E586">
        <f t="shared" si="9"/>
        <v>1.1235543674254345</v>
      </c>
      <c r="F586">
        <f t="shared" si="9"/>
        <v>16.726120677333352</v>
      </c>
    </row>
    <row r="587" spans="2:6" x14ac:dyDescent="0.35">
      <c r="B587">
        <v>576</v>
      </c>
      <c r="C587">
        <v>18.696628369789778</v>
      </c>
      <c r="D587">
        <f t="shared" si="9"/>
        <v>0.37001476401213762</v>
      </c>
      <c r="E587">
        <f t="shared" si="9"/>
        <v>1.1535754407437231</v>
      </c>
      <c r="F587">
        <f t="shared" si="9"/>
        <v>17.173038165033915</v>
      </c>
    </row>
    <row r="588" spans="2:6" x14ac:dyDescent="0.35">
      <c r="B588">
        <v>577</v>
      </c>
      <c r="C588">
        <v>19.750835547727974</v>
      </c>
      <c r="D588">
        <f t="shared" si="9"/>
        <v>0.39087800269077477</v>
      </c>
      <c r="E588">
        <f t="shared" si="9"/>
        <v>1.2186196554477096</v>
      </c>
      <c r="F588">
        <f t="shared" si="9"/>
        <v>18.141337889589487</v>
      </c>
    </row>
    <row r="589" spans="2:6" x14ac:dyDescent="0.35">
      <c r="B589">
        <v>578</v>
      </c>
      <c r="C589">
        <v>16.395328288598733</v>
      </c>
      <c r="D589">
        <f t="shared" ref="D589:F652" si="10">$C589*D$11</f>
        <v>0.32447099057762335</v>
      </c>
      <c r="E589">
        <f t="shared" si="10"/>
        <v>1.0115860294478844</v>
      </c>
      <c r="F589">
        <f t="shared" si="10"/>
        <v>15.059271268573225</v>
      </c>
    </row>
    <row r="590" spans="2:6" x14ac:dyDescent="0.35">
      <c r="B590">
        <v>579</v>
      </c>
      <c r="C590">
        <v>21.152053778235448</v>
      </c>
      <c r="D590">
        <f t="shared" si="10"/>
        <v>0.41860874764843148</v>
      </c>
      <c r="E590">
        <f t="shared" si="10"/>
        <v>1.3050743309039332</v>
      </c>
      <c r="F590">
        <f t="shared" si="10"/>
        <v>19.428370699683082</v>
      </c>
    </row>
    <row r="591" spans="2:6" x14ac:dyDescent="0.35">
      <c r="B591">
        <v>580</v>
      </c>
      <c r="C591">
        <v>18.497146542939547</v>
      </c>
      <c r="D591">
        <f t="shared" si="10"/>
        <v>0.36606692809077102</v>
      </c>
      <c r="E591">
        <f t="shared" si="10"/>
        <v>1.1412674816947566</v>
      </c>
      <c r="F591">
        <f t="shared" si="10"/>
        <v>16.989812133154018</v>
      </c>
    </row>
    <row r="592" spans="2:6" x14ac:dyDescent="0.35">
      <c r="B592">
        <v>581</v>
      </c>
      <c r="C592">
        <v>20.648165245403973</v>
      </c>
      <c r="D592">
        <f t="shared" si="10"/>
        <v>0.40863656481009025</v>
      </c>
      <c r="E592">
        <f t="shared" si="10"/>
        <v>1.2739845844079285</v>
      </c>
      <c r="F592">
        <f t="shared" si="10"/>
        <v>18.965544096185955</v>
      </c>
    </row>
    <row r="593" spans="2:6" x14ac:dyDescent="0.35">
      <c r="B593">
        <v>582</v>
      </c>
      <c r="C593">
        <v>22.19332897759049</v>
      </c>
      <c r="D593">
        <f t="shared" si="10"/>
        <v>0.43921605659957896</v>
      </c>
      <c r="E593">
        <f t="shared" si="10"/>
        <v>1.3693206470457462</v>
      </c>
      <c r="F593">
        <f t="shared" si="10"/>
        <v>20.384792273945163</v>
      </c>
    </row>
    <row r="594" spans="2:6" x14ac:dyDescent="0.35">
      <c r="B594">
        <v>583</v>
      </c>
      <c r="C594">
        <v>19.000297199673582</v>
      </c>
      <c r="D594">
        <f t="shared" si="10"/>
        <v>0.37602450802613607</v>
      </c>
      <c r="E594">
        <f t="shared" si="10"/>
        <v>1.1723117014932478</v>
      </c>
      <c r="F594">
        <f t="shared" si="10"/>
        <v>17.451960990154198</v>
      </c>
    </row>
    <row r="595" spans="2:6" x14ac:dyDescent="0.35">
      <c r="B595">
        <v>584</v>
      </c>
      <c r="C595">
        <v>21.289022231273801</v>
      </c>
      <c r="D595">
        <f t="shared" si="10"/>
        <v>0.42131941551997043</v>
      </c>
      <c r="E595">
        <f t="shared" si="10"/>
        <v>1.3135252366210843</v>
      </c>
      <c r="F595">
        <f t="shared" si="10"/>
        <v>19.554177579132745</v>
      </c>
    </row>
    <row r="596" spans="2:6" x14ac:dyDescent="0.35">
      <c r="B596">
        <v>585</v>
      </c>
      <c r="C596">
        <v>16.53879325680337</v>
      </c>
      <c r="D596">
        <f t="shared" si="10"/>
        <v>0.32731022743382687</v>
      </c>
      <c r="E596">
        <f t="shared" si="10"/>
        <v>1.0204377678819307</v>
      </c>
      <c r="F596">
        <f t="shared" si="10"/>
        <v>15.191045261487611</v>
      </c>
    </row>
    <row r="597" spans="2:6" x14ac:dyDescent="0.35">
      <c r="B597">
        <v>586</v>
      </c>
      <c r="C597">
        <v>24.769939871346011</v>
      </c>
      <c r="D597">
        <f t="shared" si="10"/>
        <v>0.49020835601034013</v>
      </c>
      <c r="E597">
        <f t="shared" si="10"/>
        <v>1.5282966393263546</v>
      </c>
      <c r="F597">
        <f t="shared" si="10"/>
        <v>22.751434876009316</v>
      </c>
    </row>
    <row r="598" spans="2:6" x14ac:dyDescent="0.35">
      <c r="B598">
        <v>587</v>
      </c>
      <c r="C598">
        <v>15.710016346152361</v>
      </c>
      <c r="D598">
        <f t="shared" si="10"/>
        <v>0.31090835609381856</v>
      </c>
      <c r="E598">
        <f t="shared" si="10"/>
        <v>0.96930252193955191</v>
      </c>
      <c r="F598">
        <f t="shared" si="10"/>
        <v>14.429805468118991</v>
      </c>
    </row>
    <row r="599" spans="2:6" x14ac:dyDescent="0.35">
      <c r="B599">
        <v>588</v>
      </c>
      <c r="C599">
        <v>23.939363784980117</v>
      </c>
      <c r="D599">
        <f t="shared" si="10"/>
        <v>0.47377087816607916</v>
      </c>
      <c r="E599">
        <f t="shared" si="10"/>
        <v>1.4770503848707173</v>
      </c>
      <c r="F599">
        <f t="shared" si="10"/>
        <v>21.988542521943319</v>
      </c>
    </row>
    <row r="600" spans="2:6" x14ac:dyDescent="0.35">
      <c r="B600">
        <v>589</v>
      </c>
      <c r="C600">
        <v>18.168843671392356</v>
      </c>
      <c r="D600">
        <f t="shared" si="10"/>
        <v>0.35956966520799771</v>
      </c>
      <c r="E600">
        <f t="shared" si="10"/>
        <v>1.1210113091778753</v>
      </c>
      <c r="F600">
        <f t="shared" si="10"/>
        <v>16.688262697006483</v>
      </c>
    </row>
    <row r="601" spans="2:6" x14ac:dyDescent="0.35">
      <c r="B601">
        <v>590</v>
      </c>
      <c r="C601">
        <v>19.043425763164535</v>
      </c>
      <c r="D601">
        <f t="shared" si="10"/>
        <v>0.37687804187869278</v>
      </c>
      <c r="E601">
        <f t="shared" si="10"/>
        <v>1.1749727187982775</v>
      </c>
      <c r="F601">
        <f t="shared" si="10"/>
        <v>17.491575002487565</v>
      </c>
    </row>
    <row r="602" spans="2:6" x14ac:dyDescent="0.35">
      <c r="B602">
        <v>591</v>
      </c>
      <c r="C602">
        <v>22.204915226936478</v>
      </c>
      <c r="D602">
        <f t="shared" si="10"/>
        <v>0.43944535373448212</v>
      </c>
      <c r="E602">
        <f t="shared" si="10"/>
        <v>1.3700355145839735</v>
      </c>
      <c r="F602">
        <f t="shared" si="10"/>
        <v>20.395434358618022</v>
      </c>
    </row>
    <row r="603" spans="2:6" x14ac:dyDescent="0.35">
      <c r="B603">
        <v>592</v>
      </c>
      <c r="C603">
        <v>13.230799435425411</v>
      </c>
      <c r="D603">
        <f t="shared" si="10"/>
        <v>0.2618435278256484</v>
      </c>
      <c r="E603">
        <f t="shared" si="10"/>
        <v>0.81633570439760972</v>
      </c>
      <c r="F603">
        <f t="shared" si="10"/>
        <v>12.152620203202153</v>
      </c>
    </row>
    <row r="604" spans="2:6" x14ac:dyDescent="0.35">
      <c r="B604">
        <v>593</v>
      </c>
      <c r="C604">
        <v>18.768126656965947</v>
      </c>
      <c r="D604">
        <f t="shared" si="10"/>
        <v>0.37142974757674169</v>
      </c>
      <c r="E604">
        <f t="shared" si="10"/>
        <v>1.1579868600921945</v>
      </c>
      <c r="F604">
        <f t="shared" si="10"/>
        <v>17.238710049297008</v>
      </c>
    </row>
    <row r="605" spans="2:6" x14ac:dyDescent="0.35">
      <c r="B605">
        <v>594</v>
      </c>
      <c r="C605">
        <v>20.494815507663869</v>
      </c>
      <c r="D605">
        <f t="shared" si="10"/>
        <v>0.40560170387693339</v>
      </c>
      <c r="E605">
        <f t="shared" si="10"/>
        <v>1.2645229591457334</v>
      </c>
      <c r="F605">
        <f t="shared" si="10"/>
        <v>18.8246908446412</v>
      </c>
    </row>
    <row r="606" spans="2:6" x14ac:dyDescent="0.35">
      <c r="B606">
        <v>595</v>
      </c>
      <c r="C606">
        <v>21.14778385907282</v>
      </c>
      <c r="D606">
        <f t="shared" si="10"/>
        <v>0.41852424400959015</v>
      </c>
      <c r="E606">
        <f t="shared" si="10"/>
        <v>1.3048108783828398</v>
      </c>
      <c r="F606">
        <f t="shared" si="10"/>
        <v>19.42444873668039</v>
      </c>
    </row>
    <row r="607" spans="2:6" x14ac:dyDescent="0.35">
      <c r="B607">
        <v>596</v>
      </c>
      <c r="C607">
        <v>23.688856470627059</v>
      </c>
      <c r="D607">
        <f t="shared" si="10"/>
        <v>0.46881322468062864</v>
      </c>
      <c r="E607">
        <f t="shared" si="10"/>
        <v>1.4615941710631362</v>
      </c>
      <c r="F607">
        <f t="shared" si="10"/>
        <v>21.758449074883291</v>
      </c>
    </row>
    <row r="608" spans="2:6" x14ac:dyDescent="0.35">
      <c r="B608">
        <v>597</v>
      </c>
      <c r="C608">
        <v>20.273553481608435</v>
      </c>
      <c r="D608">
        <f t="shared" si="10"/>
        <v>0.40122282792473035</v>
      </c>
      <c r="E608">
        <f t="shared" si="10"/>
        <v>1.2508711694123946</v>
      </c>
      <c r="F608">
        <f t="shared" si="10"/>
        <v>18.621459484271309</v>
      </c>
    </row>
    <row r="609" spans="2:6" x14ac:dyDescent="0.35">
      <c r="B609">
        <v>598</v>
      </c>
      <c r="C609">
        <v>20.768582114908547</v>
      </c>
      <c r="D609">
        <f t="shared" si="10"/>
        <v>0.41101966932880712</v>
      </c>
      <c r="E609">
        <f t="shared" si="10"/>
        <v>1.281414263201575</v>
      </c>
      <c r="F609">
        <f t="shared" si="10"/>
        <v>19.076148182378162</v>
      </c>
    </row>
    <row r="610" spans="2:6" x14ac:dyDescent="0.35">
      <c r="B610">
        <v>599</v>
      </c>
      <c r="C610">
        <v>18.59179466914372</v>
      </c>
      <c r="D610">
        <f t="shared" si="10"/>
        <v>0.36794005748014347</v>
      </c>
      <c r="E610">
        <f t="shared" si="10"/>
        <v>1.1471072380263296</v>
      </c>
      <c r="F610">
        <f t="shared" si="10"/>
        <v>17.076747373637247</v>
      </c>
    </row>
    <row r="611" spans="2:6" x14ac:dyDescent="0.35">
      <c r="B611">
        <v>600</v>
      </c>
      <c r="C611">
        <v>20.587627522360673</v>
      </c>
      <c r="D611">
        <f t="shared" si="10"/>
        <v>0.40743849578595048</v>
      </c>
      <c r="E611">
        <f t="shared" si="10"/>
        <v>1.2702494280385515</v>
      </c>
      <c r="F611">
        <f t="shared" si="10"/>
        <v>18.90993959853617</v>
      </c>
    </row>
    <row r="612" spans="2:6" x14ac:dyDescent="0.35">
      <c r="B612">
        <v>601</v>
      </c>
      <c r="C612">
        <v>18.228560045374625</v>
      </c>
      <c r="D612">
        <f t="shared" si="10"/>
        <v>0.36075147936131385</v>
      </c>
      <c r="E612">
        <f t="shared" si="10"/>
        <v>1.1246957885970374</v>
      </c>
      <c r="F612">
        <f t="shared" si="10"/>
        <v>16.743112777416272</v>
      </c>
    </row>
    <row r="613" spans="2:6" x14ac:dyDescent="0.35">
      <c r="B613">
        <v>602</v>
      </c>
      <c r="C613">
        <v>18.478103402882539</v>
      </c>
      <c r="D613">
        <f t="shared" si="10"/>
        <v>0.36569005570314689</v>
      </c>
      <c r="E613">
        <f t="shared" si="10"/>
        <v>1.1400925266039283</v>
      </c>
      <c r="F613">
        <f t="shared" si="10"/>
        <v>16.972320820575462</v>
      </c>
    </row>
    <row r="614" spans="2:6" x14ac:dyDescent="0.35">
      <c r="B614">
        <v>603</v>
      </c>
      <c r="C614">
        <v>23.743037895965365</v>
      </c>
      <c r="D614">
        <f t="shared" si="10"/>
        <v>0.46988549968732385</v>
      </c>
      <c r="E614">
        <f t="shared" si="10"/>
        <v>1.4649371460840097</v>
      </c>
      <c r="F614">
        <f t="shared" si="10"/>
        <v>21.808215250194031</v>
      </c>
    </row>
    <row r="615" spans="2:6" x14ac:dyDescent="0.35">
      <c r="B615">
        <v>604</v>
      </c>
      <c r="C615">
        <v>15.828753686943104</v>
      </c>
      <c r="D615">
        <f t="shared" si="10"/>
        <v>0.31325822197675524</v>
      </c>
      <c r="E615">
        <f t="shared" si="10"/>
        <v>0.97662857439811934</v>
      </c>
      <c r="F615">
        <f t="shared" si="10"/>
        <v>14.538866890568229</v>
      </c>
    </row>
    <row r="616" spans="2:6" x14ac:dyDescent="0.35">
      <c r="B616">
        <v>605</v>
      </c>
      <c r="C616">
        <v>21.838172604521809</v>
      </c>
      <c r="D616">
        <f t="shared" si="10"/>
        <v>0.43218735072976805</v>
      </c>
      <c r="E616">
        <f t="shared" si="10"/>
        <v>1.3474076228633944</v>
      </c>
      <c r="F616">
        <f t="shared" si="10"/>
        <v>20.058577630928646</v>
      </c>
    </row>
    <row r="617" spans="2:6" x14ac:dyDescent="0.35">
      <c r="B617">
        <v>606</v>
      </c>
      <c r="C617">
        <v>20.727279059895796</v>
      </c>
      <c r="D617">
        <f t="shared" si="10"/>
        <v>0.41020226311784463</v>
      </c>
      <c r="E617">
        <f t="shared" si="10"/>
        <v>1.2788658791321037</v>
      </c>
      <c r="F617">
        <f t="shared" si="10"/>
        <v>19.038210917645845</v>
      </c>
    </row>
    <row r="618" spans="2:6" x14ac:dyDescent="0.35">
      <c r="B618">
        <v>607</v>
      </c>
      <c r="C618">
        <v>17.089801409506673</v>
      </c>
      <c r="D618">
        <f t="shared" si="10"/>
        <v>0.33821492894250693</v>
      </c>
      <c r="E618">
        <f t="shared" si="10"/>
        <v>1.0544347784678156</v>
      </c>
      <c r="F618">
        <f t="shared" si="10"/>
        <v>15.697151702096351</v>
      </c>
    </row>
    <row r="619" spans="2:6" x14ac:dyDescent="0.35">
      <c r="B619">
        <v>608</v>
      </c>
      <c r="C619">
        <v>13.924099831391313</v>
      </c>
      <c r="D619">
        <f t="shared" si="10"/>
        <v>0.27556425743149282</v>
      </c>
      <c r="E619">
        <f t="shared" si="10"/>
        <v>0.85911209669818345</v>
      </c>
      <c r="F619">
        <f t="shared" si="10"/>
        <v>12.789423477261636</v>
      </c>
    </row>
    <row r="620" spans="2:6" x14ac:dyDescent="0.35">
      <c r="B620">
        <v>609</v>
      </c>
      <c r="C620">
        <v>20.147216498449705</v>
      </c>
      <c r="D620">
        <f t="shared" si="10"/>
        <v>0.39872256166896969</v>
      </c>
      <c r="E620">
        <f t="shared" si="10"/>
        <v>1.2430762216738467</v>
      </c>
      <c r="F620">
        <f t="shared" si="10"/>
        <v>18.505417715106887</v>
      </c>
    </row>
    <row r="621" spans="2:6" x14ac:dyDescent="0.35">
      <c r="B621">
        <v>610</v>
      </c>
      <c r="C621">
        <v>17.086510246841033</v>
      </c>
      <c r="D621">
        <f t="shared" si="10"/>
        <v>0.33814979533911244</v>
      </c>
      <c r="E621">
        <f t="shared" si="10"/>
        <v>1.0542317148807623</v>
      </c>
      <c r="F621">
        <f t="shared" si="10"/>
        <v>15.694128736621158</v>
      </c>
    </row>
    <row r="622" spans="2:6" x14ac:dyDescent="0.35">
      <c r="B622">
        <v>611</v>
      </c>
      <c r="C622">
        <v>13.409445499737682</v>
      </c>
      <c r="D622">
        <f t="shared" si="10"/>
        <v>0.26537901454661306</v>
      </c>
      <c r="E622">
        <f t="shared" si="10"/>
        <v>0.82735810417473477</v>
      </c>
      <c r="F622">
        <f t="shared" si="10"/>
        <v>12.316708381016333</v>
      </c>
    </row>
    <row r="623" spans="2:6" x14ac:dyDescent="0.35">
      <c r="B623">
        <v>612</v>
      </c>
      <c r="C623">
        <v>18.359158539675427</v>
      </c>
      <c r="D623">
        <f t="shared" si="10"/>
        <v>0.36333608285737168</v>
      </c>
      <c r="E623">
        <f t="shared" si="10"/>
        <v>1.1327536700847469</v>
      </c>
      <c r="F623">
        <f t="shared" si="10"/>
        <v>16.863068786733308</v>
      </c>
    </row>
    <row r="624" spans="2:6" x14ac:dyDescent="0.35">
      <c r="B624">
        <v>613</v>
      </c>
      <c r="C624">
        <v>16.117639694594025</v>
      </c>
      <c r="D624">
        <f t="shared" si="10"/>
        <v>0.31897540722712275</v>
      </c>
      <c r="E624">
        <f t="shared" si="10"/>
        <v>0.99445274017867669</v>
      </c>
      <c r="F624">
        <f t="shared" si="10"/>
        <v>14.804211547188226</v>
      </c>
    </row>
    <row r="625" spans="2:6" x14ac:dyDescent="0.35">
      <c r="B625">
        <v>614</v>
      </c>
      <c r="C625">
        <v>24.4627083156258</v>
      </c>
      <c r="D625">
        <f t="shared" si="10"/>
        <v>0.48412810403450363</v>
      </c>
      <c r="E625">
        <f t="shared" si="10"/>
        <v>1.5093405596369818</v>
      </c>
      <c r="F625">
        <f t="shared" si="10"/>
        <v>22.469239651954314</v>
      </c>
    </row>
    <row r="626" spans="2:6" x14ac:dyDescent="0.35">
      <c r="B626">
        <v>615</v>
      </c>
      <c r="C626">
        <v>17.406556448388926</v>
      </c>
      <c r="D626">
        <f t="shared" si="10"/>
        <v>0.34448365497393685</v>
      </c>
      <c r="E626">
        <f t="shared" si="10"/>
        <v>1.0739784537422736</v>
      </c>
      <c r="F626">
        <f t="shared" si="10"/>
        <v>15.988094339672715</v>
      </c>
    </row>
    <row r="627" spans="2:6" x14ac:dyDescent="0.35">
      <c r="B627">
        <v>616</v>
      </c>
      <c r="C627">
        <v>14.790666853128823</v>
      </c>
      <c r="D627">
        <f t="shared" si="10"/>
        <v>0.29271401222722931</v>
      </c>
      <c r="E627">
        <f t="shared" si="10"/>
        <v>0.9125789792966561</v>
      </c>
      <c r="F627">
        <f t="shared" si="10"/>
        <v>13.585373861604936</v>
      </c>
    </row>
    <row r="628" spans="2:6" x14ac:dyDescent="0.35">
      <c r="B628">
        <v>617</v>
      </c>
      <c r="C628">
        <v>23.959672717324278</v>
      </c>
      <c r="D628">
        <f t="shared" si="10"/>
        <v>0.47417280115775634</v>
      </c>
      <c r="E628">
        <f t="shared" si="10"/>
        <v>1.4783034389035934</v>
      </c>
      <c r="F628">
        <f t="shared" si="10"/>
        <v>22.007196477262926</v>
      </c>
    </row>
    <row r="629" spans="2:6" x14ac:dyDescent="0.35">
      <c r="B629">
        <v>618</v>
      </c>
      <c r="C629">
        <v>19.675079654709346</v>
      </c>
      <c r="D629">
        <f t="shared" si="10"/>
        <v>0.38937875917352605</v>
      </c>
      <c r="E629">
        <f t="shared" si="10"/>
        <v>1.2139455433056989</v>
      </c>
      <c r="F629">
        <f t="shared" si="10"/>
        <v>18.07175535223012</v>
      </c>
    </row>
    <row r="630" spans="2:6" x14ac:dyDescent="0.35">
      <c r="B630">
        <v>619</v>
      </c>
      <c r="C630">
        <v>19.846189279085795</v>
      </c>
      <c r="D630">
        <f t="shared" si="10"/>
        <v>0.3927650963264942</v>
      </c>
      <c r="E630">
        <f t="shared" si="10"/>
        <v>1.2245029473708349</v>
      </c>
      <c r="F630">
        <f t="shared" si="10"/>
        <v>18.228921235388466</v>
      </c>
    </row>
    <row r="631" spans="2:6" x14ac:dyDescent="0.35">
      <c r="B631">
        <v>620</v>
      </c>
      <c r="C631">
        <v>18.875068919358753</v>
      </c>
      <c r="D631">
        <f t="shared" si="10"/>
        <v>0.37354618350302538</v>
      </c>
      <c r="E631">
        <f t="shared" si="10"/>
        <v>1.1645851603329616</v>
      </c>
      <c r="F631">
        <f t="shared" si="10"/>
        <v>17.336937575522764</v>
      </c>
    </row>
    <row r="632" spans="2:6" x14ac:dyDescent="0.35">
      <c r="B632">
        <v>621</v>
      </c>
      <c r="C632">
        <v>15.315963416856389</v>
      </c>
      <c r="D632">
        <f t="shared" si="10"/>
        <v>0.30310986971659909</v>
      </c>
      <c r="E632">
        <f t="shared" si="10"/>
        <v>0.94498959382233827</v>
      </c>
      <c r="F632">
        <f t="shared" si="10"/>
        <v>14.067863953317451</v>
      </c>
    </row>
    <row r="633" spans="2:6" x14ac:dyDescent="0.35">
      <c r="B633">
        <v>622</v>
      </c>
      <c r="C633">
        <v>20.919894473748649</v>
      </c>
      <c r="D633">
        <f t="shared" si="10"/>
        <v>0.41401420960852969</v>
      </c>
      <c r="E633">
        <f t="shared" si="10"/>
        <v>1.2907501828971808</v>
      </c>
      <c r="F633">
        <f t="shared" si="10"/>
        <v>19.215130081242936</v>
      </c>
    </row>
    <row r="634" spans="2:6" x14ac:dyDescent="0.35">
      <c r="B634">
        <v>623</v>
      </c>
      <c r="C634">
        <v>16.819641461377316</v>
      </c>
      <c r="D634">
        <f t="shared" si="10"/>
        <v>0.3328683409120074</v>
      </c>
      <c r="E634">
        <f t="shared" si="10"/>
        <v>1.0377660040197878</v>
      </c>
      <c r="F634">
        <f t="shared" si="10"/>
        <v>15.44900711644552</v>
      </c>
    </row>
    <row r="635" spans="2:6" x14ac:dyDescent="0.35">
      <c r="B635">
        <v>624</v>
      </c>
      <c r="C635">
        <v>17.460860687596181</v>
      </c>
      <c r="D635">
        <f t="shared" si="10"/>
        <v>0.34555836052285804</v>
      </c>
      <c r="E635">
        <f t="shared" si="10"/>
        <v>1.0773290063359693</v>
      </c>
      <c r="F635">
        <f t="shared" si="10"/>
        <v>16.037973320737354</v>
      </c>
    </row>
    <row r="636" spans="2:6" x14ac:dyDescent="0.35">
      <c r="B636">
        <v>625</v>
      </c>
      <c r="C636">
        <v>17.018423501964886</v>
      </c>
      <c r="D636">
        <f t="shared" si="10"/>
        <v>0.3368023277455216</v>
      </c>
      <c r="E636">
        <f t="shared" si="10"/>
        <v>1.0500307865007439</v>
      </c>
      <c r="F636">
        <f t="shared" si="10"/>
        <v>15.631590387718619</v>
      </c>
    </row>
    <row r="637" spans="2:6" x14ac:dyDescent="0.35">
      <c r="B637">
        <v>626</v>
      </c>
      <c r="C637">
        <v>19.516968046407694</v>
      </c>
      <c r="D637">
        <f t="shared" si="10"/>
        <v>0.38624965865998928</v>
      </c>
      <c r="E637">
        <f t="shared" si="10"/>
        <v>1.2041901122929077</v>
      </c>
      <c r="F637">
        <f t="shared" si="10"/>
        <v>17.926528275454796</v>
      </c>
    </row>
    <row r="638" spans="2:6" x14ac:dyDescent="0.35">
      <c r="B638">
        <v>627</v>
      </c>
      <c r="C638">
        <v>22.446453097772345</v>
      </c>
      <c r="D638">
        <f t="shared" si="10"/>
        <v>0.44422549786045384</v>
      </c>
      <c r="E638">
        <f t="shared" si="10"/>
        <v>1.3849383168590619</v>
      </c>
      <c r="F638">
        <f t="shared" si="10"/>
        <v>20.617289283052827</v>
      </c>
    </row>
    <row r="639" spans="2:6" x14ac:dyDescent="0.35">
      <c r="B639">
        <v>628</v>
      </c>
      <c r="C639">
        <v>21.410046974142531</v>
      </c>
      <c r="D639">
        <f t="shared" si="10"/>
        <v>0.42371455012854836</v>
      </c>
      <c r="E639">
        <f t="shared" si="10"/>
        <v>1.3209924209890036</v>
      </c>
      <c r="F639">
        <f t="shared" si="10"/>
        <v>19.66534000302498</v>
      </c>
    </row>
    <row r="640" spans="2:6" x14ac:dyDescent="0.35">
      <c r="B640">
        <v>629</v>
      </c>
      <c r="C640">
        <v>17.920135973628408</v>
      </c>
      <c r="D640">
        <f t="shared" si="10"/>
        <v>0.354647626951901</v>
      </c>
      <c r="E640">
        <f t="shared" si="10"/>
        <v>1.1056661310853384</v>
      </c>
      <c r="F640">
        <f t="shared" si="10"/>
        <v>16.459822215591167</v>
      </c>
    </row>
    <row r="641" spans="2:6" x14ac:dyDescent="0.35">
      <c r="B641">
        <v>630</v>
      </c>
      <c r="C641">
        <v>22.7242384542838</v>
      </c>
      <c r="D641">
        <f t="shared" si="10"/>
        <v>0.44972299618489475</v>
      </c>
      <c r="E641">
        <f t="shared" si="10"/>
        <v>1.4020775763411424</v>
      </c>
      <c r="F641">
        <f t="shared" si="10"/>
        <v>20.872437881757762</v>
      </c>
    </row>
    <row r="642" spans="2:6" x14ac:dyDescent="0.35">
      <c r="B642">
        <v>631</v>
      </c>
      <c r="C642">
        <v>19.076654123939331</v>
      </c>
      <c r="D642">
        <f t="shared" si="10"/>
        <v>0.37753564622464336</v>
      </c>
      <c r="E642">
        <f t="shared" si="10"/>
        <v>1.1770228970532999</v>
      </c>
      <c r="F642">
        <f t="shared" si="10"/>
        <v>17.522095580661386</v>
      </c>
    </row>
    <row r="643" spans="2:6" x14ac:dyDescent="0.35">
      <c r="B643">
        <v>632</v>
      </c>
      <c r="C643">
        <v>17.208488957269225</v>
      </c>
      <c r="D643">
        <f t="shared" si="10"/>
        <v>0.34056380939880887</v>
      </c>
      <c r="E643">
        <f t="shared" si="10"/>
        <v>1.0617577587139335</v>
      </c>
      <c r="F643">
        <f t="shared" si="10"/>
        <v>15.806167389156482</v>
      </c>
    </row>
    <row r="644" spans="2:6" x14ac:dyDescent="0.35">
      <c r="B644">
        <v>633</v>
      </c>
      <c r="C644">
        <v>14.466774741689562</v>
      </c>
      <c r="D644">
        <f t="shared" si="10"/>
        <v>0.28630404028954898</v>
      </c>
      <c r="E644">
        <f t="shared" si="10"/>
        <v>0.89259494913800552</v>
      </c>
      <c r="F644">
        <f t="shared" si="10"/>
        <v>13.287875752262007</v>
      </c>
    </row>
    <row r="645" spans="2:6" x14ac:dyDescent="0.35">
      <c r="B645">
        <v>634</v>
      </c>
      <c r="C645">
        <v>17.240015338214896</v>
      </c>
      <c r="D645">
        <f t="shared" si="10"/>
        <v>0.34118773079121445</v>
      </c>
      <c r="E645">
        <f t="shared" si="10"/>
        <v>1.0637029254079038</v>
      </c>
      <c r="F645">
        <f t="shared" si="10"/>
        <v>15.835124682015776</v>
      </c>
    </row>
    <row r="646" spans="2:6" x14ac:dyDescent="0.35">
      <c r="B646">
        <v>635</v>
      </c>
      <c r="C646">
        <v>17.252809378539375</v>
      </c>
      <c r="D646">
        <f t="shared" si="10"/>
        <v>0.34144093065793873</v>
      </c>
      <c r="E646">
        <f t="shared" si="10"/>
        <v>1.0644923132276913</v>
      </c>
      <c r="F646">
        <f t="shared" si="10"/>
        <v>15.846876134653744</v>
      </c>
    </row>
    <row r="647" spans="2:6" x14ac:dyDescent="0.35">
      <c r="B647">
        <v>636</v>
      </c>
      <c r="C647">
        <v>13.906380746954898</v>
      </c>
      <c r="D647">
        <f t="shared" si="10"/>
        <v>0.27521358870574303</v>
      </c>
      <c r="E647">
        <f t="shared" si="10"/>
        <v>0.85801883537672829</v>
      </c>
      <c r="F647">
        <f t="shared" si="10"/>
        <v>12.773148322872427</v>
      </c>
    </row>
    <row r="648" spans="2:6" x14ac:dyDescent="0.35">
      <c r="B648">
        <v>637</v>
      </c>
      <c r="C648">
        <v>19.6488001992238</v>
      </c>
      <c r="D648">
        <f t="shared" si="10"/>
        <v>0.38885867681816599</v>
      </c>
      <c r="E648">
        <f t="shared" si="10"/>
        <v>1.2123241100801645</v>
      </c>
      <c r="F648">
        <f t="shared" si="10"/>
        <v>18.047617412325469</v>
      </c>
    </row>
    <row r="649" spans="2:6" x14ac:dyDescent="0.35">
      <c r="B649">
        <v>638</v>
      </c>
      <c r="C649">
        <v>22.217564626063538</v>
      </c>
      <c r="D649">
        <f t="shared" si="10"/>
        <v>0.43969569108624001</v>
      </c>
      <c r="E649">
        <f t="shared" si="10"/>
        <v>1.3708159780923952</v>
      </c>
      <c r="F649">
        <f t="shared" si="10"/>
        <v>20.4070529568849</v>
      </c>
    </row>
    <row r="650" spans="2:6" x14ac:dyDescent="0.35">
      <c r="B650">
        <v>639</v>
      </c>
      <c r="C650">
        <v>21.6000025011767</v>
      </c>
      <c r="D650">
        <f t="shared" si="10"/>
        <v>0.42747385625145973</v>
      </c>
      <c r="E650">
        <f t="shared" si="10"/>
        <v>1.3327126106663156</v>
      </c>
      <c r="F650">
        <f t="shared" si="10"/>
        <v>19.839816034258924</v>
      </c>
    </row>
    <row r="651" spans="2:6" x14ac:dyDescent="0.35">
      <c r="B651">
        <v>640</v>
      </c>
      <c r="C651">
        <v>20.64995168326724</v>
      </c>
      <c r="D651">
        <f t="shared" si="10"/>
        <v>0.40867191922647622</v>
      </c>
      <c r="E651">
        <f t="shared" si="10"/>
        <v>1.2740948070001905</v>
      </c>
      <c r="F651">
        <f t="shared" si="10"/>
        <v>18.967184957040573</v>
      </c>
    </row>
    <row r="652" spans="2:6" x14ac:dyDescent="0.35">
      <c r="B652">
        <v>641</v>
      </c>
      <c r="C652">
        <v>18.926171270117916</v>
      </c>
      <c r="D652">
        <f t="shared" si="10"/>
        <v>0.37455752222584932</v>
      </c>
      <c r="E652">
        <f t="shared" si="10"/>
        <v>1.1677381575276478</v>
      </c>
      <c r="F652">
        <f t="shared" si="10"/>
        <v>17.383875590364418</v>
      </c>
    </row>
    <row r="653" spans="2:6" x14ac:dyDescent="0.35">
      <c r="B653">
        <v>642</v>
      </c>
      <c r="C653">
        <v>18.621569411930416</v>
      </c>
      <c r="D653">
        <f t="shared" ref="D653:F716" si="11">$C653*D$11</f>
        <v>0.36852931315811066</v>
      </c>
      <c r="E653">
        <f t="shared" si="11"/>
        <v>1.1489443292576391</v>
      </c>
      <c r="F653">
        <f t="shared" si="11"/>
        <v>17.104095769514664</v>
      </c>
    </row>
    <row r="654" spans="2:6" x14ac:dyDescent="0.35">
      <c r="B654">
        <v>643</v>
      </c>
      <c r="C654">
        <v>22.585981606048033</v>
      </c>
      <c r="D654">
        <f t="shared" si="11"/>
        <v>0.44698683038744652</v>
      </c>
      <c r="E654">
        <f t="shared" si="11"/>
        <v>1.3935471770902743</v>
      </c>
      <c r="F654">
        <f t="shared" si="11"/>
        <v>20.745447598570312</v>
      </c>
    </row>
    <row r="655" spans="2:6" x14ac:dyDescent="0.35">
      <c r="B655">
        <v>644</v>
      </c>
      <c r="C655">
        <v>18.977630088332972</v>
      </c>
      <c r="D655">
        <f t="shared" si="11"/>
        <v>0.37557591560146741</v>
      </c>
      <c r="E655">
        <f t="shared" si="11"/>
        <v>1.170913148639869</v>
      </c>
      <c r="F655">
        <f t="shared" si="11"/>
        <v>17.431141024091634</v>
      </c>
    </row>
    <row r="656" spans="2:6" x14ac:dyDescent="0.35">
      <c r="B656">
        <v>645</v>
      </c>
      <c r="C656">
        <v>21.136046847515697</v>
      </c>
      <c r="D656">
        <f t="shared" si="11"/>
        <v>0.41829196322208018</v>
      </c>
      <c r="E656">
        <f t="shared" si="11"/>
        <v>1.3040867088688382</v>
      </c>
      <c r="F656">
        <f t="shared" si="11"/>
        <v>19.413668175424778</v>
      </c>
    </row>
    <row r="657" spans="2:6" x14ac:dyDescent="0.35">
      <c r="B657">
        <v>646</v>
      </c>
      <c r="C657">
        <v>17.918394257062179</v>
      </c>
      <c r="D657">
        <f t="shared" si="11"/>
        <v>0.35461315759028761</v>
      </c>
      <c r="E657">
        <f t="shared" si="11"/>
        <v>1.1055586677814848</v>
      </c>
      <c r="F657">
        <f t="shared" si="11"/>
        <v>16.458222431690405</v>
      </c>
    </row>
    <row r="658" spans="2:6" x14ac:dyDescent="0.35">
      <c r="B658">
        <v>647</v>
      </c>
      <c r="C658">
        <v>18.524003441252553</v>
      </c>
      <c r="D658">
        <f t="shared" si="11"/>
        <v>0.36659843830185496</v>
      </c>
      <c r="E658">
        <f t="shared" si="11"/>
        <v>1.1429245429410773</v>
      </c>
      <c r="F658">
        <f t="shared" si="11"/>
        <v>17.014480460009619</v>
      </c>
    </row>
    <row r="659" spans="2:6" x14ac:dyDescent="0.35">
      <c r="B659">
        <v>648</v>
      </c>
      <c r="C659">
        <v>22.913627291726989</v>
      </c>
      <c r="D659">
        <f t="shared" si="11"/>
        <v>0.45347108726351432</v>
      </c>
      <c r="E659">
        <f t="shared" si="11"/>
        <v>1.4137628014686034</v>
      </c>
      <c r="F659">
        <f t="shared" si="11"/>
        <v>21.04639340299487</v>
      </c>
    </row>
    <row r="660" spans="2:6" x14ac:dyDescent="0.35">
      <c r="B660">
        <v>649</v>
      </c>
      <c r="C660">
        <v>20.528944123875256</v>
      </c>
      <c r="D660">
        <f t="shared" si="11"/>
        <v>0.40627712468670474</v>
      </c>
      <c r="E660">
        <f t="shared" si="11"/>
        <v>1.2666286828467852</v>
      </c>
      <c r="F660">
        <f t="shared" si="11"/>
        <v>18.856038316341763</v>
      </c>
    </row>
    <row r="661" spans="2:6" x14ac:dyDescent="0.35">
      <c r="B661">
        <v>650</v>
      </c>
      <c r="C661">
        <v>22.499806296340108</v>
      </c>
      <c r="D661">
        <f t="shared" si="11"/>
        <v>0.44528138188333161</v>
      </c>
      <c r="E661">
        <f t="shared" si="11"/>
        <v>1.3882301905774455</v>
      </c>
      <c r="F661">
        <f t="shared" si="11"/>
        <v>20.666294723879329</v>
      </c>
    </row>
    <row r="662" spans="2:6" x14ac:dyDescent="0.35">
      <c r="B662">
        <v>651</v>
      </c>
      <c r="C662">
        <v>19.488764016821083</v>
      </c>
      <c r="D662">
        <f t="shared" si="11"/>
        <v>0.38569148810938114</v>
      </c>
      <c r="E662">
        <f t="shared" si="11"/>
        <v>1.2024499335174823</v>
      </c>
      <c r="F662">
        <f t="shared" si="11"/>
        <v>17.900622595194218</v>
      </c>
    </row>
    <row r="663" spans="2:6" x14ac:dyDescent="0.35">
      <c r="B663">
        <v>652</v>
      </c>
      <c r="C663">
        <v>21.746081856903949</v>
      </c>
      <c r="D663">
        <f t="shared" si="11"/>
        <v>0.43036483302371026</v>
      </c>
      <c r="E663">
        <f t="shared" si="11"/>
        <v>1.3417256558974497</v>
      </c>
      <c r="F663">
        <f t="shared" si="11"/>
        <v>19.973991367982787</v>
      </c>
    </row>
    <row r="664" spans="2:6" x14ac:dyDescent="0.35">
      <c r="B664">
        <v>653</v>
      </c>
      <c r="C664">
        <v>17.769476523653829</v>
      </c>
      <c r="D664">
        <f t="shared" si="11"/>
        <v>0.35166600803505832</v>
      </c>
      <c r="E664">
        <f t="shared" si="11"/>
        <v>1.0963704956387113</v>
      </c>
      <c r="F664">
        <f t="shared" si="11"/>
        <v>16.321440019980059</v>
      </c>
    </row>
    <row r="665" spans="2:6" x14ac:dyDescent="0.35">
      <c r="B665">
        <v>654</v>
      </c>
      <c r="C665">
        <v>20.74021133257687</v>
      </c>
      <c r="D665">
        <f t="shared" si="11"/>
        <v>0.41045819866566563</v>
      </c>
      <c r="E665">
        <f t="shared" si="11"/>
        <v>1.2796637958400163</v>
      </c>
      <c r="F665">
        <f t="shared" si="11"/>
        <v>19.050089338071185</v>
      </c>
    </row>
    <row r="666" spans="2:6" x14ac:dyDescent="0.35">
      <c r="B666">
        <v>655</v>
      </c>
      <c r="C666">
        <v>18.093205237557314</v>
      </c>
      <c r="D666">
        <f t="shared" si="11"/>
        <v>0.35807274626132052</v>
      </c>
      <c r="E666">
        <f t="shared" si="11"/>
        <v>1.1163444442264698</v>
      </c>
      <c r="F666">
        <f t="shared" si="11"/>
        <v>16.618788047069522</v>
      </c>
    </row>
    <row r="667" spans="2:6" x14ac:dyDescent="0.35">
      <c r="B667">
        <v>656</v>
      </c>
      <c r="C667">
        <v>17.995596888806585</v>
      </c>
      <c r="D667">
        <f t="shared" si="11"/>
        <v>0.35614103272376246</v>
      </c>
      <c r="E667">
        <f t="shared" si="11"/>
        <v>1.1103220431976122</v>
      </c>
      <c r="F667">
        <f t="shared" si="11"/>
        <v>16.52913381288521</v>
      </c>
    </row>
    <row r="668" spans="2:6" x14ac:dyDescent="0.35">
      <c r="B668">
        <v>657</v>
      </c>
      <c r="C668">
        <v>21.710717838849973</v>
      </c>
      <c r="D668">
        <f t="shared" si="11"/>
        <v>0.42966496305058155</v>
      </c>
      <c r="E668">
        <f t="shared" si="11"/>
        <v>1.3395437083341659</v>
      </c>
      <c r="F668">
        <f t="shared" si="11"/>
        <v>19.941509167465224</v>
      </c>
    </row>
    <row r="669" spans="2:6" x14ac:dyDescent="0.35">
      <c r="B669">
        <v>658</v>
      </c>
      <c r="C669">
        <v>15.830837500900429</v>
      </c>
      <c r="D669">
        <f t="shared" si="11"/>
        <v>0.31329946160105621</v>
      </c>
      <c r="E669">
        <f t="shared" si="11"/>
        <v>0.97675714499152821</v>
      </c>
      <c r="F669">
        <f t="shared" si="11"/>
        <v>14.540780894307844</v>
      </c>
    </row>
    <row r="670" spans="2:6" x14ac:dyDescent="0.35">
      <c r="B670">
        <v>659</v>
      </c>
      <c r="C670">
        <v>16.589425945154435</v>
      </c>
      <c r="D670">
        <f t="shared" si="11"/>
        <v>0.32831227132436019</v>
      </c>
      <c r="E670">
        <f t="shared" si="11"/>
        <v>1.023561787070064</v>
      </c>
      <c r="F670">
        <f t="shared" si="11"/>
        <v>15.237551886760009</v>
      </c>
    </row>
    <row r="671" spans="2:6" x14ac:dyDescent="0.35">
      <c r="B671">
        <v>660</v>
      </c>
      <c r="C671">
        <v>20.318976687466314</v>
      </c>
      <c r="D671">
        <f t="shared" si="11"/>
        <v>0.40212177379153358</v>
      </c>
      <c r="E671">
        <f t="shared" si="11"/>
        <v>1.2536737653500751</v>
      </c>
      <c r="F671">
        <f t="shared" si="11"/>
        <v>18.663181148324703</v>
      </c>
    </row>
    <row r="672" spans="2:6" x14ac:dyDescent="0.35">
      <c r="B672">
        <v>661</v>
      </c>
      <c r="C672">
        <v>19.305754237096711</v>
      </c>
      <c r="D672">
        <f t="shared" si="11"/>
        <v>0.38206964147921313</v>
      </c>
      <c r="E672">
        <f t="shared" si="11"/>
        <v>1.1911582940234291</v>
      </c>
      <c r="F672">
        <f t="shared" si="11"/>
        <v>17.732526301594067</v>
      </c>
    </row>
    <row r="673" spans="2:6" x14ac:dyDescent="0.35">
      <c r="B673">
        <v>662</v>
      </c>
      <c r="C673">
        <v>23.561332761413155</v>
      </c>
      <c r="D673">
        <f t="shared" si="11"/>
        <v>0.46628947257744313</v>
      </c>
      <c r="E673">
        <f t="shared" si="11"/>
        <v>1.4537260027414403</v>
      </c>
      <c r="F673">
        <f t="shared" si="11"/>
        <v>21.641317286094271</v>
      </c>
    </row>
    <row r="674" spans="2:6" x14ac:dyDescent="0.35">
      <c r="B674">
        <v>663</v>
      </c>
      <c r="C674">
        <v>25.258345948773972</v>
      </c>
      <c r="D674">
        <f t="shared" si="11"/>
        <v>0.49987413402695868</v>
      </c>
      <c r="E674">
        <f t="shared" si="11"/>
        <v>1.5584311237311064</v>
      </c>
      <c r="F674">
        <f t="shared" si="11"/>
        <v>23.200040691015904</v>
      </c>
    </row>
    <row r="675" spans="2:6" x14ac:dyDescent="0.35">
      <c r="B675">
        <v>664</v>
      </c>
      <c r="C675">
        <v>18.135326804166322</v>
      </c>
      <c r="D675">
        <f t="shared" si="11"/>
        <v>0.35890635118839054</v>
      </c>
      <c r="E675">
        <f t="shared" si="11"/>
        <v>1.1189433301755705</v>
      </c>
      <c r="F675">
        <f t="shared" si="11"/>
        <v>16.657477122802359</v>
      </c>
    </row>
    <row r="676" spans="2:6" x14ac:dyDescent="0.35">
      <c r="B676">
        <v>665</v>
      </c>
      <c r="C676">
        <v>21.588008624034011</v>
      </c>
      <c r="D676">
        <f t="shared" si="11"/>
        <v>0.42723649197739022</v>
      </c>
      <c r="E676">
        <f t="shared" si="11"/>
        <v>1.3319725926353929</v>
      </c>
      <c r="F676">
        <f t="shared" si="11"/>
        <v>19.828799539421226</v>
      </c>
    </row>
    <row r="677" spans="2:6" x14ac:dyDescent="0.35">
      <c r="B677">
        <v>666</v>
      </c>
      <c r="C677">
        <v>21.445347423373214</v>
      </c>
      <c r="D677">
        <f t="shared" si="11"/>
        <v>0.42441316204580282</v>
      </c>
      <c r="E677">
        <f t="shared" si="11"/>
        <v>1.3231704463780911</v>
      </c>
      <c r="F677">
        <f t="shared" si="11"/>
        <v>19.697763814949319</v>
      </c>
    </row>
    <row r="678" spans="2:6" x14ac:dyDescent="0.35">
      <c r="B678">
        <v>667</v>
      </c>
      <c r="C678">
        <v>16.065513752760619</v>
      </c>
      <c r="D678">
        <f t="shared" si="11"/>
        <v>0.31794381117221249</v>
      </c>
      <c r="E678">
        <f t="shared" si="11"/>
        <v>0.99123658777219181</v>
      </c>
      <c r="F678">
        <f t="shared" si="11"/>
        <v>14.756333353816213</v>
      </c>
    </row>
    <row r="679" spans="2:6" x14ac:dyDescent="0.35">
      <c r="B679">
        <v>668</v>
      </c>
      <c r="C679">
        <v>22.570786082424451</v>
      </c>
      <c r="D679">
        <f t="shared" si="11"/>
        <v>0.44668610407592046</v>
      </c>
      <c r="E679">
        <f t="shared" si="11"/>
        <v>1.3926096185896344</v>
      </c>
      <c r="F679">
        <f t="shared" si="11"/>
        <v>20.731490359758894</v>
      </c>
    </row>
    <row r="680" spans="2:6" x14ac:dyDescent="0.35">
      <c r="B680">
        <v>669</v>
      </c>
      <c r="C680">
        <v>19.372147141121552</v>
      </c>
      <c r="D680">
        <f t="shared" si="11"/>
        <v>0.38338358719332521</v>
      </c>
      <c r="E680">
        <f t="shared" si="11"/>
        <v>1.1952547130144846</v>
      </c>
      <c r="F680">
        <f t="shared" si="11"/>
        <v>17.793508840913741</v>
      </c>
    </row>
    <row r="681" spans="2:6" x14ac:dyDescent="0.35">
      <c r="B681">
        <v>670</v>
      </c>
      <c r="C681">
        <v>17.063713506059212</v>
      </c>
      <c r="D681">
        <f t="shared" si="11"/>
        <v>0.33769863748894829</v>
      </c>
      <c r="E681">
        <f t="shared" si="11"/>
        <v>1.052825163936133</v>
      </c>
      <c r="F681">
        <f t="shared" si="11"/>
        <v>15.67318970463413</v>
      </c>
    </row>
    <row r="682" spans="2:6" x14ac:dyDescent="0.35">
      <c r="B682">
        <v>671</v>
      </c>
      <c r="C682">
        <v>19.056598360459454</v>
      </c>
      <c r="D682">
        <f t="shared" si="11"/>
        <v>0.3771387335597331</v>
      </c>
      <c r="E682">
        <f t="shared" si="11"/>
        <v>1.1757854634509324</v>
      </c>
      <c r="F682">
        <f t="shared" si="11"/>
        <v>17.503674163448785</v>
      </c>
    </row>
    <row r="683" spans="2:6" x14ac:dyDescent="0.35">
      <c r="B683">
        <v>672</v>
      </c>
      <c r="C683">
        <v>21.49944911216279</v>
      </c>
      <c r="D683">
        <f t="shared" si="11"/>
        <v>0.42548385902999702</v>
      </c>
      <c r="E683">
        <f t="shared" si="11"/>
        <v>1.3265085016817553</v>
      </c>
      <c r="F683">
        <f t="shared" si="11"/>
        <v>19.747456751451036</v>
      </c>
    </row>
    <row r="684" spans="2:6" x14ac:dyDescent="0.35">
      <c r="B684">
        <v>673</v>
      </c>
      <c r="C684">
        <v>18.321616877902468</v>
      </c>
      <c r="D684">
        <f t="shared" si="11"/>
        <v>0.36259311632635849</v>
      </c>
      <c r="E684">
        <f t="shared" si="11"/>
        <v>1.1304373626645294</v>
      </c>
      <c r="F684">
        <f t="shared" si="11"/>
        <v>16.828586398911579</v>
      </c>
    </row>
    <row r="685" spans="2:6" x14ac:dyDescent="0.35">
      <c r="B685">
        <v>674</v>
      </c>
      <c r="C685">
        <v>15.624682168122012</v>
      </c>
      <c r="D685">
        <f t="shared" si="11"/>
        <v>0.30921955396749035</v>
      </c>
      <c r="E685">
        <f t="shared" si="11"/>
        <v>0.96403743295746991</v>
      </c>
      <c r="F685">
        <f t="shared" si="11"/>
        <v>14.351425181197051</v>
      </c>
    </row>
    <row r="686" spans="2:6" x14ac:dyDescent="0.35">
      <c r="B686">
        <v>675</v>
      </c>
      <c r="C686">
        <v>17.211695074415218</v>
      </c>
      <c r="D686">
        <f t="shared" si="11"/>
        <v>0.3406272599127575</v>
      </c>
      <c r="E686">
        <f t="shared" si="11"/>
        <v>1.0619555750221263</v>
      </c>
      <c r="F686">
        <f t="shared" si="11"/>
        <v>15.809112239480333</v>
      </c>
    </row>
    <row r="687" spans="2:6" x14ac:dyDescent="0.35">
      <c r="B687">
        <v>676</v>
      </c>
      <c r="C687">
        <v>17.447371703991259</v>
      </c>
      <c r="D687">
        <f t="shared" si="11"/>
        <v>0.34529140741309827</v>
      </c>
      <c r="E687">
        <f t="shared" si="11"/>
        <v>1.0764967407584827</v>
      </c>
      <c r="F687">
        <f t="shared" si="11"/>
        <v>16.025583555819676</v>
      </c>
    </row>
    <row r="688" spans="2:6" x14ac:dyDescent="0.35">
      <c r="B688">
        <v>677</v>
      </c>
      <c r="C688">
        <v>18.016819573314969</v>
      </c>
      <c r="D688">
        <f t="shared" si="11"/>
        <v>0.35656103928562805</v>
      </c>
      <c r="E688">
        <f t="shared" si="11"/>
        <v>1.111631475419899</v>
      </c>
      <c r="F688">
        <f t="shared" si="11"/>
        <v>16.548627058609441</v>
      </c>
    </row>
    <row r="689" spans="2:6" x14ac:dyDescent="0.35">
      <c r="B689">
        <v>678</v>
      </c>
      <c r="C689">
        <v>18.448768118872369</v>
      </c>
      <c r="D689">
        <f t="shared" si="11"/>
        <v>0.36510949711388857</v>
      </c>
      <c r="E689">
        <f t="shared" si="11"/>
        <v>1.1382825498256526</v>
      </c>
      <c r="F689">
        <f t="shared" si="11"/>
        <v>16.945376071932827</v>
      </c>
    </row>
    <row r="690" spans="2:6" x14ac:dyDescent="0.35">
      <c r="B690">
        <v>679</v>
      </c>
      <c r="C690">
        <v>20.842583350935129</v>
      </c>
      <c r="D690">
        <f t="shared" si="11"/>
        <v>0.41248418738754039</v>
      </c>
      <c r="E690">
        <f t="shared" si="11"/>
        <v>1.2859801136199789</v>
      </c>
      <c r="F690">
        <f t="shared" si="11"/>
        <v>19.14411904992761</v>
      </c>
    </row>
    <row r="691" spans="2:6" x14ac:dyDescent="0.35">
      <c r="B691">
        <v>680</v>
      </c>
      <c r="C691">
        <v>21.018366263986398</v>
      </c>
      <c r="D691">
        <f t="shared" si="11"/>
        <v>0.41596301104513245</v>
      </c>
      <c r="E691">
        <f t="shared" si="11"/>
        <v>1.2968258579642364</v>
      </c>
      <c r="F691">
        <f t="shared" si="11"/>
        <v>19.305577394977028</v>
      </c>
    </row>
    <row r="692" spans="2:6" x14ac:dyDescent="0.35">
      <c r="B692">
        <v>681</v>
      </c>
      <c r="C692">
        <v>17.4598122649662</v>
      </c>
      <c r="D692">
        <f t="shared" si="11"/>
        <v>0.34553761176300979</v>
      </c>
      <c r="E692">
        <f t="shared" si="11"/>
        <v>1.077264319025854</v>
      </c>
      <c r="F692">
        <f t="shared" si="11"/>
        <v>16.037010334177335</v>
      </c>
    </row>
    <row r="693" spans="2:6" x14ac:dyDescent="0.35">
      <c r="B693">
        <v>682</v>
      </c>
      <c r="C693">
        <v>16.146881455421799</v>
      </c>
      <c r="D693">
        <f t="shared" si="11"/>
        <v>0.31955411495014036</v>
      </c>
      <c r="E693">
        <f t="shared" si="11"/>
        <v>0.99625694660926112</v>
      </c>
      <c r="F693">
        <f t="shared" si="11"/>
        <v>14.831070393862396</v>
      </c>
    </row>
    <row r="694" spans="2:6" x14ac:dyDescent="0.35">
      <c r="B694">
        <v>683</v>
      </c>
      <c r="C694">
        <v>16.738099183547444</v>
      </c>
      <c r="D694">
        <f t="shared" si="11"/>
        <v>0.33125458221223114</v>
      </c>
      <c r="E694">
        <f t="shared" si="11"/>
        <v>1.0327348739557793</v>
      </c>
      <c r="F694">
        <f t="shared" si="11"/>
        <v>15.374109727379432</v>
      </c>
    </row>
    <row r="695" spans="2:6" x14ac:dyDescent="0.35">
      <c r="B695">
        <v>684</v>
      </c>
      <c r="C695">
        <v>18.119581704320208</v>
      </c>
      <c r="D695">
        <f t="shared" si="11"/>
        <v>0.35859474851390399</v>
      </c>
      <c r="E695">
        <f t="shared" si="11"/>
        <v>1.1179718630139359</v>
      </c>
      <c r="F695">
        <f t="shared" si="11"/>
        <v>16.643015092792368</v>
      </c>
    </row>
    <row r="696" spans="2:6" x14ac:dyDescent="0.35">
      <c r="B696">
        <v>685</v>
      </c>
      <c r="C696">
        <v>17.460232088708274</v>
      </c>
      <c r="D696">
        <f t="shared" si="11"/>
        <v>0.34554592026547226</v>
      </c>
      <c r="E696">
        <f t="shared" si="11"/>
        <v>1.0772902220041194</v>
      </c>
      <c r="F696">
        <f t="shared" si="11"/>
        <v>16.037395946438682</v>
      </c>
    </row>
    <row r="697" spans="2:6" x14ac:dyDescent="0.35">
      <c r="B697">
        <v>686</v>
      </c>
      <c r="C697">
        <v>17.7680698381422</v>
      </c>
      <c r="D697">
        <f t="shared" si="11"/>
        <v>0.35163816909012502</v>
      </c>
      <c r="E697">
        <f t="shared" si="11"/>
        <v>1.0962837036339192</v>
      </c>
      <c r="F697">
        <f t="shared" si="11"/>
        <v>16.320147965418155</v>
      </c>
    </row>
    <row r="698" spans="2:6" x14ac:dyDescent="0.35">
      <c r="B698">
        <v>687</v>
      </c>
      <c r="C698">
        <v>19.021500112372397</v>
      </c>
      <c r="D698">
        <f t="shared" si="11"/>
        <v>0.37644412329491356</v>
      </c>
      <c r="E698">
        <f t="shared" si="11"/>
        <v>1.1736199138017893</v>
      </c>
      <c r="F698">
        <f t="shared" si="11"/>
        <v>17.471436075275694</v>
      </c>
    </row>
    <row r="699" spans="2:6" x14ac:dyDescent="0.35">
      <c r="B699">
        <v>688</v>
      </c>
      <c r="C699">
        <v>16.343031185184024</v>
      </c>
      <c r="D699">
        <f t="shared" si="11"/>
        <v>0.32343600715730897</v>
      </c>
      <c r="E699">
        <f t="shared" si="11"/>
        <v>1.0083593164316103</v>
      </c>
      <c r="F699">
        <f t="shared" si="11"/>
        <v>15.011235861595104</v>
      </c>
    </row>
    <row r="700" spans="2:6" x14ac:dyDescent="0.35">
      <c r="B700">
        <v>689</v>
      </c>
      <c r="C700">
        <v>18.490948049587537</v>
      </c>
      <c r="D700">
        <f t="shared" si="11"/>
        <v>0.36594425709311773</v>
      </c>
      <c r="E700">
        <f t="shared" si="11"/>
        <v>1.1408850368197199</v>
      </c>
      <c r="F700">
        <f t="shared" si="11"/>
        <v>16.9841187556747</v>
      </c>
    </row>
    <row r="701" spans="2:6" x14ac:dyDescent="0.35">
      <c r="B701">
        <v>690</v>
      </c>
      <c r="C701">
        <v>22.806485889565312</v>
      </c>
      <c r="D701">
        <f t="shared" si="11"/>
        <v>0.45135071027079199</v>
      </c>
      <c r="E701">
        <f t="shared" si="11"/>
        <v>1.4071522143736455</v>
      </c>
      <c r="F701">
        <f t="shared" si="11"/>
        <v>20.947982964920875</v>
      </c>
    </row>
    <row r="702" spans="2:6" x14ac:dyDescent="0.35">
      <c r="B702">
        <v>691</v>
      </c>
      <c r="C702">
        <v>19.693007353941855</v>
      </c>
      <c r="D702">
        <f t="shared" si="11"/>
        <v>0.38973355648080504</v>
      </c>
      <c r="E702">
        <f t="shared" si="11"/>
        <v>1.2150516760872156</v>
      </c>
      <c r="F702">
        <f t="shared" si="11"/>
        <v>18.088222121373832</v>
      </c>
    </row>
    <row r="703" spans="2:6" x14ac:dyDescent="0.35">
      <c r="B703">
        <v>692</v>
      </c>
      <c r="C703">
        <v>19.467151891390614</v>
      </c>
      <c r="D703">
        <f t="shared" si="11"/>
        <v>0.38526377433485498</v>
      </c>
      <c r="E703">
        <f t="shared" si="11"/>
        <v>1.2011164729263126</v>
      </c>
      <c r="F703">
        <f t="shared" si="11"/>
        <v>17.880771644129446</v>
      </c>
    </row>
    <row r="704" spans="2:6" x14ac:dyDescent="0.35">
      <c r="B704">
        <v>693</v>
      </c>
      <c r="C704">
        <v>18.998618225820561</v>
      </c>
      <c r="D704">
        <f t="shared" si="11"/>
        <v>0.3759912803713033</v>
      </c>
      <c r="E704">
        <f t="shared" si="11"/>
        <v>1.1722081093928867</v>
      </c>
      <c r="F704">
        <f t="shared" si="11"/>
        <v>17.450418836056372</v>
      </c>
    </row>
    <row r="705" spans="2:6" x14ac:dyDescent="0.35">
      <c r="B705">
        <v>694</v>
      </c>
      <c r="C705">
        <v>18.934407689705939</v>
      </c>
      <c r="D705">
        <f t="shared" si="11"/>
        <v>0.37472052470896505</v>
      </c>
      <c r="E705">
        <f t="shared" si="11"/>
        <v>1.1682463417397144</v>
      </c>
      <c r="F705">
        <f t="shared" si="11"/>
        <v>17.391440823257259</v>
      </c>
    </row>
    <row r="706" spans="2:6" x14ac:dyDescent="0.35">
      <c r="B706">
        <v>695</v>
      </c>
      <c r="C706">
        <v>22.300522572028814</v>
      </c>
      <c r="D706">
        <f t="shared" si="11"/>
        <v>0.4413374665011523</v>
      </c>
      <c r="E706">
        <f t="shared" si="11"/>
        <v>1.3759344543859455</v>
      </c>
      <c r="F706">
        <f t="shared" si="11"/>
        <v>20.483250651141717</v>
      </c>
    </row>
    <row r="707" spans="2:6" x14ac:dyDescent="0.35">
      <c r="B707">
        <v>696</v>
      </c>
      <c r="C707">
        <v>18.863266633515661</v>
      </c>
      <c r="D707">
        <f t="shared" si="11"/>
        <v>0.37331261090776047</v>
      </c>
      <c r="E707">
        <f t="shared" si="11"/>
        <v>1.163856963418312</v>
      </c>
      <c r="F707">
        <f t="shared" si="11"/>
        <v>17.326097059189586</v>
      </c>
    </row>
    <row r="708" spans="2:6" x14ac:dyDescent="0.35">
      <c r="B708">
        <v>697</v>
      </c>
      <c r="C708">
        <v>22.245409628893157</v>
      </c>
      <c r="D708">
        <f t="shared" si="11"/>
        <v>0.44024675633432325</v>
      </c>
      <c r="E708">
        <f t="shared" si="11"/>
        <v>1.3725340050423018</v>
      </c>
      <c r="F708">
        <f t="shared" si="11"/>
        <v>20.432628867516531</v>
      </c>
    </row>
    <row r="709" spans="2:6" x14ac:dyDescent="0.35">
      <c r="B709">
        <v>698</v>
      </c>
      <c r="C709">
        <v>22.863568559220237</v>
      </c>
      <c r="D709">
        <f t="shared" si="11"/>
        <v>0.4524804022197253</v>
      </c>
      <c r="E709">
        <f t="shared" si="11"/>
        <v>1.4106741951556141</v>
      </c>
      <c r="F709">
        <f t="shared" si="11"/>
        <v>21.000413961844895</v>
      </c>
    </row>
    <row r="710" spans="2:6" x14ac:dyDescent="0.35">
      <c r="B710">
        <v>699</v>
      </c>
      <c r="C710">
        <v>20.510394997225873</v>
      </c>
      <c r="D710">
        <f t="shared" si="11"/>
        <v>0.4059100290487076</v>
      </c>
      <c r="E710">
        <f t="shared" si="11"/>
        <v>1.2654842082106765</v>
      </c>
      <c r="F710">
        <f t="shared" si="11"/>
        <v>18.839000759966488</v>
      </c>
    </row>
    <row r="711" spans="2:6" x14ac:dyDescent="0.35">
      <c r="B711">
        <v>700</v>
      </c>
      <c r="C711">
        <v>16.522950175872165</v>
      </c>
      <c r="D711">
        <f t="shared" si="11"/>
        <v>0.32699668566918139</v>
      </c>
      <c r="E711">
        <f t="shared" si="11"/>
        <v>1.0194602553215655</v>
      </c>
      <c r="F711">
        <f t="shared" si="11"/>
        <v>15.176493234881416</v>
      </c>
    </row>
    <row r="712" spans="2:6" x14ac:dyDescent="0.35">
      <c r="B712">
        <v>701</v>
      </c>
      <c r="C712">
        <v>21.027311475226455</v>
      </c>
      <c r="D712">
        <f t="shared" si="11"/>
        <v>0.41614004083684486</v>
      </c>
      <c r="E712">
        <f t="shared" si="11"/>
        <v>1.2973777743736927</v>
      </c>
      <c r="F712">
        <f t="shared" si="11"/>
        <v>19.313793660015914</v>
      </c>
    </row>
    <row r="713" spans="2:6" x14ac:dyDescent="0.35">
      <c r="B713">
        <v>702</v>
      </c>
      <c r="C713">
        <v>15.379045115651202</v>
      </c>
      <c r="D713">
        <f t="shared" si="11"/>
        <v>0.30435828517586777</v>
      </c>
      <c r="E713">
        <f t="shared" si="11"/>
        <v>0.94888171260711718</v>
      </c>
      <c r="F713">
        <f t="shared" si="11"/>
        <v>14.125805117868216</v>
      </c>
    </row>
    <row r="714" spans="2:6" x14ac:dyDescent="0.35">
      <c r="B714">
        <v>703</v>
      </c>
      <c r="C714">
        <v>16.513056110026003</v>
      </c>
      <c r="D714">
        <f t="shared" si="11"/>
        <v>0.32680087761401871</v>
      </c>
      <c r="E714">
        <f t="shared" si="11"/>
        <v>1.0188497949142936</v>
      </c>
      <c r="F714">
        <f t="shared" si="11"/>
        <v>15.16740543749769</v>
      </c>
    </row>
    <row r="715" spans="2:6" x14ac:dyDescent="0.35">
      <c r="B715">
        <v>704</v>
      </c>
      <c r="C715">
        <v>19.656170464056625</v>
      </c>
      <c r="D715">
        <f t="shared" si="11"/>
        <v>0.38900453770542798</v>
      </c>
      <c r="E715">
        <f t="shared" si="11"/>
        <v>1.2127788528463341</v>
      </c>
      <c r="F715">
        <f t="shared" si="11"/>
        <v>18.054387073504863</v>
      </c>
    </row>
    <row r="716" spans="2:6" x14ac:dyDescent="0.35">
      <c r="B716">
        <v>705</v>
      </c>
      <c r="C716">
        <v>22.588337224395008</v>
      </c>
      <c r="D716">
        <f t="shared" si="11"/>
        <v>0.44703344914402227</v>
      </c>
      <c r="E716">
        <f t="shared" si="11"/>
        <v>1.3936925179195989</v>
      </c>
      <c r="F716">
        <f t="shared" si="11"/>
        <v>20.747611257331386</v>
      </c>
    </row>
    <row r="717" spans="2:6" x14ac:dyDescent="0.35">
      <c r="B717">
        <v>706</v>
      </c>
      <c r="C717">
        <v>17.613886483609811</v>
      </c>
      <c r="D717">
        <f t="shared" ref="D717:F780" si="12">$C717*D$11</f>
        <v>0.34858681050217322</v>
      </c>
      <c r="E717">
        <f t="shared" si="12"/>
        <v>1.0867706445067753</v>
      </c>
      <c r="F717">
        <f t="shared" si="12"/>
        <v>16.178529028600863</v>
      </c>
    </row>
    <row r="718" spans="2:6" x14ac:dyDescent="0.35">
      <c r="B718">
        <v>707</v>
      </c>
      <c r="C718">
        <v>16.928669754658529</v>
      </c>
      <c r="D718">
        <f t="shared" si="12"/>
        <v>0.33502606033666471</v>
      </c>
      <c r="E718">
        <f t="shared" si="12"/>
        <v>1.044493011637837</v>
      </c>
      <c r="F718">
        <f t="shared" si="12"/>
        <v>15.549150682684026</v>
      </c>
    </row>
    <row r="719" spans="2:6" x14ac:dyDescent="0.35">
      <c r="B719">
        <v>708</v>
      </c>
      <c r="C719">
        <v>17.609789638697094</v>
      </c>
      <c r="D719">
        <f t="shared" si="12"/>
        <v>0.34850573208131619</v>
      </c>
      <c r="E719">
        <f t="shared" si="12"/>
        <v>1.0865178706064562</v>
      </c>
      <c r="F719">
        <f t="shared" si="12"/>
        <v>16.17476603600932</v>
      </c>
    </row>
    <row r="720" spans="2:6" x14ac:dyDescent="0.35">
      <c r="B720">
        <v>709</v>
      </c>
      <c r="C720">
        <v>17.092439350096875</v>
      </c>
      <c r="D720">
        <f t="shared" si="12"/>
        <v>0.33826713498445504</v>
      </c>
      <c r="E720">
        <f t="shared" si="12"/>
        <v>1.0545975384809481</v>
      </c>
      <c r="F720">
        <f t="shared" si="12"/>
        <v>15.699574676631471</v>
      </c>
    </row>
    <row r="721" spans="2:6" x14ac:dyDescent="0.35">
      <c r="B721">
        <v>710</v>
      </c>
      <c r="C721">
        <v>21.811581317879384</v>
      </c>
      <c r="D721">
        <f t="shared" si="12"/>
        <v>0.43166109709423695</v>
      </c>
      <c r="E721">
        <f t="shared" si="12"/>
        <v>1.3457669497643856</v>
      </c>
      <c r="F721">
        <f t="shared" si="12"/>
        <v>20.034153271020759</v>
      </c>
    </row>
    <row r="722" spans="2:6" x14ac:dyDescent="0.35">
      <c r="B722">
        <v>711</v>
      </c>
      <c r="C722">
        <v>23.756433559652734</v>
      </c>
      <c r="D722">
        <f t="shared" si="12"/>
        <v>0.47015060595354652</v>
      </c>
      <c r="E722">
        <f t="shared" si="12"/>
        <v>1.4657636538551744</v>
      </c>
      <c r="F722">
        <f t="shared" si="12"/>
        <v>21.820519299844012</v>
      </c>
    </row>
    <row r="723" spans="2:6" x14ac:dyDescent="0.35">
      <c r="B723">
        <v>712</v>
      </c>
      <c r="C723">
        <v>18.906666913826413</v>
      </c>
      <c r="D723">
        <f t="shared" si="12"/>
        <v>0.37417152215954486</v>
      </c>
      <c r="E723">
        <f t="shared" si="12"/>
        <v>1.166534745556228</v>
      </c>
      <c r="F723">
        <f t="shared" si="12"/>
        <v>17.36596064611064</v>
      </c>
    </row>
    <row r="724" spans="2:6" x14ac:dyDescent="0.35">
      <c r="B724">
        <v>713</v>
      </c>
      <c r="C724">
        <v>22.787058085998684</v>
      </c>
      <c r="D724">
        <f t="shared" si="12"/>
        <v>0.45096622521766894</v>
      </c>
      <c r="E724">
        <f t="shared" si="12"/>
        <v>1.4059535256786149</v>
      </c>
      <c r="F724">
        <f t="shared" si="12"/>
        <v>20.930138335102399</v>
      </c>
    </row>
    <row r="725" spans="2:6" x14ac:dyDescent="0.35">
      <c r="B725">
        <v>714</v>
      </c>
      <c r="C725">
        <v>19.870951140750449</v>
      </c>
      <c r="D725">
        <f t="shared" si="12"/>
        <v>0.39325514481112644</v>
      </c>
      <c r="E725">
        <f t="shared" si="12"/>
        <v>1.2260307455876296</v>
      </c>
      <c r="F725">
        <f t="shared" si="12"/>
        <v>18.251665250351692</v>
      </c>
    </row>
    <row r="726" spans="2:6" x14ac:dyDescent="0.35">
      <c r="B726">
        <v>715</v>
      </c>
      <c r="C726">
        <v>21.454621098840089</v>
      </c>
      <c r="D726">
        <f t="shared" si="12"/>
        <v>0.42459669229369212</v>
      </c>
      <c r="E726">
        <f t="shared" si="12"/>
        <v>1.3237426289156282</v>
      </c>
      <c r="F726">
        <f t="shared" si="12"/>
        <v>19.706281777630767</v>
      </c>
    </row>
    <row r="727" spans="2:6" x14ac:dyDescent="0.35">
      <c r="B727">
        <v>716</v>
      </c>
      <c r="C727">
        <v>16.844319481010182</v>
      </c>
      <c r="D727">
        <f t="shared" si="12"/>
        <v>0.33335673012476497</v>
      </c>
      <c r="E727">
        <f t="shared" si="12"/>
        <v>1.0392886292125023</v>
      </c>
      <c r="F727">
        <f t="shared" si="12"/>
        <v>15.471674121672914</v>
      </c>
    </row>
    <row r="728" spans="2:6" x14ac:dyDescent="0.35">
      <c r="B728">
        <v>717</v>
      </c>
      <c r="C728">
        <v>21.006091857335083</v>
      </c>
      <c r="D728">
        <f t="shared" si="12"/>
        <v>0.41572009496472223</v>
      </c>
      <c r="E728">
        <f t="shared" si="12"/>
        <v>1.2960685313606046</v>
      </c>
      <c r="F728">
        <f t="shared" si="12"/>
        <v>19.294303231009756</v>
      </c>
    </row>
    <row r="729" spans="2:6" x14ac:dyDescent="0.35">
      <c r="B729">
        <v>718</v>
      </c>
      <c r="C729">
        <v>19.793081473720175</v>
      </c>
      <c r="D729">
        <f t="shared" si="12"/>
        <v>0.39171406874649939</v>
      </c>
      <c r="E729">
        <f t="shared" si="12"/>
        <v>1.2212262143273216</v>
      </c>
      <c r="F729">
        <f t="shared" si="12"/>
        <v>18.180141190646353</v>
      </c>
    </row>
    <row r="730" spans="2:6" x14ac:dyDescent="0.35">
      <c r="B730">
        <v>719</v>
      </c>
      <c r="C730">
        <v>21.548829328550241</v>
      </c>
      <c r="D730">
        <f t="shared" si="12"/>
        <v>0.4264611159317277</v>
      </c>
      <c r="E730">
        <f t="shared" si="12"/>
        <v>1.329555243787151</v>
      </c>
      <c r="F730">
        <f t="shared" si="12"/>
        <v>19.79281296883136</v>
      </c>
    </row>
    <row r="731" spans="2:6" x14ac:dyDescent="0.35">
      <c r="B731">
        <v>720</v>
      </c>
      <c r="C731">
        <v>20.865056084257535</v>
      </c>
      <c r="D731">
        <f t="shared" si="12"/>
        <v>0.412928932982978</v>
      </c>
      <c r="E731">
        <f t="shared" si="12"/>
        <v>1.2873666734175195</v>
      </c>
      <c r="F731">
        <f t="shared" si="12"/>
        <v>19.164760477857037</v>
      </c>
    </row>
    <row r="732" spans="2:6" x14ac:dyDescent="0.35">
      <c r="B732">
        <v>721</v>
      </c>
      <c r="C732">
        <v>14.454253368534459</v>
      </c>
      <c r="D732">
        <f t="shared" si="12"/>
        <v>0.28605623662990198</v>
      </c>
      <c r="E732">
        <f t="shared" si="12"/>
        <v>0.89182238478734144</v>
      </c>
      <c r="F732">
        <f t="shared" si="12"/>
        <v>13.276374747117215</v>
      </c>
    </row>
    <row r="733" spans="2:6" x14ac:dyDescent="0.35">
      <c r="B733">
        <v>722</v>
      </c>
      <c r="C733">
        <v>18.511508726105582</v>
      </c>
      <c r="D733">
        <f t="shared" si="12"/>
        <v>0.3663511622162921</v>
      </c>
      <c r="E733">
        <f t="shared" si="12"/>
        <v>1.1421536233802048</v>
      </c>
      <c r="F733">
        <f t="shared" si="12"/>
        <v>17.003003940509085</v>
      </c>
    </row>
    <row r="734" spans="2:6" x14ac:dyDescent="0.35">
      <c r="B734">
        <v>723</v>
      </c>
      <c r="C734">
        <v>22.122570334711302</v>
      </c>
      <c r="D734">
        <f t="shared" si="12"/>
        <v>0.43781571093142274</v>
      </c>
      <c r="E734">
        <f t="shared" si="12"/>
        <v>1.3649548634920825</v>
      </c>
      <c r="F734">
        <f t="shared" si="12"/>
        <v>20.319799760287797</v>
      </c>
    </row>
    <row r="735" spans="2:6" x14ac:dyDescent="0.35">
      <c r="B735">
        <v>724</v>
      </c>
      <c r="C735">
        <v>18.023629554282934</v>
      </c>
      <c r="D735">
        <f t="shared" si="12"/>
        <v>0.35669581190082639</v>
      </c>
      <c r="E735">
        <f t="shared" si="12"/>
        <v>1.1120516488672822</v>
      </c>
      <c r="F735">
        <f t="shared" si="12"/>
        <v>16.554882093514824</v>
      </c>
    </row>
    <row r="736" spans="2:6" x14ac:dyDescent="0.35">
      <c r="B736">
        <v>725</v>
      </c>
      <c r="C736">
        <v>17.634422647845437</v>
      </c>
      <c r="D736">
        <f t="shared" si="12"/>
        <v>0.3489932305161495</v>
      </c>
      <c r="E736">
        <f t="shared" si="12"/>
        <v>1.0880377186679955</v>
      </c>
      <c r="F736">
        <f t="shared" si="12"/>
        <v>16.197391698661292</v>
      </c>
    </row>
    <row r="737" spans="2:6" x14ac:dyDescent="0.35">
      <c r="B737">
        <v>726</v>
      </c>
      <c r="C737">
        <v>24.351266259421728</v>
      </c>
      <c r="D737">
        <f t="shared" si="12"/>
        <v>0.48192261514571522</v>
      </c>
      <c r="E737">
        <f t="shared" si="12"/>
        <v>1.5024646236895827</v>
      </c>
      <c r="F737">
        <f t="shared" si="12"/>
        <v>22.366879020586428</v>
      </c>
    </row>
    <row r="738" spans="2:6" x14ac:dyDescent="0.35">
      <c r="B738">
        <v>727</v>
      </c>
      <c r="C738">
        <v>21.53952342450463</v>
      </c>
      <c r="D738">
        <f t="shared" si="12"/>
        <v>0.42627694786563297</v>
      </c>
      <c r="E738">
        <f t="shared" si="12"/>
        <v>1.3289810727575615</v>
      </c>
      <c r="F738">
        <f t="shared" si="12"/>
        <v>19.784265403881435</v>
      </c>
    </row>
    <row r="739" spans="2:6" x14ac:dyDescent="0.35">
      <c r="B739">
        <v>728</v>
      </c>
      <c r="C739">
        <v>23.075512351289849</v>
      </c>
      <c r="D739">
        <f t="shared" si="12"/>
        <v>0.45667486609071878</v>
      </c>
      <c r="E739">
        <f t="shared" si="12"/>
        <v>1.4237510531063584</v>
      </c>
      <c r="F739">
        <f t="shared" si="12"/>
        <v>21.195086432092769</v>
      </c>
    </row>
    <row r="740" spans="2:6" x14ac:dyDescent="0.35">
      <c r="B740">
        <v>729</v>
      </c>
      <c r="C740">
        <v>18.266255923167456</v>
      </c>
      <c r="D740">
        <f t="shared" si="12"/>
        <v>0.3614974978973769</v>
      </c>
      <c r="E740">
        <f t="shared" si="12"/>
        <v>1.1270216110918221</v>
      </c>
      <c r="F740">
        <f t="shared" si="12"/>
        <v>16.777736814178258</v>
      </c>
    </row>
    <row r="741" spans="2:6" x14ac:dyDescent="0.35">
      <c r="B741">
        <v>730</v>
      </c>
      <c r="C741">
        <v>19.250500704468482</v>
      </c>
      <c r="D741">
        <f t="shared" si="12"/>
        <v>0.38097614898249615</v>
      </c>
      <c r="E741">
        <f t="shared" si="12"/>
        <v>1.1877491703571939</v>
      </c>
      <c r="F741">
        <f t="shared" si="12"/>
        <v>17.681775385128791</v>
      </c>
    </row>
    <row r="742" spans="2:6" x14ac:dyDescent="0.35">
      <c r="B742">
        <v>731</v>
      </c>
      <c r="C742">
        <v>22.818338305798349</v>
      </c>
      <c r="D742">
        <f t="shared" si="12"/>
        <v>0.4515852749692339</v>
      </c>
      <c r="E742">
        <f t="shared" si="12"/>
        <v>1.4078835043158469</v>
      </c>
      <c r="F742">
        <f t="shared" si="12"/>
        <v>20.958869526513269</v>
      </c>
    </row>
    <row r="743" spans="2:6" x14ac:dyDescent="0.35">
      <c r="B743">
        <v>732</v>
      </c>
      <c r="C743">
        <v>19.069920997060262</v>
      </c>
      <c r="D743">
        <f t="shared" si="12"/>
        <v>0.37740239458675723</v>
      </c>
      <c r="E743">
        <f t="shared" si="12"/>
        <v>1.1766074654763607</v>
      </c>
      <c r="F743">
        <f t="shared" si="12"/>
        <v>17.515911136997143</v>
      </c>
    </row>
    <row r="744" spans="2:6" x14ac:dyDescent="0.35">
      <c r="B744">
        <v>733</v>
      </c>
      <c r="C744">
        <v>18.093850777915694</v>
      </c>
      <c r="D744">
        <f t="shared" si="12"/>
        <v>0.35808552179809872</v>
      </c>
      <c r="E744">
        <f t="shared" si="12"/>
        <v>1.1163842738411314</v>
      </c>
      <c r="F744">
        <f t="shared" si="12"/>
        <v>16.619380982276464</v>
      </c>
    </row>
    <row r="745" spans="2:6" x14ac:dyDescent="0.35">
      <c r="B745">
        <v>734</v>
      </c>
      <c r="C745">
        <v>20.311828305978395</v>
      </c>
      <c r="D745">
        <f t="shared" si="12"/>
        <v>0.40198030407640595</v>
      </c>
      <c r="E745">
        <f t="shared" si="12"/>
        <v>1.253232712708795</v>
      </c>
      <c r="F745">
        <f t="shared" si="12"/>
        <v>18.656615289193194</v>
      </c>
    </row>
    <row r="746" spans="2:6" x14ac:dyDescent="0.35">
      <c r="B746">
        <v>735</v>
      </c>
      <c r="C746">
        <v>23.729476920918597</v>
      </c>
      <c r="D746">
        <f t="shared" si="12"/>
        <v>0.46961712183424464</v>
      </c>
      <c r="E746">
        <f t="shared" si="12"/>
        <v>1.4641004386597039</v>
      </c>
      <c r="F746">
        <f t="shared" si="12"/>
        <v>21.795759360424647</v>
      </c>
    </row>
    <row r="747" spans="2:6" x14ac:dyDescent="0.35">
      <c r="B747">
        <v>736</v>
      </c>
      <c r="C747">
        <v>16.841660700816671</v>
      </c>
      <c r="D747">
        <f t="shared" si="12"/>
        <v>0.33330411165760582</v>
      </c>
      <c r="E747">
        <f t="shared" si="12"/>
        <v>1.039124583403124</v>
      </c>
      <c r="F747">
        <f t="shared" si="12"/>
        <v>15.469232005755941</v>
      </c>
    </row>
    <row r="748" spans="2:6" x14ac:dyDescent="0.35">
      <c r="B748">
        <v>737</v>
      </c>
      <c r="C748">
        <v>15.604308124280067</v>
      </c>
      <c r="D748">
        <f t="shared" si="12"/>
        <v>0.30881634238971029</v>
      </c>
      <c r="E748">
        <f t="shared" si="12"/>
        <v>0.96278036156792024</v>
      </c>
      <c r="F748">
        <f t="shared" si="12"/>
        <v>14.332711420322436</v>
      </c>
    </row>
    <row r="749" spans="2:6" x14ac:dyDescent="0.35">
      <c r="B749">
        <v>738</v>
      </c>
      <c r="C749">
        <v>16.501093305883629</v>
      </c>
      <c r="D749">
        <f t="shared" si="12"/>
        <v>0.32656412828873305</v>
      </c>
      <c r="E749">
        <f t="shared" si="12"/>
        <v>1.0181116940766384</v>
      </c>
      <c r="F749">
        <f t="shared" si="12"/>
        <v>15.156417483518256</v>
      </c>
    </row>
    <row r="750" spans="2:6" x14ac:dyDescent="0.35">
      <c r="B750">
        <v>739</v>
      </c>
      <c r="C750">
        <v>19.775068555389574</v>
      </c>
      <c r="D750">
        <f t="shared" si="12"/>
        <v>0.39135758491457828</v>
      </c>
      <c r="E750">
        <f t="shared" si="12"/>
        <v>1.2201148235572146</v>
      </c>
      <c r="F750">
        <f t="shared" si="12"/>
        <v>18.163596146917779</v>
      </c>
    </row>
    <row r="751" spans="2:6" x14ac:dyDescent="0.35">
      <c r="B751">
        <v>740</v>
      </c>
      <c r="C751">
        <v>22.200281228359664</v>
      </c>
      <c r="D751">
        <f t="shared" si="12"/>
        <v>0.43935364479873606</v>
      </c>
      <c r="E751">
        <f t="shared" si="12"/>
        <v>1.3697495984901771</v>
      </c>
      <c r="F751">
        <f t="shared" si="12"/>
        <v>20.391177985070751</v>
      </c>
    </row>
    <row r="752" spans="2:6" x14ac:dyDescent="0.35">
      <c r="B752">
        <v>741</v>
      </c>
      <c r="C752">
        <v>18.742621543965004</v>
      </c>
      <c r="D752">
        <f t="shared" si="12"/>
        <v>0.37092498981071603</v>
      </c>
      <c r="E752">
        <f t="shared" si="12"/>
        <v>1.1564132035275263</v>
      </c>
      <c r="F752">
        <f t="shared" si="12"/>
        <v>17.215283350626763</v>
      </c>
    </row>
    <row r="753" spans="2:6" x14ac:dyDescent="0.35">
      <c r="B753">
        <v>742</v>
      </c>
      <c r="C753">
        <v>19.09195749592692</v>
      </c>
      <c r="D753">
        <f t="shared" si="12"/>
        <v>0.37783850690425802</v>
      </c>
      <c r="E753">
        <f t="shared" si="12"/>
        <v>1.1779671097603337</v>
      </c>
      <c r="F753">
        <f t="shared" si="12"/>
        <v>17.536151879262327</v>
      </c>
    </row>
    <row r="754" spans="2:6" x14ac:dyDescent="0.35">
      <c r="B754">
        <v>743</v>
      </c>
      <c r="C754">
        <v>19.321762366592846</v>
      </c>
      <c r="D754">
        <f t="shared" si="12"/>
        <v>0.38238644962989338</v>
      </c>
      <c r="E754">
        <f t="shared" si="12"/>
        <v>1.1921459900226086</v>
      </c>
      <c r="F754">
        <f t="shared" si="12"/>
        <v>17.747229926940342</v>
      </c>
    </row>
    <row r="755" spans="2:6" x14ac:dyDescent="0.35">
      <c r="B755">
        <v>744</v>
      </c>
      <c r="C755">
        <v>18.765879966622833</v>
      </c>
      <c r="D755">
        <f t="shared" si="12"/>
        <v>0.3713852845548174</v>
      </c>
      <c r="E755">
        <f t="shared" si="12"/>
        <v>1.157848240082666</v>
      </c>
      <c r="F755">
        <f t="shared" si="12"/>
        <v>17.23664644198535</v>
      </c>
    </row>
    <row r="756" spans="2:6" x14ac:dyDescent="0.35">
      <c r="B756">
        <v>745</v>
      </c>
      <c r="C756">
        <v>20.766477938820568</v>
      </c>
      <c r="D756">
        <f t="shared" si="12"/>
        <v>0.41097802672869577</v>
      </c>
      <c r="E756">
        <f t="shared" si="12"/>
        <v>1.2812844362718161</v>
      </c>
      <c r="F756">
        <f t="shared" si="12"/>
        <v>19.074215475820054</v>
      </c>
    </row>
    <row r="757" spans="2:6" x14ac:dyDescent="0.35">
      <c r="B757">
        <v>746</v>
      </c>
      <c r="C757">
        <v>21.286995284066208</v>
      </c>
      <c r="D757">
        <f t="shared" si="12"/>
        <v>0.42127930131446512</v>
      </c>
      <c r="E757">
        <f t="shared" si="12"/>
        <v>1.3134001746862736</v>
      </c>
      <c r="F757">
        <f t="shared" si="12"/>
        <v>19.552315808065469</v>
      </c>
    </row>
    <row r="758" spans="2:6" x14ac:dyDescent="0.35">
      <c r="B758">
        <v>747</v>
      </c>
      <c r="C758">
        <v>20.460033442305619</v>
      </c>
      <c r="D758">
        <f t="shared" si="12"/>
        <v>0.40491335101186904</v>
      </c>
      <c r="E758">
        <f t="shared" si="12"/>
        <v>1.2623769178605329</v>
      </c>
      <c r="F758">
        <f t="shared" si="12"/>
        <v>18.792743173433216</v>
      </c>
    </row>
    <row r="759" spans="2:6" x14ac:dyDescent="0.35">
      <c r="B759">
        <v>748</v>
      </c>
      <c r="C759">
        <v>14.988966140711758</v>
      </c>
      <c r="D759">
        <f t="shared" si="12"/>
        <v>0.29663844515960408</v>
      </c>
      <c r="E759">
        <f t="shared" si="12"/>
        <v>0.92481397608582439</v>
      </c>
      <c r="F759">
        <f t="shared" si="12"/>
        <v>13.767513719466329</v>
      </c>
    </row>
    <row r="760" spans="2:6" x14ac:dyDescent="0.35">
      <c r="B760">
        <v>749</v>
      </c>
      <c r="C760">
        <v>20.638282370838517</v>
      </c>
      <c r="D760">
        <f t="shared" si="12"/>
        <v>0.40844097823545378</v>
      </c>
      <c r="E760">
        <f t="shared" si="12"/>
        <v>1.2733748144987675</v>
      </c>
      <c r="F760">
        <f t="shared" si="12"/>
        <v>18.956466578104294</v>
      </c>
    </row>
    <row r="761" spans="2:6" x14ac:dyDescent="0.35">
      <c r="B761">
        <v>750</v>
      </c>
      <c r="C761">
        <v>16.409125674185525</v>
      </c>
      <c r="D761">
        <f t="shared" si="12"/>
        <v>0.32474404710262389</v>
      </c>
      <c r="E761">
        <f t="shared" si="12"/>
        <v>1.0124373233199451</v>
      </c>
      <c r="F761">
        <f t="shared" si="12"/>
        <v>15.071944303762955</v>
      </c>
    </row>
    <row r="762" spans="2:6" x14ac:dyDescent="0.35">
      <c r="B762">
        <v>751</v>
      </c>
      <c r="C762">
        <v>18.519699361284196</v>
      </c>
      <c r="D762">
        <f t="shared" si="12"/>
        <v>0.36651325860515871</v>
      </c>
      <c r="E762">
        <f t="shared" si="12"/>
        <v>1.1426589827102007</v>
      </c>
      <c r="F762">
        <f t="shared" si="12"/>
        <v>17.010527119968835</v>
      </c>
    </row>
    <row r="763" spans="2:6" x14ac:dyDescent="0.35">
      <c r="B763">
        <v>752</v>
      </c>
      <c r="C763">
        <v>19.683277573978962</v>
      </c>
      <c r="D763">
        <f t="shared" si="12"/>
        <v>0.38954099971786071</v>
      </c>
      <c r="E763">
        <f t="shared" si="12"/>
        <v>1.2144513520615656</v>
      </c>
      <c r="F763">
        <f t="shared" si="12"/>
        <v>18.079285222199534</v>
      </c>
    </row>
    <row r="764" spans="2:6" x14ac:dyDescent="0.35">
      <c r="B764">
        <v>753</v>
      </c>
      <c r="C764">
        <v>16.169993854243224</v>
      </c>
      <c r="D764">
        <f t="shared" si="12"/>
        <v>0.32001151981622211</v>
      </c>
      <c r="E764">
        <f t="shared" si="12"/>
        <v>0.99768297354469249</v>
      </c>
      <c r="F764">
        <f t="shared" si="12"/>
        <v>14.852299360882308</v>
      </c>
    </row>
    <row r="765" spans="2:6" x14ac:dyDescent="0.35">
      <c r="B765">
        <v>754</v>
      </c>
      <c r="C765">
        <v>17.028474860090547</v>
      </c>
      <c r="D765">
        <f t="shared" si="12"/>
        <v>0.33700124868630887</v>
      </c>
      <c r="E765">
        <f t="shared" si="12"/>
        <v>1.0506509517867275</v>
      </c>
      <c r="F765">
        <f t="shared" si="12"/>
        <v>15.640822659617511</v>
      </c>
    </row>
    <row r="766" spans="2:6" x14ac:dyDescent="0.35">
      <c r="B766">
        <v>755</v>
      </c>
      <c r="C766">
        <v>19.838049025889756</v>
      </c>
      <c r="D766">
        <f t="shared" si="12"/>
        <v>0.39260399701993698</v>
      </c>
      <c r="E766">
        <f t="shared" si="12"/>
        <v>1.2240006965915682</v>
      </c>
      <c r="F766">
        <f t="shared" si="12"/>
        <v>18.221444332278249</v>
      </c>
    </row>
    <row r="767" spans="2:6" x14ac:dyDescent="0.35">
      <c r="B767">
        <v>756</v>
      </c>
      <c r="C767">
        <v>17.08120026213874</v>
      </c>
      <c r="D767">
        <f t="shared" si="12"/>
        <v>0.33804470833103445</v>
      </c>
      <c r="E767">
        <f t="shared" si="12"/>
        <v>1.0539040906791073</v>
      </c>
      <c r="F767">
        <f t="shared" si="12"/>
        <v>15.689251463128597</v>
      </c>
    </row>
    <row r="768" spans="2:6" x14ac:dyDescent="0.35">
      <c r="B768">
        <v>757</v>
      </c>
      <c r="C768">
        <v>17.072284617128894</v>
      </c>
      <c r="D768">
        <f t="shared" si="12"/>
        <v>0.33786826366844142</v>
      </c>
      <c r="E768">
        <f t="shared" si="12"/>
        <v>1.0533539984957292</v>
      </c>
      <c r="F768">
        <f t="shared" si="12"/>
        <v>15.681062354964721</v>
      </c>
    </row>
    <row r="769" spans="2:6" x14ac:dyDescent="0.35">
      <c r="B769">
        <v>758</v>
      </c>
      <c r="C769">
        <v>19.794416586294197</v>
      </c>
      <c r="D769">
        <f t="shared" si="12"/>
        <v>0.39174049123050214</v>
      </c>
      <c r="E769">
        <f t="shared" si="12"/>
        <v>1.2213085903068597</v>
      </c>
      <c r="F769">
        <f t="shared" si="12"/>
        <v>18.181367504756835</v>
      </c>
    </row>
    <row r="770" spans="2:6" x14ac:dyDescent="0.35">
      <c r="B770">
        <v>759</v>
      </c>
      <c r="C770">
        <v>19.471554719700528</v>
      </c>
      <c r="D770">
        <f t="shared" si="12"/>
        <v>0.385350908306064</v>
      </c>
      <c r="E770">
        <f t="shared" si="12"/>
        <v>1.201388125895376</v>
      </c>
      <c r="F770">
        <f t="shared" si="12"/>
        <v>17.884815685499088</v>
      </c>
    </row>
    <row r="771" spans="2:6" x14ac:dyDescent="0.35">
      <c r="B771">
        <v>760</v>
      </c>
      <c r="C771">
        <v>17.950199958926806</v>
      </c>
      <c r="D771">
        <f t="shared" si="12"/>
        <v>0.35524260687049558</v>
      </c>
      <c r="E771">
        <f t="shared" si="12"/>
        <v>1.1075210684786039</v>
      </c>
      <c r="F771">
        <f t="shared" si="12"/>
        <v>16.487436283577704</v>
      </c>
    </row>
    <row r="772" spans="2:6" x14ac:dyDescent="0.35">
      <c r="B772">
        <v>761</v>
      </c>
      <c r="C772">
        <v>20.088770164456797</v>
      </c>
      <c r="D772">
        <f t="shared" si="12"/>
        <v>0.39756588218366185</v>
      </c>
      <c r="E772">
        <f t="shared" si="12"/>
        <v>1.2394701032784752</v>
      </c>
      <c r="F772">
        <f t="shared" si="12"/>
        <v>18.451734178994659</v>
      </c>
    </row>
    <row r="773" spans="2:6" x14ac:dyDescent="0.35">
      <c r="B773">
        <v>762</v>
      </c>
      <c r="C773">
        <v>20.454809375479595</v>
      </c>
      <c r="D773">
        <f t="shared" si="12"/>
        <v>0.40480996435757055</v>
      </c>
      <c r="E773">
        <f t="shared" si="12"/>
        <v>1.2620545947618376</v>
      </c>
      <c r="F773">
        <f t="shared" si="12"/>
        <v>18.787944816360184</v>
      </c>
    </row>
    <row r="774" spans="2:6" x14ac:dyDescent="0.35">
      <c r="B774">
        <v>763</v>
      </c>
      <c r="C774">
        <v>17.15878838972445</v>
      </c>
      <c r="D774">
        <f t="shared" si="12"/>
        <v>0.33958021260223009</v>
      </c>
      <c r="E774">
        <f t="shared" si="12"/>
        <v>1.0586912510540114</v>
      </c>
      <c r="F774">
        <f t="shared" si="12"/>
        <v>15.760516926068208</v>
      </c>
    </row>
    <row r="775" spans="2:6" x14ac:dyDescent="0.35">
      <c r="B775">
        <v>764</v>
      </c>
      <c r="C775">
        <v>21.550469674667063</v>
      </c>
      <c r="D775">
        <f t="shared" si="12"/>
        <v>0.42649357912612351</v>
      </c>
      <c r="E775">
        <f t="shared" si="12"/>
        <v>1.329656452569679</v>
      </c>
      <c r="F775">
        <f t="shared" si="12"/>
        <v>19.79431964297126</v>
      </c>
    </row>
    <row r="776" spans="2:6" x14ac:dyDescent="0.35">
      <c r="B776">
        <v>765</v>
      </c>
      <c r="C776">
        <v>18.240328787529435</v>
      </c>
      <c r="D776">
        <f t="shared" si="12"/>
        <v>0.36098438811175831</v>
      </c>
      <c r="E776">
        <f t="shared" si="12"/>
        <v>1.1254219158778347</v>
      </c>
      <c r="F776">
        <f t="shared" si="12"/>
        <v>16.753922483539842</v>
      </c>
    </row>
    <row r="777" spans="2:6" x14ac:dyDescent="0.35">
      <c r="B777">
        <v>766</v>
      </c>
      <c r="C777">
        <v>24.623784331447037</v>
      </c>
      <c r="D777">
        <f t="shared" si="12"/>
        <v>0.48731587151874228</v>
      </c>
      <c r="E777">
        <f t="shared" si="12"/>
        <v>1.5192788935584318</v>
      </c>
      <c r="F777">
        <f t="shared" si="12"/>
        <v>22.617189566369863</v>
      </c>
    </row>
    <row r="778" spans="2:6" x14ac:dyDescent="0.35">
      <c r="B778">
        <v>767</v>
      </c>
      <c r="C778">
        <v>22.126070641599039</v>
      </c>
      <c r="D778">
        <f t="shared" si="12"/>
        <v>0.43788498359392741</v>
      </c>
      <c r="E778">
        <f t="shared" si="12"/>
        <v>1.3651708312045971</v>
      </c>
      <c r="F778">
        <f t="shared" si="12"/>
        <v>20.323014826800513</v>
      </c>
    </row>
    <row r="779" spans="2:6" x14ac:dyDescent="0.35">
      <c r="B779">
        <v>768</v>
      </c>
      <c r="C779">
        <v>26.875891728157914</v>
      </c>
      <c r="D779">
        <f t="shared" si="12"/>
        <v>0.53188609939311349</v>
      </c>
      <c r="E779">
        <f t="shared" si="12"/>
        <v>1.6582331334020597</v>
      </c>
      <c r="F779">
        <f t="shared" si="12"/>
        <v>24.685772495362738</v>
      </c>
    </row>
    <row r="780" spans="2:6" x14ac:dyDescent="0.35">
      <c r="B780">
        <v>769</v>
      </c>
      <c r="C780">
        <v>15.477195295305314</v>
      </c>
      <c r="D780">
        <f t="shared" si="12"/>
        <v>0.30630072179300388</v>
      </c>
      <c r="E780">
        <f t="shared" si="12"/>
        <v>0.95493754441348266</v>
      </c>
      <c r="F780">
        <f t="shared" si="12"/>
        <v>14.215957029098828</v>
      </c>
    </row>
    <row r="781" spans="2:6" x14ac:dyDescent="0.35">
      <c r="B781">
        <v>770</v>
      </c>
      <c r="C781">
        <v>14.126832042103286</v>
      </c>
      <c r="D781">
        <f t="shared" ref="D781:F844" si="13">$C781*D$11</f>
        <v>0.27957641992521054</v>
      </c>
      <c r="E781">
        <f t="shared" si="13"/>
        <v>0.87162060329624469</v>
      </c>
      <c r="F781">
        <f t="shared" si="13"/>
        <v>12.97563501888183</v>
      </c>
    </row>
    <row r="782" spans="2:6" x14ac:dyDescent="0.35">
      <c r="B782">
        <v>771</v>
      </c>
      <c r="C782">
        <v>15.732712011317382</v>
      </c>
      <c r="D782">
        <f t="shared" si="13"/>
        <v>0.31135751361163622</v>
      </c>
      <c r="E782">
        <f t="shared" si="13"/>
        <v>0.97070283655392453</v>
      </c>
      <c r="F782">
        <f t="shared" si="13"/>
        <v>14.45065166115182</v>
      </c>
    </row>
    <row r="783" spans="2:6" x14ac:dyDescent="0.35">
      <c r="B783">
        <v>772</v>
      </c>
      <c r="C783">
        <v>17.952392898704375</v>
      </c>
      <c r="D783">
        <f t="shared" si="13"/>
        <v>0.35528600614432404</v>
      </c>
      <c r="E783">
        <f t="shared" si="13"/>
        <v>1.1076563720970103</v>
      </c>
      <c r="F783">
        <f t="shared" si="13"/>
        <v>16.489450520463038</v>
      </c>
    </row>
    <row r="784" spans="2:6" x14ac:dyDescent="0.35">
      <c r="B784">
        <v>773</v>
      </c>
      <c r="C784">
        <v>16.797326735390101</v>
      </c>
      <c r="D784">
        <f t="shared" si="13"/>
        <v>0.33242672235347115</v>
      </c>
      <c r="E784">
        <f t="shared" si="13"/>
        <v>1.0363891932196454</v>
      </c>
      <c r="F784">
        <f t="shared" si="13"/>
        <v>15.428510819816983</v>
      </c>
    </row>
    <row r="785" spans="2:6" x14ac:dyDescent="0.35">
      <c r="B785">
        <v>774</v>
      </c>
      <c r="C785">
        <v>24.96663025575878</v>
      </c>
      <c r="D785">
        <f t="shared" si="13"/>
        <v>0.49410094801850901</v>
      </c>
      <c r="E785">
        <f t="shared" si="13"/>
        <v>1.5404323673518221</v>
      </c>
      <c r="F785">
        <f t="shared" si="13"/>
        <v>22.932096940388448</v>
      </c>
    </row>
    <row r="786" spans="2:6" x14ac:dyDescent="0.35">
      <c r="B786">
        <v>775</v>
      </c>
      <c r="C786">
        <v>19.008167392090684</v>
      </c>
      <c r="D786">
        <f t="shared" si="13"/>
        <v>0.37618026270726618</v>
      </c>
      <c r="E786">
        <f t="shared" si="13"/>
        <v>1.1727972896167709</v>
      </c>
      <c r="F786">
        <f t="shared" si="13"/>
        <v>17.459189839766644</v>
      </c>
    </row>
    <row r="787" spans="2:6" x14ac:dyDescent="0.35">
      <c r="B787">
        <v>776</v>
      </c>
      <c r="C787">
        <v>21.74266512425919</v>
      </c>
      <c r="D787">
        <f t="shared" si="13"/>
        <v>0.43029721433341822</v>
      </c>
      <c r="E787">
        <f t="shared" si="13"/>
        <v>1.341514844686539</v>
      </c>
      <c r="F787">
        <f t="shared" si="13"/>
        <v>19.970853065239233</v>
      </c>
    </row>
    <row r="788" spans="2:6" x14ac:dyDescent="0.35">
      <c r="B788">
        <v>777</v>
      </c>
      <c r="C788">
        <v>24.47676679519687</v>
      </c>
      <c r="D788">
        <f t="shared" si="13"/>
        <v>0.48440632772799391</v>
      </c>
      <c r="E788">
        <f t="shared" si="13"/>
        <v>1.5102079629166869</v>
      </c>
      <c r="F788">
        <f t="shared" si="13"/>
        <v>22.482152504552186</v>
      </c>
    </row>
    <row r="789" spans="2:6" x14ac:dyDescent="0.35">
      <c r="B789">
        <v>778</v>
      </c>
      <c r="C789">
        <v>21.212339810991043</v>
      </c>
      <c r="D789">
        <f t="shared" si="13"/>
        <v>0.41980183560750611</v>
      </c>
      <c r="E789">
        <f t="shared" si="13"/>
        <v>1.3087939580704602</v>
      </c>
      <c r="F789">
        <f t="shared" si="13"/>
        <v>19.483744017313075</v>
      </c>
    </row>
    <row r="790" spans="2:6" x14ac:dyDescent="0.35">
      <c r="B790">
        <v>779</v>
      </c>
      <c r="C790">
        <v>16.868239279430441</v>
      </c>
      <c r="D790">
        <f t="shared" si="13"/>
        <v>0.33383011379548022</v>
      </c>
      <c r="E790">
        <f t="shared" si="13"/>
        <v>1.0407644724212028</v>
      </c>
      <c r="F790">
        <f t="shared" si="13"/>
        <v>15.493644693213756</v>
      </c>
    </row>
    <row r="791" spans="2:6" x14ac:dyDescent="0.35">
      <c r="B791">
        <v>780</v>
      </c>
      <c r="C791">
        <v>16.267468907430072</v>
      </c>
      <c r="D791">
        <f t="shared" si="13"/>
        <v>0.32194059537405262</v>
      </c>
      <c r="E791">
        <f t="shared" si="13"/>
        <v>1.0036971502838112</v>
      </c>
      <c r="F791">
        <f t="shared" si="13"/>
        <v>14.941831161772207</v>
      </c>
    </row>
    <row r="792" spans="2:6" x14ac:dyDescent="0.35">
      <c r="B792">
        <v>781</v>
      </c>
      <c r="C792">
        <v>21.63209697452055</v>
      </c>
      <c r="D792">
        <f t="shared" si="13"/>
        <v>0.42810902045034849</v>
      </c>
      <c r="E792">
        <f t="shared" si="13"/>
        <v>1.3346928284628512</v>
      </c>
      <c r="F792">
        <f t="shared" si="13"/>
        <v>19.869295125607348</v>
      </c>
    </row>
    <row r="793" spans="2:6" x14ac:dyDescent="0.35">
      <c r="B793">
        <v>782</v>
      </c>
      <c r="C793">
        <v>14.994337699441516</v>
      </c>
      <c r="D793">
        <f t="shared" si="13"/>
        <v>0.29674475074564116</v>
      </c>
      <c r="E793">
        <f t="shared" si="13"/>
        <v>0.92514539938346951</v>
      </c>
      <c r="F793">
        <f t="shared" si="13"/>
        <v>13.772447549312405</v>
      </c>
    </row>
    <row r="794" spans="2:6" x14ac:dyDescent="0.35">
      <c r="B794">
        <v>783</v>
      </c>
      <c r="C794">
        <v>14.631915807068145</v>
      </c>
      <c r="D794">
        <f t="shared" si="13"/>
        <v>0.28957225695012628</v>
      </c>
      <c r="E794">
        <f t="shared" si="13"/>
        <v>0.9027840951974524</v>
      </c>
      <c r="F794">
        <f t="shared" si="13"/>
        <v>13.439559454920566</v>
      </c>
    </row>
    <row r="795" spans="2:6" x14ac:dyDescent="0.35">
      <c r="B795">
        <v>784</v>
      </c>
      <c r="C795">
        <v>20.052115776404285</v>
      </c>
      <c r="D795">
        <f t="shared" si="13"/>
        <v>0.39684047520241311</v>
      </c>
      <c r="E795">
        <f t="shared" si="13"/>
        <v>1.2372085403369348</v>
      </c>
      <c r="F795">
        <f t="shared" si="13"/>
        <v>18.418066760864935</v>
      </c>
    </row>
    <row r="796" spans="2:6" x14ac:dyDescent="0.35">
      <c r="B796">
        <v>785</v>
      </c>
      <c r="C796">
        <v>18.16650650928824</v>
      </c>
      <c r="D796">
        <f t="shared" si="13"/>
        <v>0.35952341170884761</v>
      </c>
      <c r="E796">
        <f t="shared" si="13"/>
        <v>1.1208671070922895</v>
      </c>
      <c r="F796">
        <f t="shared" si="13"/>
        <v>16.686115990487103</v>
      </c>
    </row>
    <row r="797" spans="2:6" x14ac:dyDescent="0.35">
      <c r="B797">
        <v>786</v>
      </c>
      <c r="C797">
        <v>21.882085616501879</v>
      </c>
      <c r="D797">
        <f t="shared" si="13"/>
        <v>0.43305640917407678</v>
      </c>
      <c r="E797">
        <f t="shared" si="13"/>
        <v>1.3501170403662393</v>
      </c>
      <c r="F797">
        <f t="shared" si="13"/>
        <v>20.098912166961561</v>
      </c>
    </row>
    <row r="798" spans="2:6" x14ac:dyDescent="0.35">
      <c r="B798">
        <v>787</v>
      </c>
      <c r="C798">
        <v>25.057562027400365</v>
      </c>
      <c r="D798">
        <f t="shared" si="13"/>
        <v>0.49590052906380233</v>
      </c>
      <c r="E798">
        <f t="shared" si="13"/>
        <v>1.5460428259047956</v>
      </c>
      <c r="F798">
        <f t="shared" si="13"/>
        <v>23.015618672431767</v>
      </c>
    </row>
    <row r="799" spans="2:6" x14ac:dyDescent="0.35">
      <c r="B799">
        <v>788</v>
      </c>
      <c r="C799">
        <v>20.651705126473772</v>
      </c>
      <c r="D799">
        <f t="shared" si="13"/>
        <v>0.40870662066362529</v>
      </c>
      <c r="E799">
        <f t="shared" si="13"/>
        <v>1.2742029938336552</v>
      </c>
      <c r="F799">
        <f t="shared" si="13"/>
        <v>18.968795511976491</v>
      </c>
    </row>
    <row r="800" spans="2:6" x14ac:dyDescent="0.35">
      <c r="B800">
        <v>789</v>
      </c>
      <c r="C800">
        <v>18.804168630094026</v>
      </c>
      <c r="D800">
        <f t="shared" si="13"/>
        <v>0.37214303458858955</v>
      </c>
      <c r="E800">
        <f t="shared" si="13"/>
        <v>1.1602106372467791</v>
      </c>
      <c r="F800">
        <f t="shared" si="13"/>
        <v>17.271814958258656</v>
      </c>
    </row>
    <row r="801" spans="2:6" x14ac:dyDescent="0.35">
      <c r="B801">
        <v>790</v>
      </c>
      <c r="C801">
        <v>18.285239892254094</v>
      </c>
      <c r="D801">
        <f t="shared" si="13"/>
        <v>0.36187319926463279</v>
      </c>
      <c r="E801">
        <f t="shared" si="13"/>
        <v>1.1281929153544434</v>
      </c>
      <c r="F801">
        <f t="shared" si="13"/>
        <v>16.795173777635018</v>
      </c>
    </row>
    <row r="802" spans="2:6" x14ac:dyDescent="0.35">
      <c r="B802">
        <v>791</v>
      </c>
      <c r="C802">
        <v>16.963285715359493</v>
      </c>
      <c r="D802">
        <f t="shared" si="13"/>
        <v>0.33571112591514712</v>
      </c>
      <c r="E802">
        <f t="shared" si="13"/>
        <v>1.046628804323694</v>
      </c>
      <c r="F802">
        <f t="shared" si="13"/>
        <v>15.580945785120651</v>
      </c>
    </row>
    <row r="803" spans="2:6" x14ac:dyDescent="0.35">
      <c r="B803">
        <v>792</v>
      </c>
      <c r="C803">
        <v>18.741524322975462</v>
      </c>
      <c r="D803">
        <f t="shared" si="13"/>
        <v>0.37090327530917677</v>
      </c>
      <c r="E803">
        <f t="shared" si="13"/>
        <v>1.1563455053756686</v>
      </c>
      <c r="F803">
        <f t="shared" si="13"/>
        <v>17.214275542290615</v>
      </c>
    </row>
    <row r="804" spans="2:6" x14ac:dyDescent="0.35">
      <c r="B804">
        <v>793</v>
      </c>
      <c r="C804">
        <v>21.271413386846998</v>
      </c>
      <c r="D804">
        <f t="shared" si="13"/>
        <v>0.42097092849406165</v>
      </c>
      <c r="E804">
        <f t="shared" si="13"/>
        <v>1.3124387770697217</v>
      </c>
      <c r="F804">
        <f t="shared" si="13"/>
        <v>19.538003681283215</v>
      </c>
    </row>
    <row r="805" spans="2:6" x14ac:dyDescent="0.35">
      <c r="B805">
        <v>794</v>
      </c>
      <c r="C805">
        <v>14.732190323429007</v>
      </c>
      <c r="D805">
        <f t="shared" si="13"/>
        <v>0.29155673515517244</v>
      </c>
      <c r="E805">
        <f t="shared" si="13"/>
        <v>0.90897099783671398</v>
      </c>
      <c r="F805">
        <f t="shared" si="13"/>
        <v>13.53166259043712</v>
      </c>
    </row>
    <row r="806" spans="2:6" x14ac:dyDescent="0.35">
      <c r="B806">
        <v>795</v>
      </c>
      <c r="C806">
        <v>17.35952383718482</v>
      </c>
      <c r="D806">
        <f t="shared" si="13"/>
        <v>0.34355285824463555</v>
      </c>
      <c r="E806">
        <f t="shared" si="13"/>
        <v>1.0710765580568049</v>
      </c>
      <c r="F806">
        <f t="shared" si="13"/>
        <v>15.944894420883379</v>
      </c>
    </row>
    <row r="807" spans="2:6" x14ac:dyDescent="0.35">
      <c r="B807">
        <v>796</v>
      </c>
      <c r="C807">
        <v>22.449289194919452</v>
      </c>
      <c r="D807">
        <f t="shared" si="13"/>
        <v>0.44428162551062944</v>
      </c>
      <c r="E807">
        <f t="shared" si="13"/>
        <v>1.3851133030625504</v>
      </c>
      <c r="F807">
        <f t="shared" si="13"/>
        <v>20.619894266346272</v>
      </c>
    </row>
    <row r="808" spans="2:6" x14ac:dyDescent="0.35">
      <c r="B808">
        <v>797</v>
      </c>
      <c r="C808">
        <v>19.276761157667192</v>
      </c>
      <c r="D808">
        <f t="shared" si="13"/>
        <v>0.38149585527397234</v>
      </c>
      <c r="E808">
        <f t="shared" si="13"/>
        <v>1.1893694311482668</v>
      </c>
      <c r="F808">
        <f t="shared" si="13"/>
        <v>17.705895871244952</v>
      </c>
    </row>
    <row r="809" spans="2:6" x14ac:dyDescent="0.35">
      <c r="B809">
        <v>798</v>
      </c>
      <c r="C809">
        <v>20.619469952163239</v>
      </c>
      <c r="D809">
        <f t="shared" si="13"/>
        <v>0.40806867192872537</v>
      </c>
      <c r="E809">
        <f t="shared" si="13"/>
        <v>1.2722140948366143</v>
      </c>
      <c r="F809">
        <f t="shared" si="13"/>
        <v>18.939187185397898</v>
      </c>
    </row>
    <row r="810" spans="2:6" x14ac:dyDescent="0.35">
      <c r="B810">
        <v>799</v>
      </c>
      <c r="C810">
        <v>14.173506162717038</v>
      </c>
      <c r="D810">
        <f t="shared" si="13"/>
        <v>0.28050012196296814</v>
      </c>
      <c r="E810">
        <f t="shared" si="13"/>
        <v>0.87450038023748888</v>
      </c>
      <c r="F810">
        <f t="shared" si="13"/>
        <v>13.018505660516579</v>
      </c>
    </row>
    <row r="811" spans="2:6" x14ac:dyDescent="0.35">
      <c r="B811">
        <v>800</v>
      </c>
      <c r="C811">
        <v>20.529250807523439</v>
      </c>
      <c r="D811">
        <f t="shared" si="13"/>
        <v>0.40628319409534164</v>
      </c>
      <c r="E811">
        <f t="shared" si="13"/>
        <v>1.2666476051207709</v>
      </c>
      <c r="F811">
        <f t="shared" si="13"/>
        <v>18.856320008307325</v>
      </c>
    </row>
    <row r="812" spans="2:6" x14ac:dyDescent="0.35">
      <c r="B812">
        <v>801</v>
      </c>
      <c r="C812">
        <v>18.590178206972301</v>
      </c>
      <c r="D812">
        <f t="shared" si="13"/>
        <v>0.36790806695987088</v>
      </c>
      <c r="E812">
        <f t="shared" si="13"/>
        <v>1.1470075028748916</v>
      </c>
      <c r="F812">
        <f t="shared" si="13"/>
        <v>17.075262637137538</v>
      </c>
    </row>
    <row r="813" spans="2:6" x14ac:dyDescent="0.35">
      <c r="B813">
        <v>802</v>
      </c>
      <c r="C813">
        <v>21.128219926111505</v>
      </c>
      <c r="D813">
        <f t="shared" si="13"/>
        <v>0.41813706489394131</v>
      </c>
      <c r="E813">
        <f t="shared" si="13"/>
        <v>1.3036037905516993</v>
      </c>
      <c r="F813">
        <f t="shared" si="13"/>
        <v>19.406479070665863</v>
      </c>
    </row>
    <row r="814" spans="2:6" x14ac:dyDescent="0.35">
      <c r="B814">
        <v>803</v>
      </c>
      <c r="C814">
        <v>15.635625775921612</v>
      </c>
      <c r="D814">
        <f t="shared" si="13"/>
        <v>0.30943613293442074</v>
      </c>
      <c r="E814">
        <f t="shared" si="13"/>
        <v>0.96471264973672344</v>
      </c>
      <c r="F814">
        <f t="shared" si="13"/>
        <v>14.361476993250468</v>
      </c>
    </row>
    <row r="815" spans="2:6" x14ac:dyDescent="0.35">
      <c r="B815">
        <v>804</v>
      </c>
      <c r="C815">
        <v>17.683729070020032</v>
      </c>
      <c r="D815">
        <f t="shared" si="13"/>
        <v>0.34996902699690402</v>
      </c>
      <c r="E815">
        <f t="shared" si="13"/>
        <v>1.0910799076962301</v>
      </c>
      <c r="F815">
        <f t="shared" si="13"/>
        <v>16.242680135326896</v>
      </c>
    </row>
    <row r="816" spans="2:6" x14ac:dyDescent="0.35">
      <c r="B816">
        <v>805</v>
      </c>
      <c r="C816">
        <v>25.492077346327633</v>
      </c>
      <c r="D816">
        <f t="shared" si="13"/>
        <v>0.50449978450240951</v>
      </c>
      <c r="E816">
        <f t="shared" si="13"/>
        <v>1.5728522693310414</v>
      </c>
      <c r="F816">
        <f t="shared" si="13"/>
        <v>23.414725292494182</v>
      </c>
    </row>
    <row r="817" spans="2:6" x14ac:dyDescent="0.35">
      <c r="B817">
        <v>806</v>
      </c>
      <c r="C817">
        <v>16.323478682461804</v>
      </c>
      <c r="D817">
        <f t="shared" si="13"/>
        <v>0.32304905425128133</v>
      </c>
      <c r="E817">
        <f t="shared" si="13"/>
        <v>1.00715293384223</v>
      </c>
      <c r="F817">
        <f t="shared" si="13"/>
        <v>14.993276694368292</v>
      </c>
    </row>
    <row r="818" spans="2:6" x14ac:dyDescent="0.35">
      <c r="B818">
        <v>807</v>
      </c>
      <c r="C818">
        <v>16.896777015851882</v>
      </c>
      <c r="D818">
        <f t="shared" si="13"/>
        <v>0.33439488855585797</v>
      </c>
      <c r="E818">
        <f t="shared" si="13"/>
        <v>1.0425252407917924</v>
      </c>
      <c r="F818">
        <f t="shared" si="13"/>
        <v>15.519856886504231</v>
      </c>
    </row>
    <row r="819" spans="2:6" x14ac:dyDescent="0.35">
      <c r="B819">
        <v>808</v>
      </c>
      <c r="C819">
        <v>17.589271215973948</v>
      </c>
      <c r="D819">
        <f t="shared" si="13"/>
        <v>0.3480996631799268</v>
      </c>
      <c r="E819">
        <f t="shared" si="13"/>
        <v>1.0852518910903599</v>
      </c>
      <c r="F819">
        <f t="shared" si="13"/>
        <v>16.15591966170366</v>
      </c>
    </row>
    <row r="820" spans="2:6" x14ac:dyDescent="0.35">
      <c r="B820">
        <v>809</v>
      </c>
      <c r="C820">
        <v>23.151504125201534</v>
      </c>
      <c r="D820">
        <f t="shared" si="13"/>
        <v>0.45817877779793487</v>
      </c>
      <c r="E820">
        <f t="shared" si="13"/>
        <v>1.428439719017091</v>
      </c>
      <c r="F820">
        <f t="shared" si="13"/>
        <v>21.264885628386505</v>
      </c>
    </row>
    <row r="821" spans="2:6" x14ac:dyDescent="0.35">
      <c r="B821">
        <v>810</v>
      </c>
      <c r="C821">
        <v>16.755464427845347</v>
      </c>
      <c r="D821">
        <f t="shared" si="13"/>
        <v>0.33159824828099055</v>
      </c>
      <c r="E821">
        <f t="shared" si="13"/>
        <v>1.0338063034642646</v>
      </c>
      <c r="F821">
        <f t="shared" si="13"/>
        <v>15.390059876100091</v>
      </c>
    </row>
    <row r="822" spans="2:6" x14ac:dyDescent="0.35">
      <c r="B822">
        <v>811</v>
      </c>
      <c r="C822">
        <v>15.522934606816978</v>
      </c>
      <c r="D822">
        <f t="shared" si="13"/>
        <v>0.30720592353421261</v>
      </c>
      <c r="E822">
        <f t="shared" si="13"/>
        <v>0.957759643959604</v>
      </c>
      <c r="F822">
        <f t="shared" si="13"/>
        <v>14.257969039323161</v>
      </c>
    </row>
    <row r="823" spans="2:6" x14ac:dyDescent="0.35">
      <c r="B823">
        <v>812</v>
      </c>
      <c r="C823">
        <v>17.423293630015088</v>
      </c>
      <c r="D823">
        <f t="shared" si="13"/>
        <v>0.34481489139727184</v>
      </c>
      <c r="E823">
        <f t="shared" si="13"/>
        <v>1.0750111320032592</v>
      </c>
      <c r="F823">
        <f t="shared" si="13"/>
        <v>16.003467606614556</v>
      </c>
    </row>
    <row r="824" spans="2:6" x14ac:dyDescent="0.35">
      <c r="B824">
        <v>813</v>
      </c>
      <c r="C824">
        <v>20.777333423796243</v>
      </c>
      <c r="D824">
        <f t="shared" si="13"/>
        <v>0.41119286170493147</v>
      </c>
      <c r="E824">
        <f t="shared" si="13"/>
        <v>1.2819542159036099</v>
      </c>
      <c r="F824">
        <f t="shared" si="13"/>
        <v>19.0841863461877</v>
      </c>
    </row>
    <row r="825" spans="2:6" x14ac:dyDescent="0.35">
      <c r="B825">
        <v>814</v>
      </c>
      <c r="C825">
        <v>17.873058419620314</v>
      </c>
      <c r="D825">
        <f t="shared" si="13"/>
        <v>0.35371594078410401</v>
      </c>
      <c r="E825">
        <f t="shared" si="13"/>
        <v>1.1027614624445594</v>
      </c>
      <c r="F825">
        <f t="shared" si="13"/>
        <v>16.41658101639165</v>
      </c>
    </row>
    <row r="826" spans="2:6" x14ac:dyDescent="0.35">
      <c r="B826">
        <v>815</v>
      </c>
      <c r="C826">
        <v>19.017797291888687</v>
      </c>
      <c r="D826">
        <f t="shared" si="13"/>
        <v>0.3763708427964001</v>
      </c>
      <c r="E826">
        <f t="shared" si="13"/>
        <v>1.1733914510711296</v>
      </c>
      <c r="F826">
        <f t="shared" si="13"/>
        <v>17.468034998021157</v>
      </c>
    </row>
    <row r="827" spans="2:6" x14ac:dyDescent="0.35">
      <c r="B827">
        <v>816</v>
      </c>
      <c r="C827">
        <v>11.085529655574142</v>
      </c>
      <c r="D827">
        <f t="shared" si="13"/>
        <v>0.2193876648949481</v>
      </c>
      <c r="E827">
        <f t="shared" si="13"/>
        <v>0.68397330820189695</v>
      </c>
      <c r="F827">
        <f t="shared" si="13"/>
        <v>10.182168682477297</v>
      </c>
    </row>
    <row r="828" spans="2:6" x14ac:dyDescent="0.35">
      <c r="B828">
        <v>817</v>
      </c>
      <c r="C828">
        <v>23.159322827143288</v>
      </c>
      <c r="D828">
        <f t="shared" si="13"/>
        <v>0.45833351345918033</v>
      </c>
      <c r="E828">
        <f t="shared" si="13"/>
        <v>1.428922130196268</v>
      </c>
      <c r="F828">
        <f t="shared" si="13"/>
        <v>21.272067183487838</v>
      </c>
    </row>
    <row r="829" spans="2:6" x14ac:dyDescent="0.35">
      <c r="B829">
        <v>818</v>
      </c>
      <c r="C829">
        <v>16.774236381729121</v>
      </c>
      <c r="D829">
        <f t="shared" si="13"/>
        <v>0.33196975377112348</v>
      </c>
      <c r="E829">
        <f t="shared" si="13"/>
        <v>1.0349645264629144</v>
      </c>
      <c r="F829">
        <f t="shared" si="13"/>
        <v>15.407302101495082</v>
      </c>
    </row>
    <row r="830" spans="2:6" x14ac:dyDescent="0.35">
      <c r="B830">
        <v>819</v>
      </c>
      <c r="C830">
        <v>15.174938424709209</v>
      </c>
      <c r="D830">
        <f t="shared" si="13"/>
        <v>0.30031892109436154</v>
      </c>
      <c r="E830">
        <f t="shared" si="13"/>
        <v>0.93628840105889177</v>
      </c>
      <c r="F830">
        <f t="shared" si="13"/>
        <v>13.938331102555955</v>
      </c>
    </row>
    <row r="831" spans="2:6" x14ac:dyDescent="0.35">
      <c r="B831">
        <v>820</v>
      </c>
      <c r="C831">
        <v>14.21294542098209</v>
      </c>
      <c r="D831">
        <f t="shared" si="13"/>
        <v>0.28128064279009957</v>
      </c>
      <c r="E831">
        <f t="shared" si="13"/>
        <v>0.87693376869854567</v>
      </c>
      <c r="F831">
        <f t="shared" si="13"/>
        <v>13.054731009493443</v>
      </c>
    </row>
    <row r="832" spans="2:6" x14ac:dyDescent="0.35">
      <c r="B832">
        <v>821</v>
      </c>
      <c r="C832">
        <v>14.056174853400382</v>
      </c>
      <c r="D832">
        <f t="shared" si="13"/>
        <v>0.27817808208126482</v>
      </c>
      <c r="E832">
        <f t="shared" si="13"/>
        <v>0.86726107942982567</v>
      </c>
      <c r="F832">
        <f t="shared" si="13"/>
        <v>12.910735691889291</v>
      </c>
    </row>
    <row r="833" spans="2:6" x14ac:dyDescent="0.35">
      <c r="B833">
        <v>822</v>
      </c>
      <c r="C833">
        <v>13.769195375944872</v>
      </c>
      <c r="D833">
        <f t="shared" si="13"/>
        <v>0.27249862792906032</v>
      </c>
      <c r="E833">
        <f t="shared" si="13"/>
        <v>0.84955454589648216</v>
      </c>
      <c r="F833">
        <f t="shared" si="13"/>
        <v>12.647142202119328</v>
      </c>
    </row>
    <row r="834" spans="2:6" x14ac:dyDescent="0.35">
      <c r="B834">
        <v>823</v>
      </c>
      <c r="C834">
        <v>22.562580221014983</v>
      </c>
      <c r="D834">
        <f t="shared" si="13"/>
        <v>0.44652370635303223</v>
      </c>
      <c r="E834">
        <f t="shared" si="13"/>
        <v>1.3921033198065123</v>
      </c>
      <c r="F834">
        <f t="shared" si="13"/>
        <v>20.723953194855437</v>
      </c>
    </row>
    <row r="835" spans="2:6" x14ac:dyDescent="0.35">
      <c r="B835">
        <v>824</v>
      </c>
      <c r="C835">
        <v>19.301471283696838</v>
      </c>
      <c r="D835">
        <f t="shared" si="13"/>
        <v>0.381984879886899</v>
      </c>
      <c r="E835">
        <f t="shared" si="13"/>
        <v>1.1908940372944499</v>
      </c>
      <c r="F835">
        <f t="shared" si="13"/>
        <v>17.728592366515489</v>
      </c>
    </row>
    <row r="836" spans="2:6" x14ac:dyDescent="0.35">
      <c r="B836">
        <v>825</v>
      </c>
      <c r="C836">
        <v>19.815026005961528</v>
      </c>
      <c r="D836">
        <f t="shared" si="13"/>
        <v>0.39214836100273104</v>
      </c>
      <c r="E836">
        <f t="shared" si="13"/>
        <v>1.222580184302632</v>
      </c>
      <c r="F836">
        <f t="shared" si="13"/>
        <v>18.200297460656163</v>
      </c>
    </row>
    <row r="837" spans="2:6" x14ac:dyDescent="0.35">
      <c r="B837">
        <v>826</v>
      </c>
      <c r="C837">
        <v>21.057900741111418</v>
      </c>
      <c r="D837">
        <f t="shared" si="13"/>
        <v>0.41674541629673351</v>
      </c>
      <c r="E837">
        <f t="shared" si="13"/>
        <v>1.2992651213956985</v>
      </c>
      <c r="F837">
        <f t="shared" si="13"/>
        <v>19.341890203418984</v>
      </c>
    </row>
    <row r="838" spans="2:6" x14ac:dyDescent="0.35">
      <c r="B838">
        <v>827</v>
      </c>
      <c r="C838">
        <v>20.624445756362249</v>
      </c>
      <c r="D838">
        <f t="shared" si="13"/>
        <v>0.40816714535291992</v>
      </c>
      <c r="E838">
        <f t="shared" si="13"/>
        <v>1.2725211002179269</v>
      </c>
      <c r="F838">
        <f t="shared" si="13"/>
        <v>18.9437575107914</v>
      </c>
    </row>
    <row r="839" spans="2:6" x14ac:dyDescent="0.35">
      <c r="B839">
        <v>828</v>
      </c>
      <c r="C839">
        <v>17.634841801429005</v>
      </c>
      <c r="D839">
        <f t="shared" si="13"/>
        <v>0.3490015257558709</v>
      </c>
      <c r="E839">
        <f t="shared" si="13"/>
        <v>1.088063580297715</v>
      </c>
      <c r="F839">
        <f t="shared" si="13"/>
        <v>16.197776695375417</v>
      </c>
    </row>
    <row r="840" spans="2:6" x14ac:dyDescent="0.35">
      <c r="B840">
        <v>829</v>
      </c>
      <c r="C840">
        <v>25.917000433929985</v>
      </c>
      <c r="D840">
        <f t="shared" si="13"/>
        <v>0.51290920532806727</v>
      </c>
      <c r="E840">
        <f t="shared" si="13"/>
        <v>1.5990698754345625</v>
      </c>
      <c r="F840">
        <f t="shared" si="13"/>
        <v>23.805021353167355</v>
      </c>
    </row>
    <row r="841" spans="2:6" x14ac:dyDescent="0.35">
      <c r="B841">
        <v>830</v>
      </c>
      <c r="C841">
        <v>16.931396930805001</v>
      </c>
      <c r="D841">
        <f t="shared" si="13"/>
        <v>0.33508003239078582</v>
      </c>
      <c r="E841">
        <f t="shared" si="13"/>
        <v>1.0446612774536264</v>
      </c>
      <c r="F841">
        <f t="shared" si="13"/>
        <v>15.551655620960588</v>
      </c>
    </row>
    <row r="842" spans="2:6" x14ac:dyDescent="0.35">
      <c r="B842">
        <v>831</v>
      </c>
      <c r="C842">
        <v>18.977315028474464</v>
      </c>
      <c r="D842">
        <f t="shared" si="13"/>
        <v>0.37556968042382527</v>
      </c>
      <c r="E842">
        <f t="shared" si="13"/>
        <v>1.1708937095566316</v>
      </c>
      <c r="F842">
        <f t="shared" si="13"/>
        <v>17.430851638494005</v>
      </c>
    </row>
    <row r="843" spans="2:6" x14ac:dyDescent="0.35">
      <c r="B843">
        <v>832</v>
      </c>
      <c r="C843">
        <v>23.085444726215762</v>
      </c>
      <c r="D843">
        <f t="shared" si="13"/>
        <v>0.45687143229996269</v>
      </c>
      <c r="E843">
        <f t="shared" si="13"/>
        <v>1.4243638771704719</v>
      </c>
      <c r="F843">
        <f t="shared" si="13"/>
        <v>21.204209416745325</v>
      </c>
    </row>
    <row r="844" spans="2:6" x14ac:dyDescent="0.35">
      <c r="B844">
        <v>833</v>
      </c>
      <c r="C844">
        <v>19.601519550706961</v>
      </c>
      <c r="D844">
        <f t="shared" si="13"/>
        <v>0.38792297131783277</v>
      </c>
      <c r="E844">
        <f t="shared" si="13"/>
        <v>1.2094069105791256</v>
      </c>
      <c r="F844">
        <f t="shared" si="13"/>
        <v>18.00418966881</v>
      </c>
    </row>
    <row r="845" spans="2:6" x14ac:dyDescent="0.35">
      <c r="B845">
        <v>834</v>
      </c>
      <c r="C845">
        <v>21.520713114527972</v>
      </c>
      <c r="D845">
        <f t="shared" ref="D845:F876" si="14">$C845*D$11</f>
        <v>0.42590468329100761</v>
      </c>
      <c r="E845">
        <f t="shared" si="14"/>
        <v>1.3278204832013765</v>
      </c>
      <c r="F845">
        <f t="shared" si="14"/>
        <v>19.766987948035588</v>
      </c>
    </row>
    <row r="846" spans="2:6" x14ac:dyDescent="0.35">
      <c r="B846">
        <v>835</v>
      </c>
      <c r="C846">
        <v>22.69124803391351</v>
      </c>
      <c r="D846">
        <f t="shared" si="14"/>
        <v>0.4490701007875782</v>
      </c>
      <c r="E846">
        <f t="shared" si="14"/>
        <v>1.4000420789259791</v>
      </c>
      <c r="F846">
        <f t="shared" si="14"/>
        <v>20.842135854199952</v>
      </c>
    </row>
    <row r="847" spans="2:6" x14ac:dyDescent="0.35">
      <c r="B847">
        <v>836</v>
      </c>
      <c r="C847">
        <v>16.89907881219921</v>
      </c>
      <c r="D847">
        <f t="shared" si="14"/>
        <v>0.33444044215062463</v>
      </c>
      <c r="E847">
        <f t="shared" si="14"/>
        <v>1.0426672608225356</v>
      </c>
      <c r="F847">
        <f t="shared" si="14"/>
        <v>15.521971109226049</v>
      </c>
    </row>
    <row r="848" spans="2:6" x14ac:dyDescent="0.35">
      <c r="B848">
        <v>837</v>
      </c>
      <c r="C848">
        <v>18.957433669417597</v>
      </c>
      <c r="D848">
        <f t="shared" si="14"/>
        <v>0.37517621930162881</v>
      </c>
      <c r="E848">
        <f t="shared" si="14"/>
        <v>1.1696670366462545</v>
      </c>
      <c r="F848">
        <f t="shared" si="14"/>
        <v>17.412590413469712</v>
      </c>
    </row>
    <row r="849" spans="2:6" x14ac:dyDescent="0.35">
      <c r="B849">
        <v>838</v>
      </c>
      <c r="C849">
        <v>17.525476152222684</v>
      </c>
      <c r="D849">
        <f t="shared" si="14"/>
        <v>0.34683712990429061</v>
      </c>
      <c r="E849">
        <f t="shared" si="14"/>
        <v>1.0813157579369059</v>
      </c>
      <c r="F849">
        <f t="shared" si="14"/>
        <v>16.097323264381487</v>
      </c>
    </row>
    <row r="850" spans="2:6" x14ac:dyDescent="0.35">
      <c r="B850">
        <v>839</v>
      </c>
      <c r="C850">
        <v>14.72736324927518</v>
      </c>
      <c r="D850">
        <f t="shared" si="14"/>
        <v>0.29146120516609786</v>
      </c>
      <c r="E850">
        <f t="shared" si="14"/>
        <v>0.90867316904724627</v>
      </c>
      <c r="F850">
        <f t="shared" si="14"/>
        <v>13.527228875061835</v>
      </c>
    </row>
    <row r="851" spans="2:6" x14ac:dyDescent="0.35">
      <c r="B851">
        <v>840</v>
      </c>
      <c r="C851">
        <v>19.730350968213823</v>
      </c>
      <c r="D851">
        <f t="shared" si="14"/>
        <v>0.39047260356185681</v>
      </c>
      <c r="E851">
        <f t="shared" si="14"/>
        <v>1.2173557640457888</v>
      </c>
      <c r="F851">
        <f t="shared" si="14"/>
        <v>18.122522600606178</v>
      </c>
    </row>
    <row r="852" spans="2:6" x14ac:dyDescent="0.35">
      <c r="B852">
        <v>841</v>
      </c>
      <c r="C852">
        <v>19.667564013021753</v>
      </c>
      <c r="D852">
        <f t="shared" si="14"/>
        <v>0.38923002121230477</v>
      </c>
      <c r="E852">
        <f t="shared" si="14"/>
        <v>1.2134818308383619</v>
      </c>
      <c r="F852">
        <f t="shared" si="14"/>
        <v>18.064852160971085</v>
      </c>
    </row>
    <row r="853" spans="2:6" x14ac:dyDescent="0.35">
      <c r="B853">
        <v>842</v>
      </c>
      <c r="C853">
        <v>20.661362229901584</v>
      </c>
      <c r="D853">
        <f t="shared" si="14"/>
        <v>0.40889773912494404</v>
      </c>
      <c r="E853">
        <f t="shared" si="14"/>
        <v>1.2747988337424725</v>
      </c>
      <c r="F853">
        <f t="shared" si="14"/>
        <v>18.977665657034166</v>
      </c>
    </row>
    <row r="854" spans="2:6" x14ac:dyDescent="0.35">
      <c r="B854">
        <v>843</v>
      </c>
      <c r="C854">
        <v>19.886113206890567</v>
      </c>
      <c r="D854">
        <f t="shared" si="14"/>
        <v>0.39355520898386454</v>
      </c>
      <c r="E854">
        <f t="shared" si="14"/>
        <v>1.2269662397732246</v>
      </c>
      <c r="F854">
        <f t="shared" si="14"/>
        <v>18.265591758133478</v>
      </c>
    </row>
    <row r="855" spans="2:6" x14ac:dyDescent="0.35">
      <c r="B855">
        <v>844</v>
      </c>
      <c r="C855">
        <v>17.583331635186553</v>
      </c>
      <c r="D855">
        <f t="shared" si="14"/>
        <v>0.34798211617947777</v>
      </c>
      <c r="E855">
        <f t="shared" si="14"/>
        <v>1.0848854210301366</v>
      </c>
      <c r="F855">
        <f t="shared" si="14"/>
        <v>16.15046409797694</v>
      </c>
    </row>
    <row r="856" spans="2:6" x14ac:dyDescent="0.35">
      <c r="B856">
        <v>845</v>
      </c>
      <c r="C856">
        <v>19.4204448227703</v>
      </c>
      <c r="D856">
        <f t="shared" si="14"/>
        <v>0.38433942024108858</v>
      </c>
      <c r="E856">
        <f t="shared" si="14"/>
        <v>1.1982346631045702</v>
      </c>
      <c r="F856">
        <f t="shared" si="14"/>
        <v>17.837870739424641</v>
      </c>
    </row>
    <row r="857" spans="2:6" x14ac:dyDescent="0.35">
      <c r="B857">
        <v>846</v>
      </c>
      <c r="C857">
        <v>19.081909606454584</v>
      </c>
      <c r="D857">
        <f t="shared" si="14"/>
        <v>0.3776396546096949</v>
      </c>
      <c r="E857">
        <f t="shared" si="14"/>
        <v>1.1773471584890487</v>
      </c>
      <c r="F857">
        <f t="shared" si="14"/>
        <v>17.52692279335584</v>
      </c>
    </row>
    <row r="858" spans="2:6" x14ac:dyDescent="0.35">
      <c r="B858">
        <v>847</v>
      </c>
      <c r="C858">
        <v>20.480986051084688</v>
      </c>
      <c r="D858">
        <f t="shared" si="14"/>
        <v>0.40532801265243273</v>
      </c>
      <c r="E858">
        <f t="shared" si="14"/>
        <v>1.2636696865046431</v>
      </c>
      <c r="F858">
        <f t="shared" si="14"/>
        <v>18.81198835192761</v>
      </c>
    </row>
    <row r="859" spans="2:6" x14ac:dyDescent="0.35">
      <c r="B859">
        <v>848</v>
      </c>
      <c r="C859">
        <v>14.873633217130793</v>
      </c>
      <c r="D859">
        <f t="shared" si="14"/>
        <v>0.29435595423890976</v>
      </c>
      <c r="E859">
        <f t="shared" si="14"/>
        <v>0.91769797498013039</v>
      </c>
      <c r="F859">
        <f t="shared" si="14"/>
        <v>13.661579287911753</v>
      </c>
    </row>
    <row r="860" spans="2:6" x14ac:dyDescent="0.35">
      <c r="B860">
        <v>849</v>
      </c>
      <c r="C860">
        <v>19.244594884488798</v>
      </c>
      <c r="D860">
        <f t="shared" si="14"/>
        <v>0.3808592701237597</v>
      </c>
      <c r="E860">
        <f t="shared" si="14"/>
        <v>1.1873847833270155</v>
      </c>
      <c r="F860">
        <f t="shared" si="14"/>
        <v>17.676350831038022</v>
      </c>
    </row>
    <row r="861" spans="2:6" x14ac:dyDescent="0.35">
      <c r="B861">
        <v>850</v>
      </c>
      <c r="C861">
        <v>20.077463207682083</v>
      </c>
      <c r="D861">
        <f t="shared" si="14"/>
        <v>0.39734211237554762</v>
      </c>
      <c r="E861">
        <f t="shared" si="14"/>
        <v>1.2387724679943544</v>
      </c>
      <c r="F861">
        <f t="shared" si="14"/>
        <v>18.44134862731218</v>
      </c>
    </row>
    <row r="862" spans="2:6" x14ac:dyDescent="0.35">
      <c r="B862">
        <v>851</v>
      </c>
      <c r="C862">
        <v>16.470747177894268</v>
      </c>
      <c r="D862">
        <f t="shared" si="14"/>
        <v>0.32596356463818688</v>
      </c>
      <c r="E862">
        <f t="shared" si="14"/>
        <v>1.0162393485778767</v>
      </c>
      <c r="F862">
        <f t="shared" si="14"/>
        <v>15.128544264678203</v>
      </c>
    </row>
    <row r="863" spans="2:6" x14ac:dyDescent="0.35">
      <c r="B863">
        <v>852</v>
      </c>
      <c r="C863">
        <v>18.455861491683102</v>
      </c>
      <c r="D863">
        <f t="shared" si="14"/>
        <v>0.36524987818231985</v>
      </c>
      <c r="E863">
        <f t="shared" si="14"/>
        <v>1.1387202084507617</v>
      </c>
      <c r="F863">
        <f t="shared" si="14"/>
        <v>16.95189140505002</v>
      </c>
    </row>
    <row r="864" spans="2:6" x14ac:dyDescent="0.35">
      <c r="B864">
        <v>853</v>
      </c>
      <c r="C864">
        <v>15.49533035743357</v>
      </c>
      <c r="D864">
        <f t="shared" si="14"/>
        <v>0.30665962290613585</v>
      </c>
      <c r="E864">
        <f t="shared" si="14"/>
        <v>0.95605647141324701</v>
      </c>
      <c r="F864">
        <f t="shared" si="14"/>
        <v>14.232614263114186</v>
      </c>
    </row>
    <row r="865" spans="2:6" x14ac:dyDescent="0.35">
      <c r="B865">
        <v>854</v>
      </c>
      <c r="C865">
        <v>15.978647237111868</v>
      </c>
      <c r="D865">
        <f t="shared" si="14"/>
        <v>0.31622468338870985</v>
      </c>
      <c r="E865">
        <f t="shared" si="14"/>
        <v>0.98587695409421305</v>
      </c>
      <c r="F865">
        <f t="shared" si="14"/>
        <v>14.676545599628945</v>
      </c>
    </row>
    <row r="866" spans="2:6" x14ac:dyDescent="0.35">
      <c r="B866">
        <v>855</v>
      </c>
      <c r="C866">
        <v>21.750882287826283</v>
      </c>
      <c r="D866">
        <f t="shared" si="14"/>
        <v>0.43045983573113716</v>
      </c>
      <c r="E866">
        <f t="shared" si="14"/>
        <v>1.3420218408088394</v>
      </c>
      <c r="F866">
        <f t="shared" si="14"/>
        <v>19.978400611286304</v>
      </c>
    </row>
    <row r="867" spans="2:6" x14ac:dyDescent="0.35">
      <c r="B867">
        <v>856</v>
      </c>
      <c r="C867">
        <v>15.590624494764642</v>
      </c>
      <c r="D867">
        <f t="shared" si="14"/>
        <v>0.30854553714900923</v>
      </c>
      <c r="E867">
        <f t="shared" si="14"/>
        <v>0.96193608640573458</v>
      </c>
      <c r="F867">
        <f t="shared" si="14"/>
        <v>14.320142871209898</v>
      </c>
    </row>
    <row r="868" spans="2:6" x14ac:dyDescent="0.35">
      <c r="B868">
        <v>857</v>
      </c>
      <c r="C868">
        <v>17.464630016938276</v>
      </c>
      <c r="D868">
        <f t="shared" si="14"/>
        <v>0.3456329572618751</v>
      </c>
      <c r="E868">
        <f t="shared" si="14"/>
        <v>1.0775615726399634</v>
      </c>
      <c r="F868">
        <f t="shared" si="14"/>
        <v>16.041435487036438</v>
      </c>
    </row>
    <row r="869" spans="2:6" x14ac:dyDescent="0.35">
      <c r="B869">
        <v>858</v>
      </c>
      <c r="C869">
        <v>18.40403769595569</v>
      </c>
      <c r="D869">
        <f t="shared" si="14"/>
        <v>0.36422426173602646</v>
      </c>
      <c r="E869">
        <f t="shared" si="14"/>
        <v>1.1355226983534943</v>
      </c>
      <c r="F869">
        <f t="shared" si="14"/>
        <v>16.904290735866169</v>
      </c>
    </row>
    <row r="870" spans="2:6" x14ac:dyDescent="0.35">
      <c r="B870">
        <v>859</v>
      </c>
      <c r="C870">
        <v>17.102803731131505</v>
      </c>
      <c r="D870">
        <f t="shared" si="14"/>
        <v>0.33847225079072829</v>
      </c>
      <c r="E870">
        <f t="shared" si="14"/>
        <v>1.0552370171710941</v>
      </c>
      <c r="F870">
        <f t="shared" si="14"/>
        <v>15.709094463169682</v>
      </c>
    </row>
    <row r="871" spans="2:6" x14ac:dyDescent="0.35">
      <c r="B871">
        <v>860</v>
      </c>
      <c r="C871">
        <v>20.096179972105077</v>
      </c>
      <c r="D871">
        <f t="shared" si="14"/>
        <v>0.39771252564119475</v>
      </c>
      <c r="E871">
        <f t="shared" si="14"/>
        <v>1.2399272858225483</v>
      </c>
      <c r="F871">
        <f t="shared" si="14"/>
        <v>18.458540160641334</v>
      </c>
    </row>
    <row r="872" spans="2:6" x14ac:dyDescent="0.35">
      <c r="B872">
        <v>861</v>
      </c>
      <c r="C872">
        <v>21.948159506333344</v>
      </c>
      <c r="D872">
        <f t="shared" si="14"/>
        <v>0.43436404145246432</v>
      </c>
      <c r="E872">
        <f t="shared" si="14"/>
        <v>1.354193776292977</v>
      </c>
      <c r="F872">
        <f t="shared" si="14"/>
        <v>20.159601688587902</v>
      </c>
    </row>
    <row r="873" spans="2:6" x14ac:dyDescent="0.35">
      <c r="B873">
        <v>862</v>
      </c>
      <c r="C873">
        <v>17.141758465378345</v>
      </c>
      <c r="D873">
        <f t="shared" si="14"/>
        <v>0.33924318266755749</v>
      </c>
      <c r="E873">
        <f t="shared" si="14"/>
        <v>1.0576405106694438</v>
      </c>
      <c r="F873">
        <f t="shared" si="14"/>
        <v>15.744874772041342</v>
      </c>
    </row>
    <row r="874" spans="2:6" x14ac:dyDescent="0.35">
      <c r="B874">
        <v>863</v>
      </c>
      <c r="C874">
        <v>20.716236475496611</v>
      </c>
      <c r="D874">
        <f t="shared" si="14"/>
        <v>0.40998372535907146</v>
      </c>
      <c r="E874">
        <f t="shared" si="14"/>
        <v>1.2781845555312228</v>
      </c>
      <c r="F874">
        <f t="shared" si="14"/>
        <v>19.028068194606316</v>
      </c>
    </row>
    <row r="875" spans="2:6" x14ac:dyDescent="0.35">
      <c r="B875">
        <v>864</v>
      </c>
      <c r="C875">
        <v>17.589286030642931</v>
      </c>
      <c r="D875">
        <f t="shared" si="14"/>
        <v>0.34809995636895208</v>
      </c>
      <c r="E875">
        <f t="shared" si="14"/>
        <v>1.0852528051502623</v>
      </c>
      <c r="F875">
        <f t="shared" si="14"/>
        <v>16.155933269123715</v>
      </c>
    </row>
    <row r="876" spans="2:6" x14ac:dyDescent="0.35">
      <c r="B876">
        <v>865</v>
      </c>
      <c r="C876">
        <v>21.722094874583778</v>
      </c>
      <c r="D876">
        <f t="shared" si="14"/>
        <v>0.4298901197531132</v>
      </c>
      <c r="E876">
        <f t="shared" si="14"/>
        <v>1.340245667465588</v>
      </c>
      <c r="F876">
        <f t="shared" si="14"/>
        <v>19.951959087365076</v>
      </c>
    </row>
    <row r="877" spans="2:6" x14ac:dyDescent="0.35">
      <c r="B877">
        <v>866</v>
      </c>
      <c r="C877">
        <v>21.611715077808348</v>
      </c>
      <c r="D877">
        <f t="shared" ref="D877:F908" si="15">$C877*D$11</f>
        <v>0.42770565346070072</v>
      </c>
      <c r="E877">
        <f t="shared" si="15"/>
        <v>1.3334352725539493</v>
      </c>
      <c r="F877">
        <f t="shared" si="15"/>
        <v>19.850574151793698</v>
      </c>
    </row>
    <row r="878" spans="2:6" x14ac:dyDescent="0.35">
      <c r="B878">
        <v>867</v>
      </c>
      <c r="C878">
        <v>17.479507447543941</v>
      </c>
      <c r="D878">
        <f t="shared" si="15"/>
        <v>0.34592738836815717</v>
      </c>
      <c r="E878">
        <f t="shared" si="15"/>
        <v>1.07847950491249</v>
      </c>
      <c r="F878">
        <f t="shared" si="15"/>
        <v>16.055100554263294</v>
      </c>
    </row>
    <row r="879" spans="2:6" x14ac:dyDescent="0.35">
      <c r="B879">
        <v>868</v>
      </c>
      <c r="C879">
        <v>21.4272452304916</v>
      </c>
      <c r="D879">
        <f t="shared" si="15"/>
        <v>0.42405491142998508</v>
      </c>
      <c r="E879">
        <f t="shared" si="15"/>
        <v>1.3220535473993653</v>
      </c>
      <c r="F879">
        <f t="shared" si="15"/>
        <v>19.681136771662249</v>
      </c>
    </row>
    <row r="880" spans="2:6" x14ac:dyDescent="0.35">
      <c r="B880">
        <v>869</v>
      </c>
      <c r="C880">
        <v>20.274467410035459</v>
      </c>
      <c r="D880">
        <f t="shared" si="15"/>
        <v>0.4012409149832396</v>
      </c>
      <c r="E880">
        <f t="shared" si="15"/>
        <v>1.2509275584771586</v>
      </c>
      <c r="F880">
        <f t="shared" si="15"/>
        <v>18.62229893657506</v>
      </c>
    </row>
    <row r="881" spans="2:6" x14ac:dyDescent="0.35">
      <c r="B881">
        <v>870</v>
      </c>
      <c r="C881">
        <v>22.828815706535458</v>
      </c>
      <c r="D881">
        <f t="shared" si="15"/>
        <v>0.45179262748673199</v>
      </c>
      <c r="E881">
        <f t="shared" si="15"/>
        <v>1.4085299562821645</v>
      </c>
      <c r="F881">
        <f t="shared" si="15"/>
        <v>20.96849312276656</v>
      </c>
    </row>
    <row r="882" spans="2:6" x14ac:dyDescent="0.35">
      <c r="B882">
        <v>871</v>
      </c>
      <c r="C882">
        <v>20.909445190939621</v>
      </c>
      <c r="D882">
        <f t="shared" si="15"/>
        <v>0.41380741355759437</v>
      </c>
      <c r="E882">
        <f t="shared" si="15"/>
        <v>1.290105465797206</v>
      </c>
      <c r="F882">
        <f t="shared" si="15"/>
        <v>19.205532311584818</v>
      </c>
    </row>
    <row r="883" spans="2:6" x14ac:dyDescent="0.35">
      <c r="B883">
        <v>872</v>
      </c>
      <c r="C883">
        <v>24.236662047596646</v>
      </c>
      <c r="D883">
        <f t="shared" si="15"/>
        <v>0.47965454576151684</v>
      </c>
      <c r="E883">
        <f t="shared" si="15"/>
        <v>1.495393583844729</v>
      </c>
      <c r="F883">
        <f t="shared" si="15"/>
        <v>22.261613917990399</v>
      </c>
    </row>
    <row r="884" spans="2:6" x14ac:dyDescent="0.35">
      <c r="B884">
        <v>873</v>
      </c>
      <c r="C884">
        <v>21.934127096266661</v>
      </c>
      <c r="D884">
        <f t="shared" si="15"/>
        <v>0.43408633368630178</v>
      </c>
      <c r="E884">
        <f t="shared" si="15"/>
        <v>1.3533279814925878</v>
      </c>
      <c r="F884">
        <f t="shared" si="15"/>
        <v>20.146712781087771</v>
      </c>
    </row>
    <row r="885" spans="2:6" x14ac:dyDescent="0.35">
      <c r="B885">
        <v>874</v>
      </c>
      <c r="C885">
        <v>17.913275556737915</v>
      </c>
      <c r="D885">
        <f t="shared" si="15"/>
        <v>0.35451185618689701</v>
      </c>
      <c r="E885">
        <f t="shared" si="15"/>
        <v>1.1052428457591494</v>
      </c>
      <c r="F885">
        <f t="shared" si="15"/>
        <v>16.453520854791869</v>
      </c>
    </row>
    <row r="886" spans="2:6" x14ac:dyDescent="0.35">
      <c r="B886">
        <v>875</v>
      </c>
      <c r="C886">
        <v>14.578480532278601</v>
      </c>
      <c r="D886">
        <f t="shared" si="15"/>
        <v>0.28851474860155552</v>
      </c>
      <c r="E886">
        <f t="shared" si="15"/>
        <v>0.89948715740484964</v>
      </c>
      <c r="F886">
        <f t="shared" si="15"/>
        <v>13.390478626272195</v>
      </c>
    </row>
    <row r="887" spans="2:6" x14ac:dyDescent="0.35">
      <c r="B887">
        <v>876</v>
      </c>
      <c r="C887">
        <v>17.018498550991691</v>
      </c>
      <c r="D887">
        <f t="shared" si="15"/>
        <v>0.33680381299983553</v>
      </c>
      <c r="E887">
        <f t="shared" si="15"/>
        <v>1.0500354169994872</v>
      </c>
      <c r="F887">
        <f t="shared" si="15"/>
        <v>15.631659320992368</v>
      </c>
    </row>
    <row r="888" spans="2:6" x14ac:dyDescent="0.35">
      <c r="B888">
        <v>877</v>
      </c>
      <c r="C888">
        <v>15.904264525292174</v>
      </c>
      <c r="D888">
        <f t="shared" si="15"/>
        <v>0.31475261575083463</v>
      </c>
      <c r="E888">
        <f t="shared" si="15"/>
        <v>0.98128756675260209</v>
      </c>
      <c r="F888">
        <f t="shared" si="15"/>
        <v>14.608224342788736</v>
      </c>
    </row>
    <row r="889" spans="2:6" x14ac:dyDescent="0.35">
      <c r="B889">
        <v>878</v>
      </c>
      <c r="C889">
        <v>20.721835238412723</v>
      </c>
      <c r="D889">
        <f t="shared" si="15"/>
        <v>0.41009452741911095</v>
      </c>
      <c r="E889">
        <f t="shared" si="15"/>
        <v>1.2785299972478164</v>
      </c>
      <c r="F889">
        <f t="shared" si="15"/>
        <v>19.033210713745795</v>
      </c>
    </row>
    <row r="890" spans="2:6" x14ac:dyDescent="0.35">
      <c r="B890">
        <v>879</v>
      </c>
      <c r="C890">
        <v>18.954956920517674</v>
      </c>
      <c r="D890">
        <f t="shared" si="15"/>
        <v>0.37512720331641497</v>
      </c>
      <c r="E890">
        <f t="shared" si="15"/>
        <v>1.1695142221041173</v>
      </c>
      <c r="F890">
        <f t="shared" si="15"/>
        <v>17.410315495097141</v>
      </c>
    </row>
    <row r="891" spans="2:6" x14ac:dyDescent="0.35">
      <c r="B891">
        <v>880</v>
      </c>
      <c r="C891">
        <v>18.269237463273438</v>
      </c>
      <c r="D891">
        <f t="shared" si="15"/>
        <v>0.36155650392974209</v>
      </c>
      <c r="E891">
        <f t="shared" si="15"/>
        <v>1.1272055710750781</v>
      </c>
      <c r="F891">
        <f t="shared" si="15"/>
        <v>16.780475388268616</v>
      </c>
    </row>
    <row r="892" spans="2:6" x14ac:dyDescent="0.35">
      <c r="B892">
        <v>881</v>
      </c>
      <c r="C892">
        <v>19.267571029503131</v>
      </c>
      <c r="D892">
        <f t="shared" si="15"/>
        <v>0.38131397846513765</v>
      </c>
      <c r="E892">
        <f t="shared" si="15"/>
        <v>1.188802403450135</v>
      </c>
      <c r="F892">
        <f t="shared" si="15"/>
        <v>17.697454647587858</v>
      </c>
    </row>
    <row r="893" spans="2:6" x14ac:dyDescent="0.35">
      <c r="B893">
        <v>882</v>
      </c>
      <c r="C893">
        <v>16.272282773743015</v>
      </c>
      <c r="D893">
        <f t="shared" si="15"/>
        <v>0.32203586397395956</v>
      </c>
      <c r="E893">
        <f t="shared" si="15"/>
        <v>1.0039941641541092</v>
      </c>
      <c r="F893">
        <f t="shared" si="15"/>
        <v>14.946252745614945</v>
      </c>
    </row>
    <row r="894" spans="2:6" x14ac:dyDescent="0.35">
      <c r="B894">
        <v>883</v>
      </c>
      <c r="C894">
        <v>22.684158538225482</v>
      </c>
      <c r="D894">
        <f t="shared" si="15"/>
        <v>0.44892979644916553</v>
      </c>
      <c r="E894">
        <f t="shared" si="15"/>
        <v>1.3996046595179865</v>
      </c>
      <c r="F894">
        <f t="shared" si="15"/>
        <v>20.835624082258327</v>
      </c>
    </row>
    <row r="895" spans="2:6" x14ac:dyDescent="0.35">
      <c r="B895">
        <v>884</v>
      </c>
      <c r="C895">
        <v>20.126755458567178</v>
      </c>
      <c r="D895">
        <f t="shared" si="15"/>
        <v>0.39831762840004892</v>
      </c>
      <c r="E895">
        <f t="shared" si="15"/>
        <v>1.2418137826589759</v>
      </c>
      <c r="F895">
        <f t="shared" si="15"/>
        <v>18.486624047508151</v>
      </c>
    </row>
    <row r="896" spans="2:6" x14ac:dyDescent="0.35">
      <c r="B896">
        <v>885</v>
      </c>
      <c r="C896">
        <v>18.366668842696399</v>
      </c>
      <c r="D896">
        <f t="shared" si="15"/>
        <v>0.36348471516395664</v>
      </c>
      <c r="E896">
        <f t="shared" si="15"/>
        <v>1.1332170531582177</v>
      </c>
      <c r="F896">
        <f t="shared" si="15"/>
        <v>16.869967074374223</v>
      </c>
    </row>
    <row r="897" spans="2:6" x14ac:dyDescent="0.35">
      <c r="B897">
        <v>886</v>
      </c>
      <c r="C897">
        <v>15.374412459469406</v>
      </c>
      <c r="D897">
        <f t="shared" si="15"/>
        <v>0.30426660280672863</v>
      </c>
      <c r="E897">
        <f t="shared" si="15"/>
        <v>0.94859587933862455</v>
      </c>
      <c r="F897">
        <f t="shared" si="15"/>
        <v>14.121549977324053</v>
      </c>
    </row>
    <row r="898" spans="2:6" x14ac:dyDescent="0.35">
      <c r="B898">
        <v>887</v>
      </c>
      <c r="C898">
        <v>14.891806062677496</v>
      </c>
      <c r="D898">
        <f t="shared" si="15"/>
        <v>0.29471560310304706</v>
      </c>
      <c r="E898">
        <f t="shared" si="15"/>
        <v>0.91881923320361725</v>
      </c>
      <c r="F898">
        <f t="shared" si="15"/>
        <v>13.67827122637083</v>
      </c>
    </row>
    <row r="899" spans="2:6" x14ac:dyDescent="0.35">
      <c r="B899">
        <v>888</v>
      </c>
      <c r="C899">
        <v>17.086026381549441</v>
      </c>
      <c r="D899">
        <f t="shared" si="15"/>
        <v>0.33814021942530909</v>
      </c>
      <c r="E899">
        <f t="shared" si="15"/>
        <v>1.0542018605612578</v>
      </c>
      <c r="F899">
        <f t="shared" si="15"/>
        <v>15.693684301562874</v>
      </c>
    </row>
    <row r="900" spans="2:6" x14ac:dyDescent="0.35">
      <c r="B900">
        <v>889</v>
      </c>
      <c r="C900">
        <v>19.483813124131665</v>
      </c>
      <c r="D900">
        <f t="shared" si="15"/>
        <v>0.38559350769527156</v>
      </c>
      <c r="E900">
        <f t="shared" si="15"/>
        <v>1.2021444651676114</v>
      </c>
      <c r="F900">
        <f t="shared" si="15"/>
        <v>17.896075151268782</v>
      </c>
    </row>
    <row r="901" spans="2:6" x14ac:dyDescent="0.35">
      <c r="B901">
        <v>890</v>
      </c>
      <c r="C901">
        <v>20.209857112408788</v>
      </c>
      <c r="D901">
        <f t="shared" si="15"/>
        <v>0.39996224785907963</v>
      </c>
      <c r="E901">
        <f t="shared" si="15"/>
        <v>1.2469411256783069</v>
      </c>
      <c r="F901">
        <f t="shared" si="15"/>
        <v>18.5629537388714</v>
      </c>
    </row>
    <row r="902" spans="2:6" x14ac:dyDescent="0.35">
      <c r="B902">
        <v>891</v>
      </c>
      <c r="C902">
        <v>22.295772875756388</v>
      </c>
      <c r="D902">
        <f t="shared" si="15"/>
        <v>0.44124346785548146</v>
      </c>
      <c r="E902">
        <f t="shared" si="15"/>
        <v>1.3756413997847363</v>
      </c>
      <c r="F902">
        <f t="shared" si="15"/>
        <v>20.478888008116169</v>
      </c>
    </row>
    <row r="903" spans="2:6" x14ac:dyDescent="0.35">
      <c r="B903">
        <v>892</v>
      </c>
      <c r="C903">
        <v>18.451013066294642</v>
      </c>
      <c r="D903">
        <f t="shared" si="15"/>
        <v>0.36515392564261806</v>
      </c>
      <c r="E903">
        <f t="shared" si="15"/>
        <v>1.1384210622975739</v>
      </c>
      <c r="F903">
        <f t="shared" si="15"/>
        <v>16.947438078354448</v>
      </c>
    </row>
    <row r="904" spans="2:6" x14ac:dyDescent="0.35">
      <c r="B904">
        <v>893</v>
      </c>
      <c r="C904">
        <v>16.704252693845074</v>
      </c>
      <c r="D904">
        <f t="shared" si="15"/>
        <v>0.33058474481416328</v>
      </c>
      <c r="E904">
        <f t="shared" si="15"/>
        <v>1.0306465573618031</v>
      </c>
      <c r="F904">
        <f t="shared" si="15"/>
        <v>15.343021391669106</v>
      </c>
    </row>
    <row r="905" spans="2:6" x14ac:dyDescent="0.35">
      <c r="B905">
        <v>894</v>
      </c>
      <c r="C905">
        <v>15.659674845428906</v>
      </c>
      <c r="D905">
        <f t="shared" si="15"/>
        <v>0.30991207493863959</v>
      </c>
      <c r="E905">
        <f t="shared" si="15"/>
        <v>0.96619646892634692</v>
      </c>
      <c r="F905">
        <f t="shared" si="15"/>
        <v>14.383566301563919</v>
      </c>
    </row>
    <row r="906" spans="2:6" x14ac:dyDescent="0.35">
      <c r="B906">
        <v>895</v>
      </c>
      <c r="C906">
        <v>18.557801064840845</v>
      </c>
      <c r="D906">
        <f t="shared" si="15"/>
        <v>0.36726730861733919</v>
      </c>
      <c r="E906">
        <f t="shared" si="15"/>
        <v>1.1450098445128809</v>
      </c>
      <c r="F906">
        <f t="shared" si="15"/>
        <v>17.045523911710625</v>
      </c>
    </row>
    <row r="907" spans="2:6" x14ac:dyDescent="0.35">
      <c r="B907">
        <v>896</v>
      </c>
      <c r="C907">
        <v>18.340724294184817</v>
      </c>
      <c r="D907">
        <f t="shared" si="15"/>
        <v>0.36297126076966457</v>
      </c>
      <c r="E907">
        <f t="shared" si="15"/>
        <v>1.1316162835760131</v>
      </c>
      <c r="F907">
        <f t="shared" si="15"/>
        <v>16.84613674983914</v>
      </c>
    </row>
    <row r="908" spans="2:6" x14ac:dyDescent="0.35">
      <c r="B908">
        <v>897</v>
      </c>
      <c r="C908">
        <v>15.176306533831028</v>
      </c>
      <c r="D908">
        <f t="shared" si="15"/>
        <v>0.30034599659502614</v>
      </c>
      <c r="E908">
        <f t="shared" si="15"/>
        <v>0.93637281291390506</v>
      </c>
      <c r="F908">
        <f t="shared" si="15"/>
        <v>13.939587724322095</v>
      </c>
    </row>
    <row r="909" spans="2:6" x14ac:dyDescent="0.35">
      <c r="B909">
        <v>898</v>
      </c>
      <c r="C909">
        <v>22.321681819263862</v>
      </c>
      <c r="D909">
        <f t="shared" ref="D909:F940" si="16">$C909*D$11</f>
        <v>0.44175621761057698</v>
      </c>
      <c r="E909">
        <f t="shared" si="16"/>
        <v>1.3772399725506224</v>
      </c>
      <c r="F909">
        <f t="shared" si="16"/>
        <v>20.502685629102661</v>
      </c>
    </row>
    <row r="910" spans="2:6" x14ac:dyDescent="0.35">
      <c r="B910">
        <v>899</v>
      </c>
      <c r="C910">
        <v>24.761333052063161</v>
      </c>
      <c r="D910">
        <f t="shared" si="16"/>
        <v>0.49003802314909634</v>
      </c>
      <c r="E910">
        <f t="shared" si="16"/>
        <v>1.5277656015824768</v>
      </c>
      <c r="F910">
        <f t="shared" si="16"/>
        <v>22.743529427331588</v>
      </c>
    </row>
    <row r="911" spans="2:6" x14ac:dyDescent="0.35">
      <c r="B911">
        <v>900</v>
      </c>
      <c r="C911">
        <v>15.765873990219452</v>
      </c>
      <c r="D911">
        <f t="shared" si="16"/>
        <v>0.31201380423018704</v>
      </c>
      <c r="E911">
        <f t="shared" si="16"/>
        <v>0.97274891907058314</v>
      </c>
      <c r="F911">
        <f t="shared" si="16"/>
        <v>14.481111266918681</v>
      </c>
    </row>
    <row r="912" spans="2:6" x14ac:dyDescent="0.35">
      <c r="B912">
        <v>901</v>
      </c>
      <c r="C912">
        <v>15.475747400946581</v>
      </c>
      <c r="D912">
        <f t="shared" si="16"/>
        <v>0.30627206730627693</v>
      </c>
      <c r="E912">
        <f t="shared" si="16"/>
        <v>0.9548482098372163</v>
      </c>
      <c r="F912">
        <f t="shared" si="16"/>
        <v>14.214627123803087</v>
      </c>
    </row>
    <row r="913" spans="2:6" x14ac:dyDescent="0.35">
      <c r="B913">
        <v>902</v>
      </c>
      <c r="C913">
        <v>17.574662144808816</v>
      </c>
      <c r="D913">
        <f t="shared" si="16"/>
        <v>0.34781054302881242</v>
      </c>
      <c r="E913">
        <f t="shared" si="16"/>
        <v>1.0843505165015916</v>
      </c>
      <c r="F913">
        <f t="shared" si="16"/>
        <v>16.142501085278411</v>
      </c>
    </row>
    <row r="914" spans="2:6" x14ac:dyDescent="0.35">
      <c r="B914">
        <v>903</v>
      </c>
      <c r="C914">
        <v>21.437670832028083</v>
      </c>
      <c r="D914">
        <f t="shared" si="16"/>
        <v>0.4242612388177851</v>
      </c>
      <c r="E914">
        <f t="shared" si="16"/>
        <v>1.3226968033730946</v>
      </c>
      <c r="F914">
        <f t="shared" si="16"/>
        <v>19.690712789837203</v>
      </c>
    </row>
    <row r="915" spans="2:6" x14ac:dyDescent="0.35">
      <c r="B915">
        <v>904</v>
      </c>
      <c r="C915">
        <v>18.549639484671136</v>
      </c>
      <c r="D915">
        <f t="shared" si="16"/>
        <v>0.36710578724029025</v>
      </c>
      <c r="E915">
        <f t="shared" si="16"/>
        <v>1.1445062778667872</v>
      </c>
      <c r="F915">
        <f t="shared" si="16"/>
        <v>17.038027419564056</v>
      </c>
    </row>
    <row r="916" spans="2:6" x14ac:dyDescent="0.35">
      <c r="B916">
        <v>905</v>
      </c>
      <c r="C916">
        <v>18.630621636331359</v>
      </c>
      <c r="D916">
        <f t="shared" si="16"/>
        <v>0.36870846078886277</v>
      </c>
      <c r="E916">
        <f t="shared" si="16"/>
        <v>1.1495028483417484</v>
      </c>
      <c r="F916">
        <f t="shared" si="16"/>
        <v>17.112410327200745</v>
      </c>
    </row>
    <row r="917" spans="2:6" x14ac:dyDescent="0.35">
      <c r="B917">
        <v>906</v>
      </c>
      <c r="C917">
        <v>18.75459391064453</v>
      </c>
      <c r="D917">
        <f t="shared" si="16"/>
        <v>0.37116192838295348</v>
      </c>
      <c r="E917">
        <f t="shared" si="16"/>
        <v>1.1571518943703842</v>
      </c>
      <c r="F917">
        <f t="shared" si="16"/>
        <v>17.22628008789119</v>
      </c>
    </row>
    <row r="918" spans="2:6" x14ac:dyDescent="0.35">
      <c r="B918">
        <v>907</v>
      </c>
      <c r="C918">
        <v>19.469815318894156</v>
      </c>
      <c r="D918">
        <f t="shared" si="16"/>
        <v>0.38531648477438957</v>
      </c>
      <c r="E918">
        <f t="shared" si="16"/>
        <v>1.2012808054730968</v>
      </c>
      <c r="F918">
        <f t="shared" si="16"/>
        <v>17.88321802864667</v>
      </c>
    </row>
    <row r="919" spans="2:6" x14ac:dyDescent="0.35">
      <c r="B919">
        <v>908</v>
      </c>
      <c r="C919">
        <v>21.253624293387208</v>
      </c>
      <c r="D919">
        <f t="shared" si="16"/>
        <v>0.42061887425795408</v>
      </c>
      <c r="E919">
        <f t="shared" si="16"/>
        <v>1.3113411962159744</v>
      </c>
      <c r="F919">
        <f t="shared" si="16"/>
        <v>19.52166422291328</v>
      </c>
    </row>
    <row r="920" spans="2:6" x14ac:dyDescent="0.35">
      <c r="B920">
        <v>909</v>
      </c>
      <c r="C920">
        <v>21.591511847885847</v>
      </c>
      <c r="D920">
        <f t="shared" si="16"/>
        <v>0.42730582236793879</v>
      </c>
      <c r="E920">
        <f t="shared" si="16"/>
        <v>1.3321887403235737</v>
      </c>
      <c r="F920">
        <f t="shared" si="16"/>
        <v>19.832017285194333</v>
      </c>
    </row>
    <row r="921" spans="2:6" x14ac:dyDescent="0.35">
      <c r="B921">
        <v>910</v>
      </c>
      <c r="C921">
        <v>14.890790336177028</v>
      </c>
      <c r="D921">
        <f t="shared" si="16"/>
        <v>0.29469550141444645</v>
      </c>
      <c r="E921">
        <f t="shared" si="16"/>
        <v>0.91875656323327415</v>
      </c>
      <c r="F921">
        <f t="shared" si="16"/>
        <v>13.677338271529306</v>
      </c>
    </row>
    <row r="922" spans="2:6" x14ac:dyDescent="0.35">
      <c r="B922">
        <v>911</v>
      </c>
      <c r="C922">
        <v>22.523533069642045</v>
      </c>
      <c r="D922">
        <f t="shared" si="16"/>
        <v>0.44575094549931871</v>
      </c>
      <c r="E922">
        <f t="shared" si="16"/>
        <v>1.3896941242037584</v>
      </c>
      <c r="F922">
        <f t="shared" si="16"/>
        <v>20.688087999938968</v>
      </c>
    </row>
    <row r="923" spans="2:6" x14ac:dyDescent="0.35">
      <c r="B923">
        <v>912</v>
      </c>
      <c r="C923">
        <v>20.112233452795255</v>
      </c>
      <c r="D923">
        <f t="shared" si="16"/>
        <v>0.3980302313125953</v>
      </c>
      <c r="E923">
        <f t="shared" si="16"/>
        <v>1.2409177799745617</v>
      </c>
      <c r="F923">
        <f t="shared" si="16"/>
        <v>18.473285441508096</v>
      </c>
    </row>
    <row r="924" spans="2:6" x14ac:dyDescent="0.35">
      <c r="B924">
        <v>913</v>
      </c>
      <c r="C924">
        <v>21.708770681512906</v>
      </c>
      <c r="D924">
        <f t="shared" si="16"/>
        <v>0.42962642792283984</v>
      </c>
      <c r="E924">
        <f t="shared" si="16"/>
        <v>1.3394235694065006</v>
      </c>
      <c r="F924">
        <f t="shared" si="16"/>
        <v>19.939720684183566</v>
      </c>
    </row>
    <row r="925" spans="2:6" x14ac:dyDescent="0.35">
      <c r="B925">
        <v>914</v>
      </c>
      <c r="C925">
        <v>13.678928365434881</v>
      </c>
      <c r="D925">
        <f t="shared" si="16"/>
        <v>0.27071220280837366</v>
      </c>
      <c r="E925">
        <f t="shared" si="16"/>
        <v>0.84398510287316497</v>
      </c>
      <c r="F925">
        <f t="shared" si="16"/>
        <v>12.564231059753341</v>
      </c>
    </row>
    <row r="926" spans="2:6" x14ac:dyDescent="0.35">
      <c r="B926">
        <v>915</v>
      </c>
      <c r="C926">
        <v>16.17547259548072</v>
      </c>
      <c r="D926">
        <f t="shared" si="16"/>
        <v>0.32011994659275</v>
      </c>
      <c r="E926">
        <f t="shared" si="16"/>
        <v>0.99802100996563226</v>
      </c>
      <c r="F926">
        <f t="shared" si="16"/>
        <v>14.857331638922338</v>
      </c>
    </row>
    <row r="927" spans="2:6" x14ac:dyDescent="0.35">
      <c r="B927">
        <v>916</v>
      </c>
      <c r="C927">
        <v>18.54160632833543</v>
      </c>
      <c r="D927">
        <f t="shared" si="16"/>
        <v>0.3669468074292227</v>
      </c>
      <c r="E927">
        <f t="shared" si="16"/>
        <v>1.1440106349264001</v>
      </c>
      <c r="F927">
        <f t="shared" si="16"/>
        <v>17.030648885979804</v>
      </c>
    </row>
    <row r="928" spans="2:6" x14ac:dyDescent="0.35">
      <c r="B928">
        <v>917</v>
      </c>
      <c r="C928">
        <v>19.606744485283766</v>
      </c>
      <c r="D928">
        <f t="shared" si="16"/>
        <v>0.38802637514531318</v>
      </c>
      <c r="E928">
        <f t="shared" si="16"/>
        <v>1.209729287217741</v>
      </c>
      <c r="F928">
        <f t="shared" si="16"/>
        <v>18.00898882292071</v>
      </c>
    </row>
    <row r="929" spans="2:6" x14ac:dyDescent="0.35">
      <c r="B929">
        <v>918</v>
      </c>
      <c r="C929">
        <v>20.719625637199965</v>
      </c>
      <c r="D929">
        <f t="shared" si="16"/>
        <v>0.41005079840791547</v>
      </c>
      <c r="E929">
        <f t="shared" si="16"/>
        <v>1.2783936656246777</v>
      </c>
      <c r="F929">
        <f t="shared" si="16"/>
        <v>19.031181173167372</v>
      </c>
    </row>
    <row r="930" spans="2:6" x14ac:dyDescent="0.35">
      <c r="B930">
        <v>919</v>
      </c>
      <c r="C930">
        <v>21.625448278666408</v>
      </c>
      <c r="D930">
        <f t="shared" si="16"/>
        <v>0.42797743974077873</v>
      </c>
      <c r="E930">
        <f t="shared" si="16"/>
        <v>1.334282606250663</v>
      </c>
      <c r="F930">
        <f t="shared" si="16"/>
        <v>19.863188232674965</v>
      </c>
    </row>
    <row r="931" spans="2:6" x14ac:dyDescent="0.35">
      <c r="B931">
        <v>920</v>
      </c>
      <c r="C931">
        <v>19.874622973432814</v>
      </c>
      <c r="D931">
        <f t="shared" si="16"/>
        <v>0.39332781204698236</v>
      </c>
      <c r="E931">
        <f t="shared" si="16"/>
        <v>1.2262572963817684</v>
      </c>
      <c r="F931">
        <f t="shared" si="16"/>
        <v>18.255037865004063</v>
      </c>
    </row>
    <row r="932" spans="2:6" x14ac:dyDescent="0.35">
      <c r="B932">
        <v>921</v>
      </c>
      <c r="C932">
        <v>20.782659183568985</v>
      </c>
      <c r="D932">
        <f t="shared" si="16"/>
        <v>0.41129826090881577</v>
      </c>
      <c r="E932">
        <f t="shared" si="16"/>
        <v>1.282282813421602</v>
      </c>
      <c r="F932">
        <f t="shared" si="16"/>
        <v>19.089078109238567</v>
      </c>
    </row>
    <row r="933" spans="2:6" x14ac:dyDescent="0.35">
      <c r="B933">
        <v>922</v>
      </c>
      <c r="C933">
        <v>19.293203998496576</v>
      </c>
      <c r="D933">
        <f t="shared" si="16"/>
        <v>0.3818212665593036</v>
      </c>
      <c r="E933">
        <f t="shared" si="16"/>
        <v>1.1903839486848877</v>
      </c>
      <c r="F933">
        <f t="shared" si="16"/>
        <v>17.720998783252384</v>
      </c>
    </row>
    <row r="934" spans="2:6" x14ac:dyDescent="0.35">
      <c r="B934">
        <v>923</v>
      </c>
      <c r="C934">
        <v>18.933757139095825</v>
      </c>
      <c r="D934">
        <f t="shared" si="16"/>
        <v>0.37470765001703027</v>
      </c>
      <c r="E934">
        <f t="shared" si="16"/>
        <v>1.1682062029942708</v>
      </c>
      <c r="F934">
        <f t="shared" si="16"/>
        <v>17.390843286084522</v>
      </c>
    </row>
    <row r="935" spans="2:6" x14ac:dyDescent="0.35">
      <c r="B935">
        <v>924</v>
      </c>
      <c r="C935">
        <v>17.425135924944602</v>
      </c>
      <c r="D935">
        <f t="shared" si="16"/>
        <v>0.34485135125035882</v>
      </c>
      <c r="E935">
        <f t="shared" si="16"/>
        <v>1.0751248009570009</v>
      </c>
      <c r="F935">
        <f t="shared" si="16"/>
        <v>16.00515977273724</v>
      </c>
    </row>
    <row r="936" spans="2:6" x14ac:dyDescent="0.35">
      <c r="B936">
        <v>925</v>
      </c>
      <c r="C936">
        <v>18.609184322731089</v>
      </c>
      <c r="D936">
        <f t="shared" si="16"/>
        <v>0.36828420661982364</v>
      </c>
      <c r="E936">
        <f t="shared" si="16"/>
        <v>1.1481801735794501</v>
      </c>
      <c r="F936">
        <f t="shared" si="16"/>
        <v>17.092719942531815</v>
      </c>
    </row>
    <row r="937" spans="2:6" x14ac:dyDescent="0.35">
      <c r="B937">
        <v>926</v>
      </c>
      <c r="C937">
        <v>20.709549331962045</v>
      </c>
      <c r="D937">
        <f t="shared" si="16"/>
        <v>0.40985138375245023</v>
      </c>
      <c r="E937">
        <f t="shared" si="16"/>
        <v>1.27777196111058</v>
      </c>
      <c r="F937">
        <f t="shared" si="16"/>
        <v>19.021925987099014</v>
      </c>
    </row>
    <row r="938" spans="2:6" x14ac:dyDescent="0.35">
      <c r="B938">
        <v>927</v>
      </c>
      <c r="C938">
        <v>21.060337813313282</v>
      </c>
      <c r="D938">
        <f t="shared" si="16"/>
        <v>0.41679364706207894</v>
      </c>
      <c r="E938">
        <f t="shared" si="16"/>
        <v>1.2994154878994224</v>
      </c>
      <c r="F938">
        <f t="shared" si="16"/>
        <v>19.34412867835178</v>
      </c>
    </row>
    <row r="939" spans="2:6" x14ac:dyDescent="0.35">
      <c r="B939">
        <v>928</v>
      </c>
      <c r="C939">
        <v>18.785135225787489</v>
      </c>
      <c r="D939">
        <f t="shared" si="16"/>
        <v>0.37176635487588744</v>
      </c>
      <c r="E939">
        <f t="shared" si="16"/>
        <v>1.1590362828483549</v>
      </c>
      <c r="F939">
        <f t="shared" si="16"/>
        <v>17.254332588063246</v>
      </c>
    </row>
    <row r="940" spans="2:6" x14ac:dyDescent="0.35">
      <c r="B940">
        <v>929</v>
      </c>
      <c r="C940">
        <v>20.471429075858268</v>
      </c>
      <c r="D940">
        <f t="shared" si="16"/>
        <v>0.40513887577367935</v>
      </c>
      <c r="E940">
        <f t="shared" si="16"/>
        <v>1.2630800244708826</v>
      </c>
      <c r="F940">
        <f t="shared" si="16"/>
        <v>18.803210175613703</v>
      </c>
    </row>
    <row r="941" spans="2:6" x14ac:dyDescent="0.35">
      <c r="B941">
        <v>930</v>
      </c>
      <c r="C941">
        <v>19.40836090296364</v>
      </c>
      <c r="D941">
        <f t="shared" ref="D941:F972" si="17">$C941*D$11</f>
        <v>0.38410027398181823</v>
      </c>
      <c r="E941">
        <f t="shared" si="17"/>
        <v>1.1974890894727275</v>
      </c>
      <c r="F941">
        <f t="shared" si="17"/>
        <v>17.826771539509092</v>
      </c>
    </row>
    <row r="942" spans="2:6" x14ac:dyDescent="0.35">
      <c r="B942">
        <v>931</v>
      </c>
      <c r="C942">
        <v>23.840645914547647</v>
      </c>
      <c r="D942">
        <f t="shared" si="17"/>
        <v>0.47181720669069849</v>
      </c>
      <c r="E942">
        <f t="shared" si="17"/>
        <v>1.4709595267415894</v>
      </c>
      <c r="F942">
        <f t="shared" si="17"/>
        <v>21.897869181115357</v>
      </c>
    </row>
    <row r="943" spans="2:6" x14ac:dyDescent="0.35">
      <c r="B943">
        <v>932</v>
      </c>
      <c r="C943">
        <v>18.851344008767366</v>
      </c>
      <c r="D943">
        <f t="shared" si="17"/>
        <v>0.37307665675092577</v>
      </c>
      <c r="E943">
        <f t="shared" si="17"/>
        <v>1.1631213416352391</v>
      </c>
      <c r="F943">
        <f t="shared" si="17"/>
        <v>17.315146010381202</v>
      </c>
    </row>
    <row r="944" spans="2:6" x14ac:dyDescent="0.35">
      <c r="B944">
        <v>933</v>
      </c>
      <c r="C944">
        <v>16.854384675833504</v>
      </c>
      <c r="D944">
        <f t="shared" si="17"/>
        <v>0.33355592490008101</v>
      </c>
      <c r="E944">
        <f t="shared" si="17"/>
        <v>1.0399096482178996</v>
      </c>
      <c r="F944">
        <f t="shared" si="17"/>
        <v>15.480919102715523</v>
      </c>
    </row>
    <row r="945" spans="2:6" x14ac:dyDescent="0.35">
      <c r="B945">
        <v>934</v>
      </c>
      <c r="C945">
        <v>20.953365075467104</v>
      </c>
      <c r="D945">
        <f t="shared" si="17"/>
        <v>0.41467660801273665</v>
      </c>
      <c r="E945">
        <f t="shared" si="17"/>
        <v>1.292815307333826</v>
      </c>
      <c r="F945">
        <f t="shared" si="17"/>
        <v>19.245873160120542</v>
      </c>
    </row>
    <row r="946" spans="2:6" x14ac:dyDescent="0.35">
      <c r="B946">
        <v>935</v>
      </c>
      <c r="C946">
        <v>19.089149490080821</v>
      </c>
      <c r="D946">
        <f t="shared" si="17"/>
        <v>0.37778293519368333</v>
      </c>
      <c r="E946">
        <f t="shared" si="17"/>
        <v>1.1777938567803068</v>
      </c>
      <c r="F946">
        <f t="shared" si="17"/>
        <v>17.533572698106831</v>
      </c>
    </row>
    <row r="947" spans="2:6" x14ac:dyDescent="0.35">
      <c r="B947">
        <v>936</v>
      </c>
      <c r="C947">
        <v>17.578005206247401</v>
      </c>
      <c r="D947">
        <f t="shared" si="17"/>
        <v>0.34787670373248641</v>
      </c>
      <c r="E947">
        <f t="shared" si="17"/>
        <v>1.0845567822248106</v>
      </c>
      <c r="F947">
        <f t="shared" si="17"/>
        <v>16.145571720290103</v>
      </c>
    </row>
    <row r="948" spans="2:6" x14ac:dyDescent="0.35">
      <c r="B948">
        <v>937</v>
      </c>
      <c r="C948">
        <v>12.595255204650565</v>
      </c>
      <c r="D948">
        <f t="shared" si="17"/>
        <v>0.24926581895117533</v>
      </c>
      <c r="E948">
        <f t="shared" si="17"/>
        <v>0.77712284731837011</v>
      </c>
      <c r="F948">
        <f t="shared" si="17"/>
        <v>11.568866538381018</v>
      </c>
    </row>
    <row r="949" spans="2:6" x14ac:dyDescent="0.35">
      <c r="B949">
        <v>938</v>
      </c>
      <c r="C949">
        <v>22.56417495187544</v>
      </c>
      <c r="D949">
        <f t="shared" si="17"/>
        <v>0.44655526680079449</v>
      </c>
      <c r="E949">
        <f t="shared" si="17"/>
        <v>1.3922017141436533</v>
      </c>
      <c r="F949">
        <f t="shared" si="17"/>
        <v>20.725417970930991</v>
      </c>
    </row>
    <row r="950" spans="2:6" x14ac:dyDescent="0.35">
      <c r="B950">
        <v>939</v>
      </c>
      <c r="C950">
        <v>16.208595634247057</v>
      </c>
      <c r="D950">
        <f t="shared" si="17"/>
        <v>0.32077546656833522</v>
      </c>
      <c r="E950">
        <f t="shared" si="17"/>
        <v>1.0000646898895158</v>
      </c>
      <c r="F950">
        <f t="shared" si="17"/>
        <v>14.887755477789206</v>
      </c>
    </row>
    <row r="951" spans="2:6" x14ac:dyDescent="0.35">
      <c r="B951">
        <v>940</v>
      </c>
      <c r="C951">
        <v>19.237182474106412</v>
      </c>
      <c r="D951">
        <f t="shared" si="17"/>
        <v>0.38071257515693713</v>
      </c>
      <c r="E951">
        <f t="shared" si="17"/>
        <v>1.1869274401951568</v>
      </c>
      <c r="F951">
        <f t="shared" si="17"/>
        <v>17.669542458754318</v>
      </c>
    </row>
    <row r="952" spans="2:6" x14ac:dyDescent="0.35">
      <c r="B952">
        <v>941</v>
      </c>
      <c r="C952">
        <v>20.604276553670765</v>
      </c>
      <c r="D952">
        <f t="shared" si="17"/>
        <v>0.40776798767450873</v>
      </c>
      <c r="E952">
        <f t="shared" si="17"/>
        <v>1.2712766674558214</v>
      </c>
      <c r="F952">
        <f t="shared" si="17"/>
        <v>18.925231898540435</v>
      </c>
    </row>
    <row r="953" spans="2:6" x14ac:dyDescent="0.35">
      <c r="B953">
        <v>942</v>
      </c>
      <c r="C953">
        <v>17.123480453358482</v>
      </c>
      <c r="D953">
        <f t="shared" si="17"/>
        <v>0.33888145251116902</v>
      </c>
      <c r="E953">
        <f t="shared" si="17"/>
        <v>1.0565127637112917</v>
      </c>
      <c r="F953">
        <f t="shared" si="17"/>
        <v>15.72808623713602</v>
      </c>
    </row>
    <row r="954" spans="2:6" x14ac:dyDescent="0.35">
      <c r="B954">
        <v>943</v>
      </c>
      <c r="C954">
        <v>19.212654936510265</v>
      </c>
      <c r="D954">
        <f t="shared" si="17"/>
        <v>0.38022716405200757</v>
      </c>
      <c r="E954">
        <f t="shared" si="17"/>
        <v>1.185414099691553</v>
      </c>
      <c r="F954">
        <f t="shared" si="17"/>
        <v>17.647013672766704</v>
      </c>
    </row>
    <row r="955" spans="2:6" x14ac:dyDescent="0.35">
      <c r="B955">
        <v>944</v>
      </c>
      <c r="C955">
        <v>14.805601528579896</v>
      </c>
      <c r="D955">
        <f t="shared" si="17"/>
        <v>0.29300957623499213</v>
      </c>
      <c r="E955">
        <f t="shared" si="17"/>
        <v>0.9135004435561519</v>
      </c>
      <c r="F955">
        <f t="shared" si="17"/>
        <v>13.599091508788751</v>
      </c>
    </row>
    <row r="956" spans="2:6" x14ac:dyDescent="0.35">
      <c r="B956">
        <v>945</v>
      </c>
      <c r="C956">
        <v>25.344981037755741</v>
      </c>
      <c r="D956">
        <f t="shared" si="17"/>
        <v>0.50158868177165028</v>
      </c>
      <c r="E956">
        <f t="shared" si="17"/>
        <v>1.5637764784645567</v>
      </c>
      <c r="F956">
        <f t="shared" si="17"/>
        <v>23.279615877519532</v>
      </c>
    </row>
    <row r="957" spans="2:6" x14ac:dyDescent="0.35">
      <c r="B957">
        <v>946</v>
      </c>
      <c r="C957">
        <v>17.051499277100273</v>
      </c>
      <c r="D957">
        <f t="shared" si="17"/>
        <v>0.33745691235239189</v>
      </c>
      <c r="E957">
        <f t="shared" si="17"/>
        <v>1.0520715502751041</v>
      </c>
      <c r="F957">
        <f t="shared" si="17"/>
        <v>15.661970814472776</v>
      </c>
    </row>
    <row r="958" spans="2:6" x14ac:dyDescent="0.35">
      <c r="B958">
        <v>947</v>
      </c>
      <c r="C958">
        <v>18.222234001369074</v>
      </c>
      <c r="D958">
        <f t="shared" si="17"/>
        <v>0.36062628407831693</v>
      </c>
      <c r="E958">
        <f t="shared" si="17"/>
        <v>1.1243054738912235</v>
      </c>
      <c r="F958">
        <f t="shared" si="17"/>
        <v>16.737302243399533</v>
      </c>
    </row>
    <row r="959" spans="2:6" x14ac:dyDescent="0.35">
      <c r="B959">
        <v>948</v>
      </c>
      <c r="C959">
        <v>21.788492178965374</v>
      </c>
      <c r="D959">
        <f t="shared" si="17"/>
        <v>0.43120415255228328</v>
      </c>
      <c r="E959">
        <f t="shared" si="17"/>
        <v>1.3443423579571185</v>
      </c>
      <c r="F959">
        <f t="shared" si="17"/>
        <v>20.01294566845597</v>
      </c>
    </row>
    <row r="960" spans="2:6" x14ac:dyDescent="0.35">
      <c r="B960">
        <v>949</v>
      </c>
      <c r="C960">
        <v>21.42630438631744</v>
      </c>
      <c r="D960">
        <f t="shared" si="17"/>
        <v>0.42403629169661988</v>
      </c>
      <c r="E960">
        <f t="shared" si="17"/>
        <v>1.3219954976424031</v>
      </c>
      <c r="F960">
        <f t="shared" si="17"/>
        <v>19.680272596978416</v>
      </c>
    </row>
    <row r="961" spans="2:6" x14ac:dyDescent="0.35">
      <c r="B961">
        <v>950</v>
      </c>
      <c r="C961">
        <v>15.629355164323858</v>
      </c>
      <c r="D961">
        <f t="shared" si="17"/>
        <v>0.30931203468394131</v>
      </c>
      <c r="E961">
        <f t="shared" si="17"/>
        <v>0.96432575519111108</v>
      </c>
      <c r="F961">
        <f t="shared" si="17"/>
        <v>14.355717374448805</v>
      </c>
    </row>
    <row r="962" spans="2:6" x14ac:dyDescent="0.35">
      <c r="B962">
        <v>951</v>
      </c>
      <c r="C962">
        <v>17.054970153609002</v>
      </c>
      <c r="D962">
        <f t="shared" si="17"/>
        <v>0.33752560257433417</v>
      </c>
      <c r="E962">
        <f t="shared" si="17"/>
        <v>1.0522857021435124</v>
      </c>
      <c r="F962">
        <f t="shared" si="17"/>
        <v>15.665158848891155</v>
      </c>
    </row>
    <row r="963" spans="2:6" x14ac:dyDescent="0.35">
      <c r="B963">
        <v>952</v>
      </c>
      <c r="C963">
        <v>19.795620206785465</v>
      </c>
      <c r="D963">
        <f t="shared" si="17"/>
        <v>0.39176431142648765</v>
      </c>
      <c r="E963">
        <f t="shared" si="17"/>
        <v>1.2213828532708144</v>
      </c>
      <c r="F963">
        <f t="shared" si="17"/>
        <v>18.182473042088162</v>
      </c>
    </row>
    <row r="964" spans="2:6" x14ac:dyDescent="0.35">
      <c r="B964">
        <v>953</v>
      </c>
      <c r="C964">
        <v>19.071804536765651</v>
      </c>
      <c r="D964">
        <f t="shared" si="17"/>
        <v>0.37743967069268458</v>
      </c>
      <c r="E964">
        <f t="shared" si="17"/>
        <v>1.1767236792183695</v>
      </c>
      <c r="F964">
        <f t="shared" si="17"/>
        <v>17.517641186854597</v>
      </c>
    </row>
    <row r="965" spans="2:6" x14ac:dyDescent="0.35">
      <c r="B965">
        <v>954</v>
      </c>
      <c r="C965">
        <v>15.698628462233685</v>
      </c>
      <c r="D965">
        <f t="shared" si="17"/>
        <v>0.31068298470078304</v>
      </c>
      <c r="E965">
        <f t="shared" si="17"/>
        <v>0.96859989347891184</v>
      </c>
      <c r="F965">
        <f t="shared" si="17"/>
        <v>14.419345584053989</v>
      </c>
    </row>
    <row r="966" spans="2:6" x14ac:dyDescent="0.35">
      <c r="B966">
        <v>955</v>
      </c>
      <c r="C966">
        <v>20.646430696882071</v>
      </c>
      <c r="D966">
        <f t="shared" si="17"/>
        <v>0.40860223730732853</v>
      </c>
      <c r="E966">
        <f t="shared" si="17"/>
        <v>1.2738775633699064</v>
      </c>
      <c r="F966">
        <f t="shared" si="17"/>
        <v>18.963950896204835</v>
      </c>
    </row>
    <row r="967" spans="2:6" x14ac:dyDescent="0.35">
      <c r="B967">
        <v>956</v>
      </c>
      <c r="C967">
        <v>17.364144399275272</v>
      </c>
      <c r="D967">
        <f t="shared" si="17"/>
        <v>0.34364430126621609</v>
      </c>
      <c r="E967">
        <f t="shared" si="17"/>
        <v>1.0713616451240855</v>
      </c>
      <c r="F967">
        <f t="shared" si="17"/>
        <v>15.94913845288497</v>
      </c>
    </row>
    <row r="968" spans="2:6" x14ac:dyDescent="0.35">
      <c r="B968">
        <v>957</v>
      </c>
      <c r="C968">
        <v>18.038376937536817</v>
      </c>
      <c r="D968">
        <f t="shared" si="17"/>
        <v>0.35698766931097309</v>
      </c>
      <c r="E968">
        <f t="shared" si="17"/>
        <v>1.112961557263622</v>
      </c>
      <c r="F968">
        <f t="shared" si="17"/>
        <v>16.568427710962222</v>
      </c>
    </row>
    <row r="969" spans="2:6" x14ac:dyDescent="0.35">
      <c r="B969">
        <v>958</v>
      </c>
      <c r="C969">
        <v>17.910985024727342</v>
      </c>
      <c r="D969">
        <f t="shared" si="17"/>
        <v>0.35446652551846891</v>
      </c>
      <c r="E969">
        <f t="shared" si="17"/>
        <v>1.1051015207340502</v>
      </c>
      <c r="F969">
        <f t="shared" si="17"/>
        <v>16.451416978474821</v>
      </c>
    </row>
    <row r="970" spans="2:6" x14ac:dyDescent="0.35">
      <c r="B970">
        <v>959</v>
      </c>
      <c r="C970">
        <v>17.007457615068041</v>
      </c>
      <c r="D970">
        <f t="shared" si="17"/>
        <v>0.33658530786514168</v>
      </c>
      <c r="E970">
        <f t="shared" si="17"/>
        <v>1.0493541951089711</v>
      </c>
      <c r="F970">
        <f t="shared" si="17"/>
        <v>15.621518112093927</v>
      </c>
    </row>
    <row r="971" spans="2:6" x14ac:dyDescent="0.35">
      <c r="B971">
        <v>960</v>
      </c>
      <c r="C971">
        <v>22.393119502669542</v>
      </c>
      <c r="D971">
        <f t="shared" si="17"/>
        <v>0.44317000179904797</v>
      </c>
      <c r="E971">
        <f t="shared" si="17"/>
        <v>1.38164765266762</v>
      </c>
      <c r="F971">
        <f t="shared" si="17"/>
        <v>20.568301848202871</v>
      </c>
    </row>
    <row r="972" spans="2:6" x14ac:dyDescent="0.35">
      <c r="B972">
        <v>961</v>
      </c>
      <c r="C972">
        <v>16.411941421346857</v>
      </c>
      <c r="D972">
        <f t="shared" si="17"/>
        <v>0.32479977201734173</v>
      </c>
      <c r="E972">
        <f t="shared" si="17"/>
        <v>1.0126110539364184</v>
      </c>
      <c r="F972">
        <f t="shared" si="17"/>
        <v>15.074530595393096</v>
      </c>
    </row>
    <row r="973" spans="2:6" x14ac:dyDescent="0.35">
      <c r="B973">
        <v>962</v>
      </c>
      <c r="C973">
        <v>22.580557921738624</v>
      </c>
      <c r="D973">
        <f t="shared" ref="D973:F1011" si="18">$C973*D$11</f>
        <v>0.44687949321252224</v>
      </c>
      <c r="E973">
        <f t="shared" si="18"/>
        <v>1.3932125376625693</v>
      </c>
      <c r="F973">
        <f t="shared" si="18"/>
        <v>20.740465890863533</v>
      </c>
    </row>
    <row r="974" spans="2:6" x14ac:dyDescent="0.35">
      <c r="B974">
        <v>963</v>
      </c>
      <c r="C974">
        <v>19.078078127253807</v>
      </c>
      <c r="D974">
        <f t="shared" si="18"/>
        <v>0.37756382789675752</v>
      </c>
      <c r="E974">
        <f t="shared" si="18"/>
        <v>1.1771107575604793</v>
      </c>
      <c r="F974">
        <f t="shared" si="18"/>
        <v>17.523403541796569</v>
      </c>
    </row>
    <row r="975" spans="2:6" x14ac:dyDescent="0.35">
      <c r="B975">
        <v>964</v>
      </c>
      <c r="C975">
        <v>20.762341644915885</v>
      </c>
      <c r="D975">
        <f t="shared" si="18"/>
        <v>0.41089616759437725</v>
      </c>
      <c r="E975">
        <f t="shared" si="18"/>
        <v>1.2810292283824702</v>
      </c>
      <c r="F975">
        <f t="shared" si="18"/>
        <v>19.070416248939036</v>
      </c>
    </row>
    <row r="976" spans="2:6" x14ac:dyDescent="0.35">
      <c r="B976">
        <v>965</v>
      </c>
      <c r="C976">
        <v>18.705294657345362</v>
      </c>
      <c r="D976">
        <f t="shared" si="18"/>
        <v>0.37018627377749846</v>
      </c>
      <c r="E976">
        <f t="shared" si="18"/>
        <v>1.1541101476592599</v>
      </c>
      <c r="F976">
        <f t="shared" si="18"/>
        <v>17.180998235908604</v>
      </c>
    </row>
    <row r="977" spans="2:6" x14ac:dyDescent="0.35">
      <c r="B977">
        <v>966</v>
      </c>
      <c r="C977">
        <v>21.5756838936971</v>
      </c>
      <c r="D977">
        <f t="shared" si="18"/>
        <v>0.42699257996839429</v>
      </c>
      <c r="E977">
        <f t="shared" si="18"/>
        <v>1.3312121610779351</v>
      </c>
      <c r="F977">
        <f t="shared" si="18"/>
        <v>19.817479152650769</v>
      </c>
    </row>
    <row r="978" spans="2:6" x14ac:dyDescent="0.35">
      <c r="B978">
        <v>967</v>
      </c>
      <c r="C978">
        <v>19.804795973922506</v>
      </c>
      <c r="D978">
        <f t="shared" si="18"/>
        <v>0.39194590402407753</v>
      </c>
      <c r="E978">
        <f t="shared" si="18"/>
        <v>1.2219489948985947</v>
      </c>
      <c r="F978">
        <f t="shared" si="18"/>
        <v>18.190901074999832</v>
      </c>
    </row>
    <row r="979" spans="2:6" x14ac:dyDescent="0.35">
      <c r="B979">
        <v>968</v>
      </c>
      <c r="C979">
        <v>15.249641473920429</v>
      </c>
      <c r="D979">
        <f t="shared" si="18"/>
        <v>0.30179732835465339</v>
      </c>
      <c r="E979">
        <f t="shared" si="18"/>
        <v>0.94089755310568413</v>
      </c>
      <c r="F979">
        <f t="shared" si="18"/>
        <v>14.006946592460091</v>
      </c>
    </row>
    <row r="980" spans="2:6" x14ac:dyDescent="0.35">
      <c r="B980">
        <v>969</v>
      </c>
      <c r="C980">
        <v>22.574532684075226</v>
      </c>
      <c r="D980">
        <f t="shared" si="18"/>
        <v>0.4467602510236075</v>
      </c>
      <c r="E980">
        <f t="shared" si="18"/>
        <v>1.3928407826030116</v>
      </c>
      <c r="F980">
        <f t="shared" si="18"/>
        <v>20.734931650448605</v>
      </c>
    </row>
    <row r="981" spans="2:6" x14ac:dyDescent="0.35">
      <c r="B981">
        <v>970</v>
      </c>
      <c r="C981">
        <v>23.025255542318977</v>
      </c>
      <c r="D981">
        <f t="shared" si="18"/>
        <v>0.45568026102377485</v>
      </c>
      <c r="E981">
        <f t="shared" si="18"/>
        <v>1.4206502255447098</v>
      </c>
      <c r="F981">
        <f t="shared" si="18"/>
        <v>21.148925055750492</v>
      </c>
    </row>
    <row r="982" spans="2:6" x14ac:dyDescent="0.35">
      <c r="B982">
        <v>971</v>
      </c>
      <c r="C982">
        <v>19.872313954452046</v>
      </c>
      <c r="D982">
        <f t="shared" si="18"/>
        <v>0.39328211551302072</v>
      </c>
      <c r="E982">
        <f t="shared" si="18"/>
        <v>1.2261148307170646</v>
      </c>
      <c r="F982">
        <f t="shared" si="18"/>
        <v>18.25291700822196</v>
      </c>
    </row>
    <row r="983" spans="2:6" x14ac:dyDescent="0.35">
      <c r="B983">
        <v>972</v>
      </c>
      <c r="C983">
        <v>14.929340289592211</v>
      </c>
      <c r="D983">
        <f t="shared" si="18"/>
        <v>0.29545842249484006</v>
      </c>
      <c r="E983">
        <f t="shared" si="18"/>
        <v>0.92113508189567772</v>
      </c>
      <c r="F983">
        <f t="shared" si="18"/>
        <v>13.712746785201693</v>
      </c>
    </row>
    <row r="984" spans="2:6" x14ac:dyDescent="0.35">
      <c r="B984">
        <v>973</v>
      </c>
      <c r="C984">
        <v>17.088587920715266</v>
      </c>
      <c r="D984">
        <f t="shared" si="18"/>
        <v>0.33819091344838131</v>
      </c>
      <c r="E984">
        <f t="shared" si="18"/>
        <v>1.0543599066331886</v>
      </c>
      <c r="F984">
        <f t="shared" si="18"/>
        <v>15.696037100633696</v>
      </c>
    </row>
    <row r="985" spans="2:6" x14ac:dyDescent="0.35">
      <c r="B985">
        <v>974</v>
      </c>
      <c r="C985">
        <v>17.010195339185376</v>
      </c>
      <c r="D985">
        <f t="shared" si="18"/>
        <v>0.3366394886683951</v>
      </c>
      <c r="E985">
        <f t="shared" si="18"/>
        <v>1.0495231117308788</v>
      </c>
      <c r="F985">
        <f t="shared" si="18"/>
        <v>15.624032738786102</v>
      </c>
    </row>
    <row r="986" spans="2:6" x14ac:dyDescent="0.35">
      <c r="B986">
        <v>975</v>
      </c>
      <c r="C986">
        <v>20.672762067048978</v>
      </c>
      <c r="D986">
        <f t="shared" si="18"/>
        <v>0.40912334707780285</v>
      </c>
      <c r="E986">
        <f t="shared" si="18"/>
        <v>1.2755021997131499</v>
      </c>
      <c r="F986">
        <f t="shared" si="18"/>
        <v>18.988136520258024</v>
      </c>
    </row>
    <row r="987" spans="2:6" x14ac:dyDescent="0.35">
      <c r="B987">
        <v>976</v>
      </c>
      <c r="C987">
        <v>18.833787470969192</v>
      </c>
      <c r="D987">
        <f t="shared" si="18"/>
        <v>0.37272920489694561</v>
      </c>
      <c r="E987">
        <f t="shared" si="18"/>
        <v>1.1620381093845951</v>
      </c>
      <c r="F987">
        <f t="shared" si="18"/>
        <v>17.29902015668765</v>
      </c>
    </row>
    <row r="988" spans="2:6" x14ac:dyDescent="0.35">
      <c r="B988">
        <v>977</v>
      </c>
      <c r="C988">
        <v>18.224568222083533</v>
      </c>
      <c r="D988">
        <f t="shared" si="18"/>
        <v>0.36067247936603036</v>
      </c>
      <c r="E988">
        <f t="shared" si="18"/>
        <v>1.1244494944940946</v>
      </c>
      <c r="F988">
        <f t="shared" si="18"/>
        <v>16.739446248223409</v>
      </c>
    </row>
    <row r="989" spans="2:6" x14ac:dyDescent="0.35">
      <c r="B989">
        <v>978</v>
      </c>
      <c r="C989">
        <v>17.832844579148638</v>
      </c>
      <c r="D989">
        <f t="shared" si="18"/>
        <v>0.35292009062343055</v>
      </c>
      <c r="E989">
        <f t="shared" si="18"/>
        <v>1.1002802825318716</v>
      </c>
      <c r="F989">
        <f t="shared" si="18"/>
        <v>16.379644205993333</v>
      </c>
    </row>
    <row r="990" spans="2:6" x14ac:dyDescent="0.35">
      <c r="B990">
        <v>979</v>
      </c>
      <c r="C990">
        <v>18.379930864347106</v>
      </c>
      <c r="D990">
        <f t="shared" si="18"/>
        <v>0.36374717659359812</v>
      </c>
      <c r="E990">
        <f t="shared" si="18"/>
        <v>1.1340353152623941</v>
      </c>
      <c r="F990">
        <f t="shared" si="18"/>
        <v>16.882148372491113</v>
      </c>
    </row>
    <row r="991" spans="2:6" x14ac:dyDescent="0.35">
      <c r="B991">
        <v>980</v>
      </c>
      <c r="C991">
        <v>20.287226067614466</v>
      </c>
      <c r="D991">
        <f t="shared" si="18"/>
        <v>0.40149341460936661</v>
      </c>
      <c r="E991">
        <f t="shared" si="18"/>
        <v>1.2517147631939076</v>
      </c>
      <c r="F991">
        <f t="shared" si="18"/>
        <v>18.63401788981119</v>
      </c>
    </row>
    <row r="992" spans="2:6" x14ac:dyDescent="0.35">
      <c r="B992">
        <v>981</v>
      </c>
      <c r="C992">
        <v>22.86760282424062</v>
      </c>
      <c r="D992">
        <f t="shared" si="18"/>
        <v>0.45256024215610074</v>
      </c>
      <c r="E992">
        <f t="shared" si="18"/>
        <v>1.4109231078984317</v>
      </c>
      <c r="F992">
        <f t="shared" si="18"/>
        <v>21.004119474186087</v>
      </c>
    </row>
    <row r="993" spans="2:6" x14ac:dyDescent="0.35">
      <c r="B993">
        <v>982</v>
      </c>
      <c r="C993">
        <v>22.00363000889697</v>
      </c>
      <c r="D993">
        <f t="shared" si="18"/>
        <v>0.43546182788271071</v>
      </c>
      <c r="E993">
        <f t="shared" si="18"/>
        <v>1.3576162869284509</v>
      </c>
      <c r="F993">
        <f t="shared" si="18"/>
        <v>20.210551894085807</v>
      </c>
    </row>
    <row r="994" spans="2:6" x14ac:dyDescent="0.35">
      <c r="B994">
        <v>983</v>
      </c>
      <c r="C994">
        <v>20.531390077779498</v>
      </c>
      <c r="D994">
        <f t="shared" si="18"/>
        <v>0.40632553122497261</v>
      </c>
      <c r="E994">
        <f t="shared" si="18"/>
        <v>1.2667795973484439</v>
      </c>
      <c r="F994">
        <f t="shared" si="18"/>
        <v>18.85828494920608</v>
      </c>
    </row>
    <row r="995" spans="2:6" x14ac:dyDescent="0.35">
      <c r="B995">
        <v>984</v>
      </c>
      <c r="C995">
        <v>22.12495785104749</v>
      </c>
      <c r="D995">
        <f t="shared" si="18"/>
        <v>0.43786296096368726</v>
      </c>
      <c r="E995">
        <f t="shared" si="18"/>
        <v>1.3651021724162014</v>
      </c>
      <c r="F995">
        <f t="shared" si="18"/>
        <v>20.321992717667602</v>
      </c>
    </row>
    <row r="996" spans="2:6" x14ac:dyDescent="0.35">
      <c r="B996">
        <v>985</v>
      </c>
      <c r="C996">
        <v>20.304744639578601</v>
      </c>
      <c r="D996">
        <f t="shared" si="18"/>
        <v>0.40184011510225404</v>
      </c>
      <c r="E996">
        <f t="shared" si="18"/>
        <v>1.2527956529658508</v>
      </c>
      <c r="F996">
        <f t="shared" si="18"/>
        <v>18.650108871510493</v>
      </c>
    </row>
    <row r="997" spans="2:6" x14ac:dyDescent="0.35">
      <c r="B997">
        <v>986</v>
      </c>
      <c r="C997">
        <v>16.622390601486469</v>
      </c>
      <c r="D997">
        <f t="shared" si="18"/>
        <v>0.32896465683966236</v>
      </c>
      <c r="E997">
        <f t="shared" si="18"/>
        <v>1.0255956948530649</v>
      </c>
      <c r="F997">
        <f t="shared" si="18"/>
        <v>15.267830249793741</v>
      </c>
    </row>
    <row r="998" spans="2:6" x14ac:dyDescent="0.35">
      <c r="B998">
        <v>987</v>
      </c>
      <c r="C998">
        <v>17.719050105694834</v>
      </c>
      <c r="D998">
        <f t="shared" si="18"/>
        <v>0.35066804632923421</v>
      </c>
      <c r="E998">
        <f t="shared" si="18"/>
        <v>1.0932592032617301</v>
      </c>
      <c r="F998">
        <f t="shared" si="18"/>
        <v>16.27512285610387</v>
      </c>
    </row>
    <row r="999" spans="2:6" x14ac:dyDescent="0.35">
      <c r="B999">
        <v>988</v>
      </c>
      <c r="C999">
        <v>23.898731515484585</v>
      </c>
      <c r="D999">
        <f t="shared" si="18"/>
        <v>0.47296674710504999</v>
      </c>
      <c r="E999">
        <f t="shared" si="18"/>
        <v>1.4745433880333911</v>
      </c>
      <c r="F999">
        <f t="shared" si="18"/>
        <v>21.951221380346141</v>
      </c>
    </row>
    <row r="1000" spans="2:6" x14ac:dyDescent="0.35">
      <c r="B1000">
        <v>989</v>
      </c>
      <c r="C1000">
        <v>11.581324796425744</v>
      </c>
      <c r="D1000">
        <f t="shared" si="18"/>
        <v>0.22919967583147571</v>
      </c>
      <c r="E1000">
        <f t="shared" si="18"/>
        <v>0.71456369523930663</v>
      </c>
      <c r="F1000">
        <f t="shared" si="18"/>
        <v>10.63756142535496</v>
      </c>
    </row>
    <row r="1001" spans="2:6" x14ac:dyDescent="0.35">
      <c r="B1001">
        <v>990</v>
      </c>
      <c r="C1001">
        <v>14.995164417806638</v>
      </c>
      <c r="D1001">
        <f t="shared" si="18"/>
        <v>0.29676111187743054</v>
      </c>
      <c r="E1001">
        <f t="shared" si="18"/>
        <v>0.9251964076178717</v>
      </c>
      <c r="F1001">
        <f t="shared" si="18"/>
        <v>13.773206898311335</v>
      </c>
    </row>
    <row r="1002" spans="2:6" x14ac:dyDescent="0.35">
      <c r="B1002">
        <v>991</v>
      </c>
      <c r="C1002">
        <v>15.356963056359074</v>
      </c>
      <c r="D1002">
        <f t="shared" si="18"/>
        <v>0.3039212711968618</v>
      </c>
      <c r="E1002">
        <f t="shared" si="18"/>
        <v>0.94751925726080433</v>
      </c>
      <c r="F1002">
        <f t="shared" si="18"/>
        <v>14.105522527901407</v>
      </c>
    </row>
    <row r="1003" spans="2:6" x14ac:dyDescent="0.35">
      <c r="B1003">
        <v>992</v>
      </c>
      <c r="C1003">
        <v>19.066380576395812</v>
      </c>
      <c r="D1003">
        <f t="shared" si="18"/>
        <v>0.37733232805439909</v>
      </c>
      <c r="E1003">
        <f t="shared" si="18"/>
        <v>1.1763890227578324</v>
      </c>
      <c r="F1003">
        <f t="shared" si="18"/>
        <v>17.51265922558358</v>
      </c>
    </row>
    <row r="1004" spans="2:6" x14ac:dyDescent="0.35">
      <c r="B1004">
        <v>993</v>
      </c>
      <c r="C1004">
        <v>18.860861584071273</v>
      </c>
      <c r="D1004">
        <f t="shared" si="18"/>
        <v>0.37326501388732436</v>
      </c>
      <c r="E1004">
        <f t="shared" si="18"/>
        <v>1.1637085727075407</v>
      </c>
      <c r="F1004">
        <f t="shared" si="18"/>
        <v>17.323887997476408</v>
      </c>
    </row>
    <row r="1005" spans="2:6" x14ac:dyDescent="0.35">
      <c r="B1005">
        <v>994</v>
      </c>
      <c r="C1005">
        <v>19.699317610596808</v>
      </c>
      <c r="D1005">
        <f t="shared" si="18"/>
        <v>0.38985843932496594</v>
      </c>
      <c r="E1005">
        <f t="shared" si="18"/>
        <v>1.2154410167190113</v>
      </c>
      <c r="F1005">
        <f t="shared" si="18"/>
        <v>18.094018154552828</v>
      </c>
    </row>
    <row r="1006" spans="2:6" x14ac:dyDescent="0.35">
      <c r="B1006">
        <v>995</v>
      </c>
      <c r="C1006">
        <v>17.202089972262268</v>
      </c>
      <c r="D1006">
        <f t="shared" si="18"/>
        <v>0.34043717058027773</v>
      </c>
      <c r="E1006">
        <f t="shared" si="18"/>
        <v>1.061362943573807</v>
      </c>
      <c r="F1006">
        <f t="shared" si="18"/>
        <v>15.800289858108183</v>
      </c>
    </row>
    <row r="1007" spans="2:6" x14ac:dyDescent="0.35">
      <c r="B1007">
        <v>996</v>
      </c>
      <c r="C1007">
        <v>19.097099043692033</v>
      </c>
      <c r="D1007">
        <f t="shared" si="18"/>
        <v>0.37794026046887608</v>
      </c>
      <c r="E1007">
        <f t="shared" si="18"/>
        <v>1.1782843414617901</v>
      </c>
      <c r="F1007">
        <f t="shared" si="18"/>
        <v>17.540874441761368</v>
      </c>
    </row>
    <row r="1008" spans="2:6" x14ac:dyDescent="0.35">
      <c r="B1008">
        <v>997</v>
      </c>
      <c r="C1008">
        <v>17.273135902639481</v>
      </c>
      <c r="D1008">
        <f t="shared" si="18"/>
        <v>0.34184320179845307</v>
      </c>
      <c r="E1008">
        <f t="shared" si="18"/>
        <v>1.0657464526657654</v>
      </c>
      <c r="F1008">
        <f t="shared" si="18"/>
        <v>15.865546248175262</v>
      </c>
    </row>
    <row r="1009" spans="2:6" x14ac:dyDescent="0.35">
      <c r="B1009">
        <v>998</v>
      </c>
      <c r="C1009">
        <v>16.66605004973021</v>
      </c>
      <c r="D1009">
        <f t="shared" si="18"/>
        <v>0.32982869714250707</v>
      </c>
      <c r="E1009">
        <f t="shared" si="18"/>
        <v>1.0282894675619336</v>
      </c>
      <c r="F1009">
        <f t="shared" si="18"/>
        <v>15.307931885025768</v>
      </c>
    </row>
    <row r="1010" spans="2:6" x14ac:dyDescent="0.35">
      <c r="B1010">
        <v>999</v>
      </c>
      <c r="C1010">
        <v>17.315502315681094</v>
      </c>
      <c r="D1010">
        <f t="shared" si="18"/>
        <v>0.34268165234758857</v>
      </c>
      <c r="E1010">
        <f t="shared" si="18"/>
        <v>1.0683604455542468</v>
      </c>
      <c r="F1010">
        <f t="shared" si="18"/>
        <v>15.904460217779258</v>
      </c>
    </row>
    <row r="1011" spans="2:6" x14ac:dyDescent="0.35">
      <c r="B1011">
        <v>1000</v>
      </c>
      <c r="C1011">
        <v>22.855617091582499</v>
      </c>
      <c r="D1011">
        <f t="shared" si="18"/>
        <v>0.45232303906507854</v>
      </c>
      <c r="E1011">
        <f t="shared" si="18"/>
        <v>1.4101835923793624</v>
      </c>
      <c r="F1011">
        <f t="shared" si="18"/>
        <v>20.993110460138055</v>
      </c>
    </row>
  </sheetData>
  <mergeCells count="2">
    <mergeCell ref="C6:D6"/>
    <mergeCell ref="E6: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400EB-BC91-42C5-806B-E559A59834B2}">
  <dimension ref="A1:G145"/>
  <sheetViews>
    <sheetView topLeftCell="A91" workbookViewId="0">
      <selection activeCell="G118" sqref="G118"/>
    </sheetView>
  </sheetViews>
  <sheetFormatPr defaultRowHeight="14.5" x14ac:dyDescent="0.35"/>
  <cols>
    <col min="1" max="1" width="9.7265625" customWidth="1"/>
    <col min="3" max="3" width="9.7265625" customWidth="1"/>
    <col min="4" max="5" width="23.7265625" customWidth="1"/>
  </cols>
  <sheetData>
    <row r="1" spans="1:5" x14ac:dyDescent="0.35">
      <c r="A1" t="s">
        <v>0</v>
      </c>
      <c r="B1" t="s">
        <v>15</v>
      </c>
      <c r="C1" t="s">
        <v>1</v>
      </c>
      <c r="D1" t="s">
        <v>16</v>
      </c>
      <c r="E1" t="s">
        <v>17</v>
      </c>
    </row>
    <row r="2" spans="1:5" x14ac:dyDescent="0.35">
      <c r="A2">
        <v>1902</v>
      </c>
      <c r="B2">
        <v>1</v>
      </c>
    </row>
    <row r="3" spans="1:5" x14ac:dyDescent="0.35">
      <c r="A3">
        <v>1903</v>
      </c>
      <c r="B3">
        <v>2</v>
      </c>
    </row>
    <row r="4" spans="1:5" x14ac:dyDescent="0.35">
      <c r="A4">
        <v>1904</v>
      </c>
      <c r="B4">
        <v>1</v>
      </c>
    </row>
    <row r="5" spans="1:5" x14ac:dyDescent="0.35">
      <c r="A5">
        <v>1905</v>
      </c>
      <c r="B5">
        <v>2</v>
      </c>
    </row>
    <row r="6" spans="1:5" x14ac:dyDescent="0.35">
      <c r="A6">
        <v>1906</v>
      </c>
      <c r="B6">
        <v>1.6666666666666667</v>
      </c>
    </row>
    <row r="7" spans="1:5" x14ac:dyDescent="0.35">
      <c r="A7">
        <v>1907</v>
      </c>
      <c r="B7">
        <v>1.3333333333333335</v>
      </c>
    </row>
    <row r="8" spans="1:5" x14ac:dyDescent="0.35">
      <c r="A8">
        <v>1908</v>
      </c>
      <c r="B8">
        <v>1</v>
      </c>
    </row>
    <row r="9" spans="1:5" x14ac:dyDescent="0.35">
      <c r="A9">
        <v>1909</v>
      </c>
      <c r="B9">
        <v>2</v>
      </c>
    </row>
    <row r="10" spans="1:5" x14ac:dyDescent="0.35">
      <c r="A10">
        <v>1910</v>
      </c>
      <c r="B10">
        <v>4</v>
      </c>
    </row>
    <row r="11" spans="1:5" x14ac:dyDescent="0.35">
      <c r="A11">
        <v>1911</v>
      </c>
      <c r="B11">
        <v>1</v>
      </c>
      <c r="D11" s="8"/>
      <c r="E11" s="8"/>
    </row>
    <row r="12" spans="1:5" x14ac:dyDescent="0.35">
      <c r="A12">
        <v>1912</v>
      </c>
      <c r="B12">
        <v>2</v>
      </c>
      <c r="D12" s="8"/>
      <c r="E12" s="8"/>
    </row>
    <row r="13" spans="1:5" x14ac:dyDescent="0.35">
      <c r="A13">
        <v>1913</v>
      </c>
      <c r="B13">
        <v>1</v>
      </c>
    </row>
    <row r="14" spans="1:5" x14ac:dyDescent="0.35">
      <c r="A14">
        <v>1914</v>
      </c>
      <c r="B14">
        <v>3</v>
      </c>
    </row>
    <row r="15" spans="1:5" x14ac:dyDescent="0.35">
      <c r="A15">
        <v>1915</v>
      </c>
      <c r="B15">
        <v>3</v>
      </c>
    </row>
    <row r="16" spans="1:5" x14ac:dyDescent="0.35">
      <c r="A16">
        <v>1916</v>
      </c>
      <c r="B16">
        <v>2</v>
      </c>
    </row>
    <row r="17" spans="1:2" x14ac:dyDescent="0.35">
      <c r="A17">
        <v>1917</v>
      </c>
      <c r="B17">
        <v>2</v>
      </c>
    </row>
    <row r="18" spans="1:2" x14ac:dyDescent="0.35">
      <c r="A18">
        <v>1918</v>
      </c>
      <c r="B18">
        <v>2</v>
      </c>
    </row>
    <row r="19" spans="1:2" x14ac:dyDescent="0.35">
      <c r="A19">
        <v>1919</v>
      </c>
      <c r="B19">
        <v>1</v>
      </c>
    </row>
    <row r="20" spans="1:2" x14ac:dyDescent="0.35">
      <c r="A20">
        <v>1920</v>
      </c>
      <c r="B20">
        <v>3</v>
      </c>
    </row>
    <row r="21" spans="1:2" x14ac:dyDescent="0.35">
      <c r="A21">
        <v>1921</v>
      </c>
      <c r="B21">
        <v>3</v>
      </c>
    </row>
    <row r="22" spans="1:2" x14ac:dyDescent="0.35">
      <c r="A22">
        <v>1922</v>
      </c>
      <c r="B22">
        <v>4</v>
      </c>
    </row>
    <row r="23" spans="1:2" x14ac:dyDescent="0.35">
      <c r="A23">
        <v>1923</v>
      </c>
      <c r="B23">
        <v>2</v>
      </c>
    </row>
    <row r="24" spans="1:2" x14ac:dyDescent="0.35">
      <c r="A24">
        <v>1924</v>
      </c>
      <c r="B24">
        <v>1</v>
      </c>
    </row>
    <row r="25" spans="1:2" x14ac:dyDescent="0.35">
      <c r="A25">
        <v>1925</v>
      </c>
      <c r="B25">
        <v>1</v>
      </c>
    </row>
    <row r="26" spans="1:2" x14ac:dyDescent="0.35">
      <c r="A26">
        <v>1926</v>
      </c>
      <c r="B26">
        <v>1.5</v>
      </c>
    </row>
    <row r="27" spans="1:2" x14ac:dyDescent="0.35">
      <c r="A27">
        <v>1927</v>
      </c>
      <c r="B27">
        <v>2</v>
      </c>
    </row>
    <row r="28" spans="1:2" x14ac:dyDescent="0.35">
      <c r="A28">
        <v>1928</v>
      </c>
      <c r="B28">
        <v>2</v>
      </c>
    </row>
    <row r="29" spans="1:2" x14ac:dyDescent="0.35">
      <c r="A29">
        <v>1929</v>
      </c>
      <c r="B29">
        <v>4</v>
      </c>
    </row>
    <row r="30" spans="1:2" x14ac:dyDescent="0.35">
      <c r="A30">
        <v>1930</v>
      </c>
      <c r="B30">
        <v>3</v>
      </c>
    </row>
    <row r="31" spans="1:2" x14ac:dyDescent="0.35">
      <c r="A31">
        <v>1931</v>
      </c>
      <c r="B31">
        <v>1</v>
      </c>
    </row>
    <row r="32" spans="1:2" x14ac:dyDescent="0.35">
      <c r="A32">
        <v>1932</v>
      </c>
      <c r="B32">
        <v>2.5</v>
      </c>
    </row>
    <row r="33" spans="1:2" x14ac:dyDescent="0.35">
      <c r="A33">
        <v>1933</v>
      </c>
      <c r="B33">
        <v>4</v>
      </c>
    </row>
    <row r="34" spans="1:2" x14ac:dyDescent="0.35">
      <c r="A34">
        <v>1934</v>
      </c>
      <c r="B34">
        <v>1</v>
      </c>
    </row>
    <row r="35" spans="1:2" x14ac:dyDescent="0.35">
      <c r="A35">
        <v>1935</v>
      </c>
      <c r="B35">
        <v>3</v>
      </c>
    </row>
    <row r="36" spans="1:2" x14ac:dyDescent="0.35">
      <c r="A36">
        <v>1936</v>
      </c>
      <c r="B36">
        <v>5</v>
      </c>
    </row>
    <row r="37" spans="1:2" x14ac:dyDescent="0.35">
      <c r="A37">
        <v>1937</v>
      </c>
      <c r="B37">
        <v>2</v>
      </c>
    </row>
    <row r="38" spans="1:2" x14ac:dyDescent="0.35">
      <c r="A38">
        <v>1938</v>
      </c>
      <c r="B38">
        <v>2</v>
      </c>
    </row>
    <row r="39" spans="1:2" x14ac:dyDescent="0.35">
      <c r="A39">
        <v>1939</v>
      </c>
      <c r="B39">
        <v>1</v>
      </c>
    </row>
    <row r="40" spans="1:2" x14ac:dyDescent="0.35">
      <c r="A40">
        <v>1940</v>
      </c>
      <c r="B40">
        <v>1</v>
      </c>
    </row>
    <row r="41" spans="1:2" x14ac:dyDescent="0.35">
      <c r="A41">
        <v>1941</v>
      </c>
      <c r="B41">
        <v>4</v>
      </c>
    </row>
    <row r="42" spans="1:2" x14ac:dyDescent="0.35">
      <c r="A42">
        <v>1942</v>
      </c>
      <c r="B42">
        <v>2</v>
      </c>
    </row>
    <row r="43" spans="1:2" x14ac:dyDescent="0.35">
      <c r="A43">
        <v>1943</v>
      </c>
      <c r="B43">
        <v>1.5</v>
      </c>
    </row>
    <row r="44" spans="1:2" x14ac:dyDescent="0.35">
      <c r="A44">
        <v>1944</v>
      </c>
      <c r="B44">
        <v>1</v>
      </c>
    </row>
    <row r="45" spans="1:2" x14ac:dyDescent="0.35">
      <c r="A45">
        <v>1945</v>
      </c>
      <c r="B45">
        <v>1.5</v>
      </c>
    </row>
    <row r="46" spans="1:2" x14ac:dyDescent="0.35">
      <c r="A46">
        <v>1946</v>
      </c>
      <c r="B46">
        <v>2</v>
      </c>
    </row>
    <row r="47" spans="1:2" x14ac:dyDescent="0.35">
      <c r="A47">
        <v>1947</v>
      </c>
      <c r="B47">
        <v>4</v>
      </c>
    </row>
    <row r="48" spans="1:2" x14ac:dyDescent="0.35">
      <c r="A48">
        <v>1948</v>
      </c>
      <c r="B48">
        <v>5</v>
      </c>
    </row>
    <row r="49" spans="1:2" x14ac:dyDescent="0.35">
      <c r="A49">
        <v>1949</v>
      </c>
      <c r="B49">
        <v>1</v>
      </c>
    </row>
    <row r="50" spans="1:2" x14ac:dyDescent="0.35">
      <c r="A50">
        <v>1950</v>
      </c>
      <c r="B50">
        <v>6</v>
      </c>
    </row>
    <row r="51" spans="1:2" x14ac:dyDescent="0.35">
      <c r="A51">
        <v>1951</v>
      </c>
      <c r="B51">
        <v>3</v>
      </c>
    </row>
    <row r="52" spans="1:2" x14ac:dyDescent="0.35">
      <c r="A52">
        <v>1952</v>
      </c>
      <c r="B52">
        <v>1</v>
      </c>
    </row>
    <row r="53" spans="1:2" x14ac:dyDescent="0.35">
      <c r="A53">
        <v>1953</v>
      </c>
      <c r="B53">
        <v>5</v>
      </c>
    </row>
    <row r="54" spans="1:2" x14ac:dyDescent="0.35">
      <c r="A54">
        <v>1954</v>
      </c>
      <c r="B54">
        <v>4</v>
      </c>
    </row>
    <row r="55" spans="1:2" x14ac:dyDescent="0.35">
      <c r="A55">
        <v>1955</v>
      </c>
      <c r="B55">
        <v>4</v>
      </c>
    </row>
    <row r="56" spans="1:2" x14ac:dyDescent="0.35">
      <c r="A56">
        <v>1956</v>
      </c>
      <c r="B56">
        <v>2</v>
      </c>
    </row>
    <row r="57" spans="1:2" x14ac:dyDescent="0.35">
      <c r="A57">
        <v>1957</v>
      </c>
      <c r="B57">
        <v>3</v>
      </c>
    </row>
    <row r="58" spans="1:2" x14ac:dyDescent="0.35">
      <c r="A58">
        <v>1958</v>
      </c>
      <c r="B58">
        <v>3</v>
      </c>
    </row>
    <row r="59" spans="1:2" x14ac:dyDescent="0.35">
      <c r="A59">
        <v>1959</v>
      </c>
      <c r="B59">
        <v>5</v>
      </c>
    </row>
    <row r="60" spans="1:2" x14ac:dyDescent="0.35">
      <c r="A60">
        <v>1960</v>
      </c>
      <c r="B60">
        <v>5</v>
      </c>
    </row>
    <row r="61" spans="1:2" x14ac:dyDescent="0.35">
      <c r="A61">
        <v>1961</v>
      </c>
      <c r="B61">
        <v>6</v>
      </c>
    </row>
    <row r="62" spans="1:2" x14ac:dyDescent="0.35">
      <c r="A62">
        <v>1962</v>
      </c>
      <c r="B62">
        <v>6</v>
      </c>
    </row>
    <row r="63" spans="1:2" x14ac:dyDescent="0.35">
      <c r="A63">
        <v>1963</v>
      </c>
      <c r="B63">
        <v>5</v>
      </c>
    </row>
    <row r="64" spans="1:2" x14ac:dyDescent="0.35">
      <c r="A64">
        <v>1964</v>
      </c>
      <c r="B64">
        <v>7</v>
      </c>
    </row>
    <row r="65" spans="1:2" x14ac:dyDescent="0.35">
      <c r="A65">
        <v>1965</v>
      </c>
      <c r="B65">
        <v>5</v>
      </c>
    </row>
    <row r="66" spans="1:2" x14ac:dyDescent="0.35">
      <c r="A66">
        <v>1966</v>
      </c>
      <c r="B66">
        <v>5</v>
      </c>
    </row>
    <row r="67" spans="1:2" x14ac:dyDescent="0.35">
      <c r="A67">
        <v>1967</v>
      </c>
      <c r="B67">
        <v>5</v>
      </c>
    </row>
    <row r="68" spans="1:2" x14ac:dyDescent="0.35">
      <c r="A68">
        <v>1968</v>
      </c>
      <c r="B68">
        <v>6</v>
      </c>
    </row>
    <row r="69" spans="1:2" x14ac:dyDescent="0.35">
      <c r="A69">
        <v>1969</v>
      </c>
      <c r="B69">
        <v>9</v>
      </c>
    </row>
    <row r="70" spans="1:2" x14ac:dyDescent="0.35">
      <c r="A70">
        <v>1970</v>
      </c>
      <c r="B70">
        <v>6</v>
      </c>
    </row>
    <row r="71" spans="1:2" x14ac:dyDescent="0.35">
      <c r="A71">
        <v>1971</v>
      </c>
      <c r="B71">
        <v>11</v>
      </c>
    </row>
    <row r="72" spans="1:2" x14ac:dyDescent="0.35">
      <c r="A72">
        <v>1972</v>
      </c>
      <c r="B72">
        <v>5</v>
      </c>
    </row>
    <row r="73" spans="1:2" x14ac:dyDescent="0.35">
      <c r="A73">
        <v>1973</v>
      </c>
      <c r="B73">
        <v>8</v>
      </c>
    </row>
    <row r="74" spans="1:2" x14ac:dyDescent="0.35">
      <c r="A74">
        <v>1974</v>
      </c>
      <c r="B74">
        <v>12</v>
      </c>
    </row>
    <row r="75" spans="1:2" x14ac:dyDescent="0.35">
      <c r="A75">
        <v>1975</v>
      </c>
      <c r="B75">
        <v>9</v>
      </c>
    </row>
    <row r="76" spans="1:2" x14ac:dyDescent="0.35">
      <c r="A76">
        <v>1976</v>
      </c>
      <c r="B76">
        <v>11</v>
      </c>
    </row>
    <row r="77" spans="1:2" x14ac:dyDescent="0.35">
      <c r="A77">
        <v>1977</v>
      </c>
      <c r="B77">
        <v>5</v>
      </c>
    </row>
    <row r="78" spans="1:2" x14ac:dyDescent="0.35">
      <c r="A78">
        <v>1978</v>
      </c>
      <c r="B78">
        <v>10</v>
      </c>
    </row>
    <row r="79" spans="1:2" x14ac:dyDescent="0.35">
      <c r="A79">
        <v>1979</v>
      </c>
      <c r="B79">
        <v>16</v>
      </c>
    </row>
    <row r="80" spans="1:2" x14ac:dyDescent="0.35">
      <c r="A80">
        <v>1980</v>
      </c>
      <c r="B80">
        <v>7</v>
      </c>
    </row>
    <row r="81" spans="1:2" x14ac:dyDescent="0.35">
      <c r="A81">
        <v>1981</v>
      </c>
      <c r="B81">
        <v>10</v>
      </c>
    </row>
    <row r="82" spans="1:2" x14ac:dyDescent="0.35">
      <c r="A82">
        <v>1982</v>
      </c>
      <c r="B82">
        <v>10</v>
      </c>
    </row>
    <row r="83" spans="1:2" x14ac:dyDescent="0.35">
      <c r="A83">
        <v>1983</v>
      </c>
      <c r="B83">
        <v>17</v>
      </c>
    </row>
    <row r="84" spans="1:2" x14ac:dyDescent="0.35">
      <c r="A84">
        <v>1984</v>
      </c>
      <c r="B84">
        <v>17</v>
      </c>
    </row>
    <row r="85" spans="1:2" x14ac:dyDescent="0.35">
      <c r="A85">
        <v>1985</v>
      </c>
      <c r="B85">
        <v>8</v>
      </c>
    </row>
    <row r="86" spans="1:2" x14ac:dyDescent="0.35">
      <c r="A86">
        <v>1986</v>
      </c>
      <c r="B86">
        <v>16</v>
      </c>
    </row>
    <row r="87" spans="1:2" x14ac:dyDescent="0.35">
      <c r="A87">
        <v>1987</v>
      </c>
      <c r="B87">
        <v>9</v>
      </c>
    </row>
    <row r="88" spans="1:2" x14ac:dyDescent="0.35">
      <c r="A88">
        <v>1988</v>
      </c>
      <c r="B88">
        <v>12</v>
      </c>
    </row>
    <row r="89" spans="1:2" x14ac:dyDescent="0.35">
      <c r="A89">
        <v>1989</v>
      </c>
      <c r="B89">
        <v>15</v>
      </c>
    </row>
    <row r="90" spans="1:2" x14ac:dyDescent="0.35">
      <c r="A90">
        <v>1990</v>
      </c>
      <c r="B90">
        <v>12</v>
      </c>
    </row>
    <row r="91" spans="1:2" x14ac:dyDescent="0.35">
      <c r="A91">
        <v>1991</v>
      </c>
      <c r="B91">
        <v>16</v>
      </c>
    </row>
    <row r="92" spans="1:2" x14ac:dyDescent="0.35">
      <c r="A92">
        <v>1992</v>
      </c>
      <c r="B92">
        <v>16</v>
      </c>
    </row>
    <row r="93" spans="1:2" x14ac:dyDescent="0.35">
      <c r="A93">
        <v>1993</v>
      </c>
      <c r="B93">
        <v>11</v>
      </c>
    </row>
    <row r="94" spans="1:2" x14ac:dyDescent="0.35">
      <c r="A94">
        <v>1994</v>
      </c>
      <c r="B94">
        <v>15</v>
      </c>
    </row>
    <row r="95" spans="1:2" x14ac:dyDescent="0.35">
      <c r="A95">
        <v>1995</v>
      </c>
      <c r="B95">
        <v>20</v>
      </c>
    </row>
    <row r="96" spans="1:2" x14ac:dyDescent="0.35">
      <c r="A96">
        <v>1996</v>
      </c>
      <c r="B96">
        <v>17</v>
      </c>
    </row>
    <row r="97" spans="1:2" x14ac:dyDescent="0.35">
      <c r="A97">
        <v>1997</v>
      </c>
      <c r="B97">
        <v>12</v>
      </c>
    </row>
    <row r="98" spans="1:2" x14ac:dyDescent="0.35">
      <c r="A98">
        <v>1998</v>
      </c>
      <c r="B98">
        <v>13</v>
      </c>
    </row>
    <row r="99" spans="1:2" x14ac:dyDescent="0.35">
      <c r="A99">
        <v>1999</v>
      </c>
      <c r="B99">
        <v>28</v>
      </c>
    </row>
    <row r="100" spans="1:2" x14ac:dyDescent="0.35">
      <c r="A100">
        <v>2000</v>
      </c>
      <c r="B100">
        <v>10</v>
      </c>
    </row>
    <row r="101" spans="1:2" x14ac:dyDescent="0.35">
      <c r="A101">
        <v>2001</v>
      </c>
      <c r="B101">
        <v>7</v>
      </c>
    </row>
    <row r="102" spans="1:2" x14ac:dyDescent="0.35">
      <c r="A102">
        <v>2002</v>
      </c>
      <c r="B102">
        <v>14</v>
      </c>
    </row>
    <row r="103" spans="1:2" x14ac:dyDescent="0.35">
      <c r="A103">
        <v>2003</v>
      </c>
      <c r="B103">
        <v>16</v>
      </c>
    </row>
    <row r="104" spans="1:2" x14ac:dyDescent="0.35">
      <c r="A104">
        <v>2004</v>
      </c>
      <c r="B104">
        <v>9</v>
      </c>
    </row>
    <row r="105" spans="1:2" x14ac:dyDescent="0.35">
      <c r="A105">
        <v>2005</v>
      </c>
      <c r="B105">
        <v>19</v>
      </c>
    </row>
    <row r="106" spans="1:2" x14ac:dyDescent="0.35">
      <c r="A106">
        <v>2006</v>
      </c>
      <c r="B106">
        <v>16</v>
      </c>
    </row>
    <row r="107" spans="1:2" x14ac:dyDescent="0.35">
      <c r="A107">
        <v>2007</v>
      </c>
      <c r="B107">
        <v>26</v>
      </c>
    </row>
    <row r="108" spans="1:2" x14ac:dyDescent="0.35">
      <c r="A108">
        <v>2008</v>
      </c>
      <c r="B108">
        <v>40</v>
      </c>
    </row>
    <row r="109" spans="1:2" x14ac:dyDescent="0.35">
      <c r="A109">
        <v>2009</v>
      </c>
      <c r="B109">
        <v>21</v>
      </c>
    </row>
    <row r="110" spans="1:2" x14ac:dyDescent="0.35">
      <c r="A110">
        <v>2010</v>
      </c>
      <c r="B110">
        <v>26</v>
      </c>
    </row>
    <row r="111" spans="1:2" x14ac:dyDescent="0.35">
      <c r="A111">
        <v>2011</v>
      </c>
      <c r="B111">
        <v>15</v>
      </c>
    </row>
    <row r="112" spans="1:2" x14ac:dyDescent="0.35">
      <c r="A112">
        <v>2012</v>
      </c>
      <c r="B112">
        <v>17</v>
      </c>
    </row>
    <row r="113" spans="1:7" x14ac:dyDescent="0.35">
      <c r="A113">
        <v>2013</v>
      </c>
      <c r="B113">
        <v>8</v>
      </c>
    </row>
    <row r="114" spans="1:7" x14ac:dyDescent="0.35">
      <c r="A114">
        <v>2014</v>
      </c>
      <c r="B114">
        <v>8</v>
      </c>
    </row>
    <row r="115" spans="1:7" x14ac:dyDescent="0.35">
      <c r="A115">
        <v>2015</v>
      </c>
      <c r="B115">
        <v>15</v>
      </c>
    </row>
    <row r="116" spans="1:7" x14ac:dyDescent="0.35">
      <c r="A116">
        <v>2016</v>
      </c>
      <c r="B116">
        <v>29</v>
      </c>
      <c r="C116">
        <v>29</v>
      </c>
      <c r="D116" s="8">
        <v>29</v>
      </c>
      <c r="E116" s="8">
        <v>29</v>
      </c>
    </row>
    <row r="117" spans="1:7" x14ac:dyDescent="0.35">
      <c r="A117">
        <v>2017</v>
      </c>
      <c r="C117" s="17">
        <f t="shared" ref="C117:C145" si="0">_xlfn.FORECAST.ETS(A117,$B$2:$B$116,$A$2:$A$116,1,1)</f>
        <v>19.127952332337703</v>
      </c>
      <c r="D117" s="8">
        <f t="shared" ref="D117:D145" si="1">C117-_xlfn.FORECAST.ETS.CONFINT(A117,$B$2:$B$116,$A$2:$A$116,0.95,1,1)</f>
        <v>10.863458485454126</v>
      </c>
      <c r="E117" s="8">
        <f t="shared" ref="E117:E145" si="2">C117+_xlfn.FORECAST.ETS.CONFINT(A117,$B$2:$B$116,$A$2:$A$116,0.95,1,1)</f>
        <v>27.392446179221281</v>
      </c>
      <c r="F117" s="10" t="s">
        <v>18</v>
      </c>
      <c r="G117" s="8">
        <f>Table2[[#This Row],[Upper Confidence Bound]]-Table2[[#This Row],[Lower Confidence Bound]]</f>
        <v>16.528987693767156</v>
      </c>
    </row>
    <row r="118" spans="1:7" x14ac:dyDescent="0.35">
      <c r="A118">
        <v>2018</v>
      </c>
      <c r="C118" s="17">
        <f t="shared" si="0"/>
        <v>19.298474725047477</v>
      </c>
      <c r="D118" s="8">
        <f t="shared" si="1"/>
        <v>10.777621250460488</v>
      </c>
      <c r="E118" s="8">
        <f t="shared" si="2"/>
        <v>27.819328199634466</v>
      </c>
      <c r="F118" s="10" t="s">
        <v>5</v>
      </c>
      <c r="G118">
        <f>G117/6</f>
        <v>2.7548312822945262</v>
      </c>
    </row>
    <row r="119" spans="1:7" x14ac:dyDescent="0.35">
      <c r="A119">
        <v>2019</v>
      </c>
      <c r="C119" s="17">
        <f t="shared" si="0"/>
        <v>19.468997117757237</v>
      </c>
      <c r="D119" s="8">
        <f t="shared" si="1"/>
        <v>10.697316254864763</v>
      </c>
      <c r="E119" s="8">
        <f t="shared" si="2"/>
        <v>28.240677980649711</v>
      </c>
    </row>
    <row r="120" spans="1:7" x14ac:dyDescent="0.35">
      <c r="A120">
        <v>2020</v>
      </c>
      <c r="C120" s="17">
        <f t="shared" si="0"/>
        <v>19.639519510467011</v>
      </c>
      <c r="D120" s="8">
        <f t="shared" si="1"/>
        <v>10.622074261170942</v>
      </c>
      <c r="E120" s="8">
        <f t="shared" si="2"/>
        <v>28.656964759763078</v>
      </c>
    </row>
    <row r="121" spans="1:7" x14ac:dyDescent="0.35">
      <c r="A121">
        <v>2021</v>
      </c>
      <c r="C121" s="17">
        <f t="shared" si="0"/>
        <v>19.810041903176771</v>
      </c>
      <c r="D121" s="8">
        <f t="shared" si="1"/>
        <v>10.551484697545169</v>
      </c>
      <c r="E121" s="8">
        <f t="shared" si="2"/>
        <v>29.068599108808371</v>
      </c>
    </row>
    <row r="122" spans="1:7" x14ac:dyDescent="0.35">
      <c r="A122">
        <v>2022</v>
      </c>
      <c r="C122" s="17">
        <f t="shared" si="0"/>
        <v>19.980564295886541</v>
      </c>
      <c r="D122" s="8">
        <f t="shared" si="1"/>
        <v>10.485185952615907</v>
      </c>
      <c r="E122" s="8">
        <f t="shared" si="2"/>
        <v>29.475942639157175</v>
      </c>
    </row>
    <row r="123" spans="1:7" x14ac:dyDescent="0.35">
      <c r="A123">
        <v>2023</v>
      </c>
      <c r="C123" s="17">
        <f t="shared" si="0"/>
        <v>20.151086688596301</v>
      </c>
      <c r="D123" s="8">
        <f t="shared" si="1"/>
        <v>10.422857636838234</v>
      </c>
      <c r="E123" s="8">
        <f t="shared" si="2"/>
        <v>29.879315740354368</v>
      </c>
    </row>
    <row r="124" spans="1:7" x14ac:dyDescent="0.35">
      <c r="A124">
        <v>2024</v>
      </c>
      <c r="C124" s="17">
        <f t="shared" si="0"/>
        <v>20.321609081306075</v>
      </c>
      <c r="D124" s="8">
        <f t="shared" si="1"/>
        <v>10.36421434480396</v>
      </c>
      <c r="E124" s="8">
        <f t="shared" si="2"/>
        <v>30.279003817808189</v>
      </c>
    </row>
    <row r="125" spans="1:7" x14ac:dyDescent="0.35">
      <c r="A125">
        <v>2025</v>
      </c>
      <c r="C125" s="17">
        <f t="shared" si="0"/>
        <v>20.492131474015835</v>
      </c>
      <c r="D125" s="8">
        <f t="shared" si="1"/>
        <v>10.309000577738347</v>
      </c>
      <c r="E125" s="8">
        <f t="shared" si="2"/>
        <v>30.675262370293325</v>
      </c>
    </row>
    <row r="126" spans="1:7" x14ac:dyDescent="0.35">
      <c r="A126">
        <v>2026</v>
      </c>
      <c r="C126" s="17">
        <f t="shared" si="0"/>
        <v>20.662653866725609</v>
      </c>
      <c r="D126" s="8">
        <f t="shared" si="1"/>
        <v>10.256986573188392</v>
      </c>
      <c r="E126" s="8">
        <f t="shared" si="2"/>
        <v>31.068321160262826</v>
      </c>
    </row>
    <row r="127" spans="1:7" x14ac:dyDescent="0.35">
      <c r="A127">
        <v>2027</v>
      </c>
      <c r="C127">
        <f t="shared" si="0"/>
        <v>20.833176259435369</v>
      </c>
      <c r="D127" s="8">
        <f t="shared" si="1"/>
        <v>10.207964851588272</v>
      </c>
      <c r="E127" s="8">
        <f t="shared" si="2"/>
        <v>31.458387667282466</v>
      </c>
    </row>
    <row r="128" spans="1:7" x14ac:dyDescent="0.35">
      <c r="A128">
        <v>2028</v>
      </c>
      <c r="C128">
        <f t="shared" si="0"/>
        <v>21.003698652145143</v>
      </c>
      <c r="D128" s="8">
        <f t="shared" si="1"/>
        <v>10.161747334813008</v>
      </c>
      <c r="E128" s="8">
        <f t="shared" si="2"/>
        <v>31.845649969477279</v>
      </c>
    </row>
    <row r="129" spans="1:5" x14ac:dyDescent="0.35">
      <c r="A129">
        <v>2029</v>
      </c>
      <c r="C129">
        <f t="shared" si="0"/>
        <v>21.174221044854903</v>
      </c>
      <c r="D129" s="8">
        <f t="shared" si="1"/>
        <v>10.118162925191497</v>
      </c>
      <c r="E129" s="8">
        <f t="shared" si="2"/>
        <v>32.230279164518308</v>
      </c>
    </row>
    <row r="130" spans="1:5" x14ac:dyDescent="0.35">
      <c r="A130">
        <v>2030</v>
      </c>
      <c r="C130">
        <f t="shared" si="0"/>
        <v>21.344743437564677</v>
      </c>
      <c r="D130" s="8">
        <f t="shared" si="1"/>
        <v>10.077055458254705</v>
      </c>
      <c r="E130" s="8">
        <f t="shared" si="2"/>
        <v>32.612431416874649</v>
      </c>
    </row>
    <row r="131" spans="1:5" x14ac:dyDescent="0.35">
      <c r="A131">
        <v>2031</v>
      </c>
      <c r="C131">
        <f t="shared" si="0"/>
        <v>21.515265830274437</v>
      </c>
      <c r="D131" s="8">
        <f t="shared" si="1"/>
        <v>10.038281961145271</v>
      </c>
      <c r="E131" s="8">
        <f t="shared" si="2"/>
        <v>32.992249699403601</v>
      </c>
    </row>
    <row r="132" spans="1:5" x14ac:dyDescent="0.35">
      <c r="A132">
        <v>2032</v>
      </c>
      <c r="C132">
        <f t="shared" si="0"/>
        <v>21.685788222984211</v>
      </c>
      <c r="D132" s="8">
        <f t="shared" si="1"/>
        <v>10.001711162788737</v>
      </c>
      <c r="E132" s="8">
        <f t="shared" si="2"/>
        <v>33.369865283179685</v>
      </c>
    </row>
    <row r="133" spans="1:5" x14ac:dyDescent="0.35">
      <c r="A133">
        <v>2033</v>
      </c>
      <c r="C133">
        <f t="shared" si="0"/>
        <v>21.856310615693967</v>
      </c>
      <c r="D133" s="8">
        <f t="shared" si="1"/>
        <v>9.9672222128008077</v>
      </c>
      <c r="E133" s="8">
        <f t="shared" si="2"/>
        <v>33.745399018587129</v>
      </c>
    </row>
    <row r="134" spans="1:5" x14ac:dyDescent="0.35">
      <c r="A134">
        <v>2034</v>
      </c>
      <c r="C134">
        <f t="shared" si="0"/>
        <v>22.026833008403745</v>
      </c>
      <c r="D134" s="8">
        <f t="shared" si="1"/>
        <v>9.9347035745266954</v>
      </c>
      <c r="E134" s="8">
        <f t="shared" si="2"/>
        <v>34.118962442280797</v>
      </c>
    </row>
    <row r="135" spans="1:5" x14ac:dyDescent="0.35">
      <c r="A135">
        <v>2035</v>
      </c>
      <c r="C135">
        <f t="shared" si="0"/>
        <v>22.197355401113501</v>
      </c>
      <c r="D135" s="8">
        <f t="shared" si="1"/>
        <v>9.9040520641830874</v>
      </c>
      <c r="E135" s="8">
        <f t="shared" si="2"/>
        <v>34.490658738043919</v>
      </c>
    </row>
    <row r="136" spans="1:5" x14ac:dyDescent="0.35">
      <c r="A136">
        <v>2036</v>
      </c>
      <c r="C136">
        <f t="shared" si="0"/>
        <v>22.367877793823276</v>
      </c>
      <c r="D136" s="8">
        <f t="shared" si="1"/>
        <v>9.8751720132498786</v>
      </c>
      <c r="E136" s="8">
        <f t="shared" si="2"/>
        <v>34.860583574396671</v>
      </c>
    </row>
    <row r="137" spans="1:5" x14ac:dyDescent="0.35">
      <c r="A137">
        <v>2037</v>
      </c>
      <c r="C137">
        <f t="shared" si="0"/>
        <v>22.538400186533035</v>
      </c>
      <c r="D137" s="8">
        <f t="shared" si="1"/>
        <v>9.8479745353613861</v>
      </c>
      <c r="E137" s="8">
        <f t="shared" si="2"/>
        <v>35.228825837704683</v>
      </c>
    </row>
    <row r="138" spans="1:5" x14ac:dyDescent="0.35">
      <c r="A138">
        <v>2038</v>
      </c>
      <c r="C138">
        <f t="shared" si="0"/>
        <v>22.70892257924281</v>
      </c>
      <c r="D138" s="8">
        <f t="shared" si="1"/>
        <v>9.8223768822248676</v>
      </c>
      <c r="E138" s="8">
        <f t="shared" si="2"/>
        <v>35.595468276260753</v>
      </c>
    </row>
    <row r="139" spans="1:5" x14ac:dyDescent="0.35">
      <c r="A139">
        <v>2039</v>
      </c>
      <c r="C139">
        <f t="shared" si="0"/>
        <v>22.879444971952569</v>
      </c>
      <c r="D139" s="8">
        <f t="shared" si="1"/>
        <v>9.7983018757266898</v>
      </c>
      <c r="E139" s="8">
        <f t="shared" si="2"/>
        <v>35.960588068178453</v>
      </c>
    </row>
    <row r="140" spans="1:5" x14ac:dyDescent="0.35">
      <c r="A140">
        <v>2040</v>
      </c>
      <c r="C140">
        <f t="shared" si="0"/>
        <v>23.049967364662344</v>
      </c>
      <c r="D140" s="8">
        <f t="shared" si="1"/>
        <v>9.7756774055175804</v>
      </c>
      <c r="E140" s="8">
        <f t="shared" si="2"/>
        <v>36.324257323807103</v>
      </c>
    </row>
    <row r="141" spans="1:5" x14ac:dyDescent="0.35">
      <c r="A141">
        <v>2041</v>
      </c>
      <c r="C141">
        <f t="shared" si="0"/>
        <v>23.220489757372103</v>
      </c>
      <c r="D141" s="8">
        <f t="shared" si="1"/>
        <v>9.7544359830999561</v>
      </c>
      <c r="E141" s="8">
        <f t="shared" si="2"/>
        <v>36.686543531644247</v>
      </c>
    </row>
    <row r="142" spans="1:5" x14ac:dyDescent="0.35">
      <c r="A142">
        <v>2042</v>
      </c>
      <c r="C142">
        <f t="shared" si="0"/>
        <v>23.391012150081878</v>
      </c>
      <c r="D142" s="8">
        <f t="shared" si="1"/>
        <v>9.7345143448586029</v>
      </c>
      <c r="E142" s="8">
        <f t="shared" si="2"/>
        <v>37.047509955305152</v>
      </c>
    </row>
    <row r="143" spans="1:5" x14ac:dyDescent="0.35">
      <c r="A143">
        <v>2043</v>
      </c>
      <c r="C143">
        <f t="shared" si="0"/>
        <v>23.561534542791637</v>
      </c>
      <c r="D143" s="8">
        <f t="shared" si="1"/>
        <v>9.715853097640391</v>
      </c>
      <c r="E143" s="8">
        <f t="shared" si="2"/>
        <v>37.407215987942884</v>
      </c>
    </row>
    <row r="144" spans="1:5" x14ac:dyDescent="0.35">
      <c r="A144">
        <v>2044</v>
      </c>
      <c r="C144">
        <f t="shared" si="0"/>
        <v>23.732056935501408</v>
      </c>
      <c r="D144" s="8">
        <f t="shared" si="1"/>
        <v>9.6983964014526283</v>
      </c>
      <c r="E144" s="8">
        <f t="shared" si="2"/>
        <v>37.765717469550189</v>
      </c>
    </row>
    <row r="145" spans="1:5" x14ac:dyDescent="0.35">
      <c r="A145">
        <v>2045</v>
      </c>
      <c r="C145">
        <f t="shared" si="0"/>
        <v>23.902579328211171</v>
      </c>
      <c r="D145" s="8">
        <f t="shared" si="1"/>
        <v>9.68209168464832</v>
      </c>
      <c r="E145" s="8">
        <f t="shared" si="2"/>
        <v>38.123066971774023</v>
      </c>
    </row>
  </sheetData>
  <phoneticPr fontId="18"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CB4A-3B04-4E4E-A2EB-F22652BC9330}">
  <dimension ref="A1:E196"/>
  <sheetViews>
    <sheetView tabSelected="1" workbookViewId="0">
      <selection activeCell="C119" sqref="C119:C128"/>
    </sheetView>
  </sheetViews>
  <sheetFormatPr defaultRowHeight="14.5" x14ac:dyDescent="0.35"/>
  <cols>
    <col min="1" max="1" width="9.7265625" customWidth="1"/>
    <col min="3" max="3" width="9.7265625" customWidth="1"/>
    <col min="4" max="5" width="23.7265625" customWidth="1"/>
  </cols>
  <sheetData>
    <row r="1" spans="1:5" x14ac:dyDescent="0.35">
      <c r="A1" t="s">
        <v>0</v>
      </c>
      <c r="B1" t="s">
        <v>15</v>
      </c>
      <c r="C1" t="s">
        <v>1</v>
      </c>
      <c r="D1" t="s">
        <v>16</v>
      </c>
      <c r="E1" t="s">
        <v>17</v>
      </c>
    </row>
    <row r="2" spans="1:5" x14ac:dyDescent="0.35">
      <c r="A2">
        <v>1900</v>
      </c>
      <c r="B2">
        <v>1</v>
      </c>
    </row>
    <row r="3" spans="1:5" x14ac:dyDescent="0.35">
      <c r="A3">
        <v>1901</v>
      </c>
      <c r="B3">
        <v>2</v>
      </c>
    </row>
    <row r="4" spans="1:5" x14ac:dyDescent="0.35">
      <c r="A4">
        <v>1902</v>
      </c>
      <c r="B4">
        <v>2</v>
      </c>
    </row>
    <row r="5" spans="1:5" x14ac:dyDescent="0.35">
      <c r="A5">
        <v>1903</v>
      </c>
      <c r="B5">
        <v>1</v>
      </c>
    </row>
    <row r="6" spans="1:5" x14ac:dyDescent="0.35">
      <c r="A6">
        <v>1904</v>
      </c>
      <c r="B6">
        <v>2</v>
      </c>
    </row>
    <row r="7" spans="1:5" x14ac:dyDescent="0.35">
      <c r="A7">
        <v>1905</v>
      </c>
      <c r="B7">
        <v>1.5</v>
      </c>
    </row>
    <row r="8" spans="1:5" x14ac:dyDescent="0.35">
      <c r="A8">
        <v>1906</v>
      </c>
      <c r="B8">
        <v>1</v>
      </c>
    </row>
    <row r="9" spans="1:5" x14ac:dyDescent="0.35">
      <c r="A9">
        <v>1907</v>
      </c>
      <c r="B9">
        <v>1</v>
      </c>
    </row>
    <row r="10" spans="1:5" x14ac:dyDescent="0.35">
      <c r="A10">
        <v>1908</v>
      </c>
      <c r="B10">
        <v>1</v>
      </c>
    </row>
    <row r="11" spans="1:5" x14ac:dyDescent="0.35">
      <c r="A11">
        <v>1909</v>
      </c>
      <c r="B11">
        <v>1</v>
      </c>
    </row>
    <row r="12" spans="1:5" x14ac:dyDescent="0.35">
      <c r="A12">
        <v>1910</v>
      </c>
      <c r="B12">
        <v>1</v>
      </c>
    </row>
    <row r="13" spans="1:5" x14ac:dyDescent="0.35">
      <c r="A13">
        <v>1911</v>
      </c>
      <c r="B13">
        <v>1.25</v>
      </c>
    </row>
    <row r="14" spans="1:5" x14ac:dyDescent="0.35">
      <c r="A14">
        <v>1912</v>
      </c>
      <c r="B14">
        <v>1.5</v>
      </c>
    </row>
    <row r="15" spans="1:5" x14ac:dyDescent="0.35">
      <c r="A15">
        <v>1913</v>
      </c>
      <c r="B15">
        <v>1.75</v>
      </c>
    </row>
    <row r="16" spans="1:5" x14ac:dyDescent="0.35">
      <c r="A16">
        <v>1914</v>
      </c>
      <c r="B16">
        <v>2</v>
      </c>
    </row>
    <row r="17" spans="1:2" x14ac:dyDescent="0.35">
      <c r="A17">
        <v>1915</v>
      </c>
      <c r="B17">
        <v>2</v>
      </c>
    </row>
    <row r="18" spans="1:2" x14ac:dyDescent="0.35">
      <c r="A18">
        <v>1916</v>
      </c>
      <c r="B18">
        <v>2</v>
      </c>
    </row>
    <row r="19" spans="1:2" x14ac:dyDescent="0.35">
      <c r="A19">
        <v>1917</v>
      </c>
      <c r="B19">
        <v>3</v>
      </c>
    </row>
    <row r="20" spans="1:2" x14ac:dyDescent="0.35">
      <c r="A20">
        <v>1918</v>
      </c>
      <c r="B20">
        <v>3</v>
      </c>
    </row>
    <row r="21" spans="1:2" x14ac:dyDescent="0.35">
      <c r="A21">
        <v>1919</v>
      </c>
      <c r="B21">
        <v>2.3333333333333335</v>
      </c>
    </row>
    <row r="22" spans="1:2" x14ac:dyDescent="0.35">
      <c r="A22">
        <v>1920</v>
      </c>
      <c r="B22">
        <v>1.6666666666666667</v>
      </c>
    </row>
    <row r="23" spans="1:2" x14ac:dyDescent="0.35">
      <c r="A23">
        <v>1921</v>
      </c>
      <c r="B23">
        <v>1</v>
      </c>
    </row>
    <row r="24" spans="1:2" x14ac:dyDescent="0.35">
      <c r="A24">
        <v>1922</v>
      </c>
      <c r="B24">
        <v>1</v>
      </c>
    </row>
    <row r="25" spans="1:2" x14ac:dyDescent="0.35">
      <c r="A25">
        <v>1923</v>
      </c>
      <c r="B25">
        <v>1</v>
      </c>
    </row>
    <row r="26" spans="1:2" x14ac:dyDescent="0.35">
      <c r="A26">
        <v>1924</v>
      </c>
      <c r="B26">
        <v>1</v>
      </c>
    </row>
    <row r="27" spans="1:2" x14ac:dyDescent="0.35">
      <c r="A27">
        <v>1925</v>
      </c>
      <c r="B27">
        <v>1</v>
      </c>
    </row>
    <row r="28" spans="1:2" x14ac:dyDescent="0.35">
      <c r="A28">
        <v>1926</v>
      </c>
      <c r="B28">
        <v>1</v>
      </c>
    </row>
    <row r="29" spans="1:2" x14ac:dyDescent="0.35">
      <c r="A29">
        <v>1927</v>
      </c>
      <c r="B29">
        <v>1</v>
      </c>
    </row>
    <row r="30" spans="1:2" x14ac:dyDescent="0.35">
      <c r="A30">
        <v>1928</v>
      </c>
      <c r="B30">
        <v>1.3333333333333333</v>
      </c>
    </row>
    <row r="31" spans="1:2" x14ac:dyDescent="0.35">
      <c r="A31">
        <v>1929</v>
      </c>
      <c r="B31">
        <v>1.6666666666666665</v>
      </c>
    </row>
    <row r="32" spans="1:2" x14ac:dyDescent="0.35">
      <c r="A32">
        <v>1930</v>
      </c>
      <c r="B32">
        <v>2</v>
      </c>
    </row>
    <row r="33" spans="1:2" x14ac:dyDescent="0.35">
      <c r="A33">
        <v>1931</v>
      </c>
      <c r="B33">
        <v>1</v>
      </c>
    </row>
    <row r="34" spans="1:2" x14ac:dyDescent="0.35">
      <c r="A34">
        <v>1932</v>
      </c>
      <c r="B34">
        <v>1</v>
      </c>
    </row>
    <row r="35" spans="1:2" x14ac:dyDescent="0.35">
      <c r="A35">
        <v>1933</v>
      </c>
      <c r="B35">
        <v>1</v>
      </c>
    </row>
    <row r="36" spans="1:2" x14ac:dyDescent="0.35">
      <c r="A36">
        <v>1934</v>
      </c>
      <c r="B36">
        <v>1</v>
      </c>
    </row>
    <row r="37" spans="1:2" x14ac:dyDescent="0.35">
      <c r="A37">
        <v>1935</v>
      </c>
      <c r="B37">
        <v>1</v>
      </c>
    </row>
    <row r="38" spans="1:2" x14ac:dyDescent="0.35">
      <c r="A38">
        <v>1936</v>
      </c>
      <c r="B38">
        <v>2</v>
      </c>
    </row>
    <row r="39" spans="1:2" x14ac:dyDescent="0.35">
      <c r="A39">
        <v>1937</v>
      </c>
      <c r="B39">
        <v>1.5</v>
      </c>
    </row>
    <row r="40" spans="1:2" x14ac:dyDescent="0.35">
      <c r="A40">
        <v>1938</v>
      </c>
      <c r="B40">
        <v>1</v>
      </c>
    </row>
    <row r="41" spans="1:2" x14ac:dyDescent="0.35">
      <c r="A41">
        <v>1939</v>
      </c>
      <c r="B41">
        <v>1</v>
      </c>
    </row>
    <row r="42" spans="1:2" x14ac:dyDescent="0.35">
      <c r="A42">
        <v>1940</v>
      </c>
      <c r="B42">
        <v>1.3333333333333333</v>
      </c>
    </row>
    <row r="43" spans="1:2" x14ac:dyDescent="0.35">
      <c r="A43">
        <v>1941</v>
      </c>
      <c r="B43">
        <v>1.6666666666666665</v>
      </c>
    </row>
    <row r="44" spans="1:2" x14ac:dyDescent="0.35">
      <c r="A44">
        <v>1942</v>
      </c>
      <c r="B44">
        <v>2</v>
      </c>
    </row>
    <row r="45" spans="1:2" x14ac:dyDescent="0.35">
      <c r="A45">
        <v>1943</v>
      </c>
      <c r="B45">
        <v>2</v>
      </c>
    </row>
    <row r="46" spans="1:2" x14ac:dyDescent="0.35">
      <c r="A46">
        <v>1944</v>
      </c>
      <c r="B46">
        <v>1</v>
      </c>
    </row>
    <row r="47" spans="1:2" x14ac:dyDescent="0.35">
      <c r="A47">
        <v>1945</v>
      </c>
      <c r="B47">
        <v>1</v>
      </c>
    </row>
    <row r="48" spans="1:2" x14ac:dyDescent="0.35">
      <c r="A48">
        <v>1946</v>
      </c>
      <c r="B48">
        <v>1</v>
      </c>
    </row>
    <row r="49" spans="1:2" x14ac:dyDescent="0.35">
      <c r="A49">
        <v>1947</v>
      </c>
      <c r="B49">
        <v>1</v>
      </c>
    </row>
    <row r="50" spans="1:2" x14ac:dyDescent="0.35">
      <c r="A50">
        <v>1948</v>
      </c>
      <c r="B50">
        <v>1.5</v>
      </c>
    </row>
    <row r="51" spans="1:2" x14ac:dyDescent="0.35">
      <c r="A51">
        <v>1949</v>
      </c>
      <c r="B51">
        <v>2</v>
      </c>
    </row>
    <row r="52" spans="1:2" x14ac:dyDescent="0.35">
      <c r="A52">
        <v>1950</v>
      </c>
      <c r="B52">
        <v>2</v>
      </c>
    </row>
    <row r="53" spans="1:2" x14ac:dyDescent="0.35">
      <c r="A53">
        <v>1951</v>
      </c>
      <c r="B53">
        <v>1</v>
      </c>
    </row>
    <row r="54" spans="1:2" x14ac:dyDescent="0.35">
      <c r="A54">
        <v>1952</v>
      </c>
      <c r="B54">
        <v>1</v>
      </c>
    </row>
    <row r="55" spans="1:2" x14ac:dyDescent="0.35">
      <c r="A55">
        <v>1953</v>
      </c>
      <c r="B55">
        <v>1</v>
      </c>
    </row>
    <row r="56" spans="1:2" x14ac:dyDescent="0.35">
      <c r="A56">
        <v>1954</v>
      </c>
      <c r="B56">
        <v>1</v>
      </c>
    </row>
    <row r="57" spans="1:2" x14ac:dyDescent="0.35">
      <c r="A57">
        <v>1955</v>
      </c>
      <c r="B57">
        <v>1.5</v>
      </c>
    </row>
    <row r="58" spans="1:2" x14ac:dyDescent="0.35">
      <c r="A58">
        <v>1956</v>
      </c>
      <c r="B58">
        <v>2</v>
      </c>
    </row>
    <row r="59" spans="1:2" x14ac:dyDescent="0.35">
      <c r="A59">
        <v>1957</v>
      </c>
      <c r="B59">
        <v>3</v>
      </c>
    </row>
    <row r="60" spans="1:2" x14ac:dyDescent="0.35">
      <c r="A60">
        <v>1958</v>
      </c>
      <c r="B60">
        <v>3</v>
      </c>
    </row>
    <row r="61" spans="1:2" x14ac:dyDescent="0.35">
      <c r="A61">
        <v>1959</v>
      </c>
      <c r="B61">
        <v>1</v>
      </c>
    </row>
    <row r="62" spans="1:2" x14ac:dyDescent="0.35">
      <c r="A62">
        <v>1960</v>
      </c>
      <c r="B62">
        <v>3</v>
      </c>
    </row>
    <row r="63" spans="1:2" x14ac:dyDescent="0.35">
      <c r="A63">
        <v>1961</v>
      </c>
      <c r="B63">
        <v>2.6666666666666665</v>
      </c>
    </row>
    <row r="64" spans="1:2" x14ac:dyDescent="0.35">
      <c r="A64">
        <v>1962</v>
      </c>
      <c r="B64">
        <v>2.3333333333333335</v>
      </c>
    </row>
    <row r="65" spans="1:2" x14ac:dyDescent="0.35">
      <c r="A65">
        <v>1963</v>
      </c>
      <c r="B65">
        <v>2</v>
      </c>
    </row>
    <row r="66" spans="1:2" x14ac:dyDescent="0.35">
      <c r="A66">
        <v>1964</v>
      </c>
      <c r="B66">
        <v>2.5</v>
      </c>
    </row>
    <row r="67" spans="1:2" x14ac:dyDescent="0.35">
      <c r="A67">
        <v>1965</v>
      </c>
      <c r="B67">
        <v>3</v>
      </c>
    </row>
    <row r="68" spans="1:2" x14ac:dyDescent="0.35">
      <c r="A68">
        <v>1966</v>
      </c>
      <c r="B68">
        <v>4</v>
      </c>
    </row>
    <row r="69" spans="1:2" x14ac:dyDescent="0.35">
      <c r="A69">
        <v>1967</v>
      </c>
      <c r="B69">
        <v>2</v>
      </c>
    </row>
    <row r="70" spans="1:2" x14ac:dyDescent="0.35">
      <c r="A70">
        <v>1968</v>
      </c>
      <c r="B70">
        <v>2</v>
      </c>
    </row>
    <row r="71" spans="1:2" x14ac:dyDescent="0.35">
      <c r="A71">
        <v>1969</v>
      </c>
      <c r="B71">
        <v>2</v>
      </c>
    </row>
    <row r="72" spans="1:2" x14ac:dyDescent="0.35">
      <c r="A72">
        <v>1970</v>
      </c>
      <c r="B72">
        <v>2</v>
      </c>
    </row>
    <row r="73" spans="1:2" x14ac:dyDescent="0.35">
      <c r="A73">
        <v>1971</v>
      </c>
      <c r="B73">
        <v>2</v>
      </c>
    </row>
    <row r="74" spans="1:2" x14ac:dyDescent="0.35">
      <c r="A74">
        <v>1972</v>
      </c>
      <c r="B74">
        <v>2</v>
      </c>
    </row>
    <row r="75" spans="1:2" x14ac:dyDescent="0.35">
      <c r="A75">
        <v>1973</v>
      </c>
      <c r="B75">
        <v>1.5</v>
      </c>
    </row>
    <row r="76" spans="1:2" x14ac:dyDescent="0.35">
      <c r="A76">
        <v>1974</v>
      </c>
      <c r="B76">
        <v>1</v>
      </c>
    </row>
    <row r="77" spans="1:2" x14ac:dyDescent="0.35">
      <c r="A77">
        <v>1975</v>
      </c>
      <c r="B77">
        <v>1.5</v>
      </c>
    </row>
    <row r="78" spans="1:2" x14ac:dyDescent="0.35">
      <c r="A78">
        <v>1976</v>
      </c>
      <c r="B78">
        <v>2</v>
      </c>
    </row>
    <row r="79" spans="1:2" x14ac:dyDescent="0.35">
      <c r="A79">
        <v>1977</v>
      </c>
      <c r="B79">
        <v>1</v>
      </c>
    </row>
    <row r="80" spans="1:2" x14ac:dyDescent="0.35">
      <c r="A80">
        <v>1978</v>
      </c>
      <c r="B80">
        <v>4</v>
      </c>
    </row>
    <row r="81" spans="1:2" x14ac:dyDescent="0.35">
      <c r="A81">
        <v>1979</v>
      </c>
      <c r="B81">
        <v>5</v>
      </c>
    </row>
    <row r="82" spans="1:2" x14ac:dyDescent="0.35">
      <c r="A82">
        <v>1980</v>
      </c>
      <c r="B82">
        <v>4</v>
      </c>
    </row>
    <row r="83" spans="1:2" x14ac:dyDescent="0.35">
      <c r="A83">
        <v>1981</v>
      </c>
      <c r="B83">
        <v>2</v>
      </c>
    </row>
    <row r="84" spans="1:2" x14ac:dyDescent="0.35">
      <c r="A84">
        <v>1982</v>
      </c>
      <c r="B84">
        <v>5</v>
      </c>
    </row>
    <row r="85" spans="1:2" x14ac:dyDescent="0.35">
      <c r="A85">
        <v>1983</v>
      </c>
      <c r="B85">
        <v>2</v>
      </c>
    </row>
    <row r="86" spans="1:2" x14ac:dyDescent="0.35">
      <c r="A86">
        <v>1984</v>
      </c>
      <c r="B86">
        <v>3</v>
      </c>
    </row>
    <row r="87" spans="1:2" x14ac:dyDescent="0.35">
      <c r="A87">
        <v>1985</v>
      </c>
      <c r="B87">
        <v>3</v>
      </c>
    </row>
    <row r="88" spans="1:2" x14ac:dyDescent="0.35">
      <c r="A88">
        <v>1986</v>
      </c>
      <c r="B88">
        <v>5</v>
      </c>
    </row>
    <row r="89" spans="1:2" x14ac:dyDescent="0.35">
      <c r="A89">
        <v>1987</v>
      </c>
      <c r="B89">
        <v>2</v>
      </c>
    </row>
    <row r="90" spans="1:2" x14ac:dyDescent="0.35">
      <c r="A90">
        <v>1988</v>
      </c>
      <c r="B90">
        <v>6</v>
      </c>
    </row>
    <row r="91" spans="1:2" x14ac:dyDescent="0.35">
      <c r="A91">
        <v>1989</v>
      </c>
      <c r="B91">
        <v>8</v>
      </c>
    </row>
    <row r="92" spans="1:2" x14ac:dyDescent="0.35">
      <c r="A92">
        <v>1990</v>
      </c>
      <c r="B92">
        <v>7</v>
      </c>
    </row>
    <row r="93" spans="1:2" x14ac:dyDescent="0.35">
      <c r="A93">
        <v>1991</v>
      </c>
      <c r="B93">
        <v>12</v>
      </c>
    </row>
    <row r="94" spans="1:2" x14ac:dyDescent="0.35">
      <c r="A94">
        <v>1992</v>
      </c>
      <c r="B94">
        <v>11</v>
      </c>
    </row>
    <row r="95" spans="1:2" x14ac:dyDescent="0.35">
      <c r="A95">
        <v>1993</v>
      </c>
      <c r="B95">
        <v>4</v>
      </c>
    </row>
    <row r="96" spans="1:2" x14ac:dyDescent="0.35">
      <c r="A96">
        <v>1994</v>
      </c>
      <c r="B96">
        <v>3</v>
      </c>
    </row>
    <row r="97" spans="1:2" x14ac:dyDescent="0.35">
      <c r="A97">
        <v>1995</v>
      </c>
      <c r="B97">
        <v>3</v>
      </c>
    </row>
    <row r="98" spans="1:2" x14ac:dyDescent="0.35">
      <c r="A98">
        <v>1996</v>
      </c>
      <c r="B98">
        <v>3</v>
      </c>
    </row>
    <row r="99" spans="1:2" x14ac:dyDescent="0.35">
      <c r="A99">
        <v>1997</v>
      </c>
      <c r="B99">
        <v>3</v>
      </c>
    </row>
    <row r="100" spans="1:2" x14ac:dyDescent="0.35">
      <c r="A100">
        <v>1998</v>
      </c>
      <c r="B100">
        <v>3</v>
      </c>
    </row>
    <row r="101" spans="1:2" x14ac:dyDescent="0.35">
      <c r="A101">
        <v>1999</v>
      </c>
      <c r="B101">
        <v>6</v>
      </c>
    </row>
    <row r="102" spans="1:2" x14ac:dyDescent="0.35">
      <c r="A102">
        <v>2000</v>
      </c>
      <c r="B102">
        <v>2</v>
      </c>
    </row>
    <row r="103" spans="1:2" x14ac:dyDescent="0.35">
      <c r="A103">
        <v>2001</v>
      </c>
      <c r="B103">
        <v>1</v>
      </c>
    </row>
    <row r="104" spans="1:2" x14ac:dyDescent="0.35">
      <c r="A104">
        <v>2002</v>
      </c>
      <c r="B104">
        <v>7</v>
      </c>
    </row>
    <row r="105" spans="1:2" x14ac:dyDescent="0.35">
      <c r="A105">
        <v>2003</v>
      </c>
      <c r="B105">
        <v>2</v>
      </c>
    </row>
    <row r="106" spans="1:2" x14ac:dyDescent="0.35">
      <c r="A106">
        <v>2004</v>
      </c>
      <c r="B106">
        <v>1</v>
      </c>
    </row>
    <row r="107" spans="1:2" x14ac:dyDescent="0.35">
      <c r="A107">
        <v>2005</v>
      </c>
      <c r="B107">
        <v>2</v>
      </c>
    </row>
    <row r="108" spans="1:2" x14ac:dyDescent="0.35">
      <c r="A108">
        <v>2006</v>
      </c>
      <c r="B108">
        <v>3</v>
      </c>
    </row>
    <row r="109" spans="1:2" x14ac:dyDescent="0.35">
      <c r="A109">
        <v>2007</v>
      </c>
      <c r="B109">
        <v>5</v>
      </c>
    </row>
    <row r="110" spans="1:2" x14ac:dyDescent="0.35">
      <c r="A110">
        <v>2008</v>
      </c>
      <c r="B110">
        <v>3</v>
      </c>
    </row>
    <row r="111" spans="1:2" x14ac:dyDescent="0.35">
      <c r="A111">
        <v>2009</v>
      </c>
      <c r="B111">
        <v>3</v>
      </c>
    </row>
    <row r="112" spans="1:2" x14ac:dyDescent="0.35">
      <c r="A112">
        <v>2010</v>
      </c>
      <c r="B112">
        <v>3</v>
      </c>
    </row>
    <row r="113" spans="1:5" x14ac:dyDescent="0.35">
      <c r="A113">
        <v>2011</v>
      </c>
      <c r="B113">
        <v>3</v>
      </c>
    </row>
    <row r="114" spans="1:5" x14ac:dyDescent="0.35">
      <c r="A114">
        <v>2012</v>
      </c>
      <c r="B114">
        <v>1</v>
      </c>
    </row>
    <row r="115" spans="1:5" x14ac:dyDescent="0.35">
      <c r="A115">
        <v>2013</v>
      </c>
      <c r="B115">
        <v>2</v>
      </c>
    </row>
    <row r="116" spans="1:5" x14ac:dyDescent="0.35">
      <c r="A116">
        <v>2014</v>
      </c>
      <c r="B116">
        <v>4</v>
      </c>
    </row>
    <row r="117" spans="1:5" x14ac:dyDescent="0.35">
      <c r="A117">
        <v>2015</v>
      </c>
      <c r="B117">
        <v>4</v>
      </c>
    </row>
    <row r="118" spans="1:5" x14ac:dyDescent="0.35">
      <c r="A118">
        <v>2016</v>
      </c>
      <c r="B118">
        <v>4</v>
      </c>
      <c r="C118">
        <v>4</v>
      </c>
      <c r="D118" s="8">
        <v>4</v>
      </c>
      <c r="E118" s="8">
        <v>4</v>
      </c>
    </row>
    <row r="119" spans="1:5" x14ac:dyDescent="0.35">
      <c r="A119">
        <v>2017</v>
      </c>
      <c r="C119" s="17">
        <f t="shared" ref="C119:C150" si="0">_xlfn.FORECAST.ETS(A119,$B$2:$B$118,$A$2:$A$118,1,1)</f>
        <v>5.195550399176124</v>
      </c>
      <c r="D119" s="8">
        <f t="shared" ref="D119:D150" si="1">C119-_xlfn.FORECAST.ETS.CONFINT(A119,$B$2:$B$118,$A$2:$A$118,0.95,1,1)</f>
        <v>2.3244031101258171</v>
      </c>
      <c r="E119" s="8">
        <f t="shared" ref="E119:E150" si="2">C119+_xlfn.FORECAST.ETS.CONFINT(A119,$B$2:$B$118,$A$2:$A$118,0.95,1,1)</f>
        <v>8.0666976882264301</v>
      </c>
    </row>
    <row r="120" spans="1:5" x14ac:dyDescent="0.35">
      <c r="A120">
        <v>2018</v>
      </c>
      <c r="C120" s="17">
        <f t="shared" si="0"/>
        <v>5.3370734035403151</v>
      </c>
      <c r="D120" s="8">
        <f t="shared" si="1"/>
        <v>2.1257481047706102</v>
      </c>
      <c r="E120" s="8">
        <f t="shared" si="2"/>
        <v>8.5483987023100205</v>
      </c>
    </row>
    <row r="121" spans="1:5" x14ac:dyDescent="0.35">
      <c r="A121">
        <v>2019</v>
      </c>
      <c r="C121" s="17">
        <f t="shared" si="0"/>
        <v>4.5524082708566311</v>
      </c>
      <c r="D121" s="8">
        <f t="shared" si="1"/>
        <v>1.0324648322725065</v>
      </c>
      <c r="E121" s="8">
        <f t="shared" si="2"/>
        <v>8.0723517094407562</v>
      </c>
    </row>
    <row r="122" spans="1:5" x14ac:dyDescent="0.35">
      <c r="A122">
        <v>2020</v>
      </c>
      <c r="C122" s="17">
        <f t="shared" si="0"/>
        <v>3.6538298021567415</v>
      </c>
      <c r="D122" s="8">
        <f t="shared" si="1"/>
        <v>-0.1508617952442517</v>
      </c>
      <c r="E122" s="8">
        <f t="shared" si="2"/>
        <v>7.4585213995577346</v>
      </c>
    </row>
    <row r="123" spans="1:5" x14ac:dyDescent="0.35">
      <c r="A123">
        <v>2021</v>
      </c>
      <c r="C123" s="17">
        <f t="shared" si="0"/>
        <v>5.8190984287815537</v>
      </c>
      <c r="D123" s="8">
        <f t="shared" si="1"/>
        <v>1.7485142344675815</v>
      </c>
      <c r="E123" s="8">
        <f t="shared" si="2"/>
        <v>9.8896826230955259</v>
      </c>
    </row>
    <row r="124" spans="1:5" x14ac:dyDescent="0.35">
      <c r="A124">
        <v>2022</v>
      </c>
      <c r="C124" s="17">
        <f t="shared" si="0"/>
        <v>3.5070658996637607</v>
      </c>
      <c r="D124" s="8">
        <f t="shared" si="1"/>
        <v>-0.81403938634813455</v>
      </c>
      <c r="E124" s="8">
        <f t="shared" si="2"/>
        <v>7.8281711856756555</v>
      </c>
    </row>
    <row r="125" spans="1:5" x14ac:dyDescent="0.35">
      <c r="A125">
        <v>2023</v>
      </c>
      <c r="C125" s="17">
        <f t="shared" si="0"/>
        <v>4.2991956998990482</v>
      </c>
      <c r="D125" s="8">
        <f t="shared" si="1"/>
        <v>-0.2595958359918944</v>
      </c>
      <c r="E125" s="8">
        <f t="shared" si="2"/>
        <v>8.8579872357899916</v>
      </c>
    </row>
    <row r="126" spans="1:5" x14ac:dyDescent="0.35">
      <c r="A126">
        <v>2024</v>
      </c>
      <c r="C126" s="17">
        <f t="shared" si="0"/>
        <v>4.1866894701622384</v>
      </c>
      <c r="D126" s="8">
        <f t="shared" si="1"/>
        <v>-0.59886799942321112</v>
      </c>
      <c r="E126" s="8">
        <f t="shared" si="2"/>
        <v>8.9722469397476878</v>
      </c>
    </row>
    <row r="127" spans="1:5" x14ac:dyDescent="0.35">
      <c r="A127">
        <v>2025</v>
      </c>
      <c r="C127" s="17">
        <f t="shared" si="0"/>
        <v>5.1324718705724521</v>
      </c>
      <c r="D127" s="8">
        <f t="shared" si="1"/>
        <v>0.12958195965535868</v>
      </c>
      <c r="E127" s="8">
        <f t="shared" si="2"/>
        <v>10.135361781489546</v>
      </c>
    </row>
    <row r="128" spans="1:5" x14ac:dyDescent="0.35">
      <c r="A128">
        <v>2026</v>
      </c>
      <c r="C128" s="17">
        <f t="shared" si="0"/>
        <v>3.3023636512400305</v>
      </c>
      <c r="D128" s="8">
        <f t="shared" si="1"/>
        <v>-1.9096070175988924</v>
      </c>
      <c r="E128" s="8">
        <f t="shared" si="2"/>
        <v>8.5143343200789534</v>
      </c>
    </row>
    <row r="129" spans="1:5" x14ac:dyDescent="0.35">
      <c r="A129">
        <v>2027</v>
      </c>
      <c r="C129">
        <f t="shared" si="0"/>
        <v>6.0756910622582936</v>
      </c>
      <c r="D129" s="8">
        <f t="shared" si="1"/>
        <v>0.66193366485653726</v>
      </c>
      <c r="E129" s="8">
        <f t="shared" si="2"/>
        <v>11.48944845966005</v>
      </c>
    </row>
    <row r="130" spans="1:5" x14ac:dyDescent="0.35">
      <c r="A130">
        <v>2028</v>
      </c>
      <c r="C130">
        <f t="shared" si="0"/>
        <v>6.5160325357193836</v>
      </c>
      <c r="D130" s="8">
        <f t="shared" si="1"/>
        <v>0.90699369978817757</v>
      </c>
      <c r="E130" s="8">
        <f t="shared" si="2"/>
        <v>12.12507137165059</v>
      </c>
    </row>
    <row r="131" spans="1:5" x14ac:dyDescent="0.35">
      <c r="A131">
        <v>2029</v>
      </c>
      <c r="C131">
        <f t="shared" si="0"/>
        <v>4.9297874780285538</v>
      </c>
      <c r="D131" s="8">
        <f t="shared" si="1"/>
        <v>-0.86868622243759219</v>
      </c>
      <c r="E131" s="8">
        <f t="shared" si="2"/>
        <v>10.7282611784947</v>
      </c>
    </row>
    <row r="132" spans="1:5" x14ac:dyDescent="0.35">
      <c r="A132">
        <v>2030</v>
      </c>
      <c r="C132">
        <f t="shared" si="0"/>
        <v>7.1859627270947648</v>
      </c>
      <c r="D132" s="8">
        <f t="shared" si="1"/>
        <v>1.2033439509286845</v>
      </c>
      <c r="E132" s="8">
        <f t="shared" si="2"/>
        <v>13.168581503260846</v>
      </c>
    </row>
    <row r="133" spans="1:5" x14ac:dyDescent="0.35">
      <c r="A133">
        <v>2031</v>
      </c>
      <c r="C133">
        <f t="shared" si="0"/>
        <v>5.3283188508878467</v>
      </c>
      <c r="D133" s="8">
        <f t="shared" si="1"/>
        <v>-0.83363081198429612</v>
      </c>
      <c r="E133" s="8">
        <f t="shared" si="2"/>
        <v>11.49026851375999</v>
      </c>
    </row>
    <row r="134" spans="1:5" x14ac:dyDescent="0.35">
      <c r="A134">
        <v>2032</v>
      </c>
      <c r="C134">
        <f t="shared" si="0"/>
        <v>1.3729309213972343</v>
      </c>
      <c r="D134" s="8">
        <f t="shared" si="1"/>
        <v>-4.9639454717855012</v>
      </c>
      <c r="E134" s="8">
        <f t="shared" si="2"/>
        <v>7.7098073145799697</v>
      </c>
    </row>
    <row r="135" spans="1:5" x14ac:dyDescent="0.35">
      <c r="A135">
        <v>2033</v>
      </c>
      <c r="C135">
        <f t="shared" si="0"/>
        <v>2.5465517097061818</v>
      </c>
      <c r="D135" s="8">
        <f t="shared" si="1"/>
        <v>-3.9612036815195815</v>
      </c>
      <c r="E135" s="8">
        <f t="shared" si="2"/>
        <v>9.0543071009319451</v>
      </c>
    </row>
    <row r="136" spans="1:5" x14ac:dyDescent="0.35">
      <c r="A136">
        <v>2034</v>
      </c>
      <c r="C136">
        <f t="shared" si="0"/>
        <v>3.9217199100875266</v>
      </c>
      <c r="D136" s="8">
        <f t="shared" si="1"/>
        <v>-2.753178857938674</v>
      </c>
      <c r="E136" s="8">
        <f t="shared" si="2"/>
        <v>10.596618678113728</v>
      </c>
    </row>
    <row r="137" spans="1:5" x14ac:dyDescent="0.35">
      <c r="A137">
        <v>2035</v>
      </c>
      <c r="C137">
        <f t="shared" si="0"/>
        <v>5.0618964420748238</v>
      </c>
      <c r="D137" s="8">
        <f t="shared" si="1"/>
        <v>-1.7766852020644981</v>
      </c>
      <c r="E137" s="8">
        <f t="shared" si="2"/>
        <v>11.900478086214147</v>
      </c>
    </row>
    <row r="138" spans="1:5" x14ac:dyDescent="0.35">
      <c r="A138">
        <v>2036</v>
      </c>
      <c r="C138">
        <f t="shared" si="0"/>
        <v>5.5723858924263467</v>
      </c>
      <c r="D138" s="8">
        <f t="shared" si="1"/>
        <v>-1.4266620956564751</v>
      </c>
      <c r="E138" s="8">
        <f t="shared" si="2"/>
        <v>12.571433880509169</v>
      </c>
    </row>
    <row r="139" spans="1:5" x14ac:dyDescent="0.35">
      <c r="A139">
        <v>2037</v>
      </c>
      <c r="C139">
        <f t="shared" si="0"/>
        <v>5.1113170379579369</v>
      </c>
      <c r="D139" s="8">
        <f t="shared" si="1"/>
        <v>-2.0451982843306995</v>
      </c>
      <c r="E139" s="8">
        <f t="shared" si="2"/>
        <v>12.267832360246572</v>
      </c>
    </row>
    <row r="140" spans="1:5" x14ac:dyDescent="0.35">
      <c r="A140">
        <v>2038</v>
      </c>
      <c r="C140">
        <f t="shared" si="0"/>
        <v>7.0107162060135808</v>
      </c>
      <c r="D140" s="8">
        <f t="shared" si="1"/>
        <v>-0.30046234785379333</v>
      </c>
      <c r="E140" s="8">
        <f t="shared" si="2"/>
        <v>14.321894759880955</v>
      </c>
    </row>
    <row r="141" spans="1:5" x14ac:dyDescent="0.35">
      <c r="A141">
        <v>2039</v>
      </c>
      <c r="C141">
        <f t="shared" si="0"/>
        <v>4.2558078486333075</v>
      </c>
      <c r="D141" s="8">
        <f t="shared" si="1"/>
        <v>-3.2074052725092432</v>
      </c>
      <c r="E141" s="8">
        <f t="shared" si="2"/>
        <v>11.719020969775858</v>
      </c>
    </row>
    <row r="142" spans="1:5" x14ac:dyDescent="0.35">
      <c r="A142">
        <v>2040</v>
      </c>
      <c r="C142">
        <f t="shared" si="0"/>
        <v>4.2791997536615174</v>
      </c>
      <c r="D142" s="8">
        <f t="shared" si="1"/>
        <v>-3.3335778458955501</v>
      </c>
      <c r="E142" s="8">
        <f t="shared" si="2"/>
        <v>11.891977353218586</v>
      </c>
    </row>
    <row r="143" spans="1:5" x14ac:dyDescent="0.35">
      <c r="A143">
        <v>2041</v>
      </c>
      <c r="C143">
        <f t="shared" si="0"/>
        <v>7.7190612228290618</v>
      </c>
      <c r="D143" s="8">
        <f t="shared" si="1"/>
        <v>-4.0954653422372367E-2</v>
      </c>
      <c r="E143" s="8">
        <f t="shared" si="2"/>
        <v>15.479077099080495</v>
      </c>
    </row>
    <row r="144" spans="1:5" x14ac:dyDescent="0.35">
      <c r="A144">
        <v>2042</v>
      </c>
      <c r="C144">
        <f t="shared" si="0"/>
        <v>4.1452916190787121</v>
      </c>
      <c r="D144" s="8">
        <f t="shared" si="1"/>
        <v>-3.7597673583506923</v>
      </c>
      <c r="E144" s="8">
        <f t="shared" si="2"/>
        <v>12.050350596508117</v>
      </c>
    </row>
    <row r="145" spans="1:5" x14ac:dyDescent="0.35">
      <c r="A145">
        <v>2043</v>
      </c>
      <c r="C145">
        <f t="shared" si="0"/>
        <v>4.4961430748641336</v>
      </c>
      <c r="D145" s="8">
        <f t="shared" si="1"/>
        <v>-3.5518835390443995</v>
      </c>
      <c r="E145" s="8">
        <f t="shared" si="2"/>
        <v>12.544169688772666</v>
      </c>
    </row>
    <row r="146" spans="1:5" x14ac:dyDescent="0.35">
      <c r="A146">
        <v>2044</v>
      </c>
      <c r="C146">
        <f t="shared" si="0"/>
        <v>5.947432045521361</v>
      </c>
      <c r="D146" s="8">
        <f t="shared" si="1"/>
        <v>-2.2415964506603663</v>
      </c>
      <c r="E146" s="8">
        <f t="shared" si="2"/>
        <v>14.136460541703087</v>
      </c>
    </row>
    <row r="147" spans="1:5" x14ac:dyDescent="0.35">
      <c r="A147">
        <v>2045</v>
      </c>
      <c r="C147">
        <f t="shared" si="0"/>
        <v>6.0393451470448527</v>
      </c>
      <c r="D147" s="8">
        <f t="shared" si="1"/>
        <v>-2.288820312580671</v>
      </c>
      <c r="E147" s="8">
        <f t="shared" si="2"/>
        <v>14.367510606670375</v>
      </c>
    </row>
    <row r="148" spans="1:5" x14ac:dyDescent="0.35">
      <c r="A148">
        <v>2046</v>
      </c>
      <c r="C148">
        <f t="shared" si="0"/>
        <v>6.7762953174497387</v>
      </c>
      <c r="D148" s="8">
        <f t="shared" si="1"/>
        <v>-1.6892351148399811</v>
      </c>
      <c r="E148" s="8">
        <f t="shared" si="2"/>
        <v>15.241825749739458</v>
      </c>
    </row>
    <row r="149" spans="1:5" x14ac:dyDescent="0.35">
      <c r="A149">
        <v>2047</v>
      </c>
      <c r="C149">
        <f t="shared" si="0"/>
        <v>5.2641760428805444</v>
      </c>
      <c r="D149" s="8">
        <f t="shared" si="1"/>
        <v>-3.3370332284731692</v>
      </c>
      <c r="E149" s="8">
        <f t="shared" si="2"/>
        <v>13.865385314234258</v>
      </c>
    </row>
    <row r="150" spans="1:5" x14ac:dyDescent="0.35">
      <c r="A150">
        <v>2048</v>
      </c>
      <c r="C150">
        <f t="shared" si="0"/>
        <v>5.3417124086820387</v>
      </c>
      <c r="D150" s="8">
        <f t="shared" si="1"/>
        <v>-3.393569080695757</v>
      </c>
      <c r="E150" s="8">
        <f t="shared" si="2"/>
        <v>14.076993898059834</v>
      </c>
    </row>
    <row r="151" spans="1:5" x14ac:dyDescent="0.35">
      <c r="A151">
        <v>2049</v>
      </c>
      <c r="C151">
        <f t="shared" ref="C151:C182" si="3">_xlfn.FORECAST.ETS(A151,$B$2:$B$118,$A$2:$A$118,1,1)</f>
        <v>5.3047837533363795</v>
      </c>
      <c r="D151" s="8">
        <f t="shared" ref="D151:D182" si="4">C151-_xlfn.FORECAST.ETS.CONFINT(A151,$B$2:$B$118,$A$2:$A$118,0.95,1,1)</f>
        <v>-3.5630371342398126</v>
      </c>
      <c r="E151" s="8">
        <f t="shared" ref="E151:E182" si="5">C151+_xlfn.FORECAST.ETS.CONFINT(A151,$B$2:$B$118,$A$2:$A$118,0.95,1,1)</f>
        <v>14.172604640912571</v>
      </c>
    </row>
    <row r="152" spans="1:5" x14ac:dyDescent="0.35">
      <c r="A152">
        <v>2050</v>
      </c>
      <c r="C152">
        <f t="shared" si="3"/>
        <v>5.2442526925466906</v>
      </c>
      <c r="D152" s="8">
        <f t="shared" si="4"/>
        <v>-3.754643417698909</v>
      </c>
      <c r="E152" s="8">
        <f t="shared" si="5"/>
        <v>14.243148802792291</v>
      </c>
    </row>
    <row r="153" spans="1:5" x14ac:dyDescent="0.35">
      <c r="A153">
        <v>2051</v>
      </c>
      <c r="C153">
        <f t="shared" si="3"/>
        <v>4.0350456329907187</v>
      </c>
      <c r="D153" s="8">
        <f t="shared" si="4"/>
        <v>-5.0935254990223404</v>
      </c>
      <c r="E153" s="8">
        <f t="shared" si="5"/>
        <v>13.163616765003777</v>
      </c>
    </row>
    <row r="154" spans="1:5" x14ac:dyDescent="0.35">
      <c r="A154">
        <v>2052</v>
      </c>
      <c r="C154">
        <f t="shared" si="3"/>
        <v>4.7892367820722033</v>
      </c>
      <c r="D154" s="8">
        <f t="shared" si="4"/>
        <v>-4.4676689055100436</v>
      </c>
      <c r="E154" s="8">
        <f t="shared" si="5"/>
        <v>14.04614246965445</v>
      </c>
    </row>
    <row r="155" spans="1:5" x14ac:dyDescent="0.35">
      <c r="A155">
        <v>2053</v>
      </c>
      <c r="C155">
        <f t="shared" si="3"/>
        <v>6.0411888346212024</v>
      </c>
      <c r="D155" s="8">
        <f t="shared" si="4"/>
        <v>-3.3427668174307588</v>
      </c>
      <c r="E155" s="8">
        <f t="shared" si="5"/>
        <v>15.425144486673164</v>
      </c>
    </row>
    <row r="156" spans="1:5" x14ac:dyDescent="0.35">
      <c r="A156">
        <v>2054</v>
      </c>
      <c r="C156">
        <f t="shared" si="3"/>
        <v>5.7658689011375852</v>
      </c>
      <c r="D156" s="8">
        <f t="shared" si="4"/>
        <v>-3.7439044774373169</v>
      </c>
      <c r="E156" s="8">
        <f t="shared" si="5"/>
        <v>15.275642279712487</v>
      </c>
    </row>
    <row r="157" spans="1:5" x14ac:dyDescent="0.35">
      <c r="A157">
        <v>2055</v>
      </c>
      <c r="C157">
        <f t="shared" si="3"/>
        <v>5.2551135748770754</v>
      </c>
      <c r="D157" s="8">
        <f t="shared" si="4"/>
        <v>-4.379294424179637</v>
      </c>
      <c r="E157" s="8">
        <f t="shared" si="5"/>
        <v>14.889521573933788</v>
      </c>
    </row>
    <row r="158" spans="1:5" x14ac:dyDescent="0.35">
      <c r="A158">
        <v>2056</v>
      </c>
      <c r="C158">
        <f t="shared" si="3"/>
        <v>6.4516865960769092</v>
      </c>
      <c r="D158" s="8">
        <f t="shared" si="4"/>
        <v>-3.6331392743085456</v>
      </c>
      <c r="E158" s="8">
        <f t="shared" si="5"/>
        <v>16.536512466462362</v>
      </c>
    </row>
    <row r="159" spans="1:5" x14ac:dyDescent="0.35">
      <c r="A159">
        <v>2057</v>
      </c>
      <c r="C159">
        <f t="shared" si="3"/>
        <v>6.5932096004411003</v>
      </c>
      <c r="D159" s="8">
        <f t="shared" si="4"/>
        <v>-3.6100993517506579</v>
      </c>
      <c r="E159" s="8">
        <f t="shared" si="5"/>
        <v>16.796518552632858</v>
      </c>
    </row>
    <row r="160" spans="1:5" x14ac:dyDescent="0.35">
      <c r="A160">
        <v>2058</v>
      </c>
      <c r="C160">
        <f t="shared" si="3"/>
        <v>5.8085444677574163</v>
      </c>
      <c r="D160" s="8">
        <f t="shared" si="4"/>
        <v>-4.5123191356887524</v>
      </c>
      <c r="E160" s="8">
        <f t="shared" si="5"/>
        <v>16.129408071203585</v>
      </c>
    </row>
    <row r="161" spans="1:5" x14ac:dyDescent="0.35">
      <c r="A161">
        <v>2059</v>
      </c>
      <c r="C161">
        <f t="shared" si="3"/>
        <v>4.9099659990575262</v>
      </c>
      <c r="D161" s="8">
        <f t="shared" si="4"/>
        <v>-5.5275559848311442</v>
      </c>
      <c r="E161" s="8">
        <f t="shared" si="5"/>
        <v>15.347487982946197</v>
      </c>
    </row>
    <row r="162" spans="1:5" x14ac:dyDescent="0.35">
      <c r="A162">
        <v>2060</v>
      </c>
      <c r="C162">
        <f t="shared" si="3"/>
        <v>7.0752346256823389</v>
      </c>
      <c r="D162" s="8">
        <f t="shared" si="4"/>
        <v>-3.4780799716613986</v>
      </c>
      <c r="E162" s="8">
        <f t="shared" si="5"/>
        <v>17.628549223026077</v>
      </c>
    </row>
    <row r="163" spans="1:5" x14ac:dyDescent="0.35">
      <c r="A163">
        <v>2061</v>
      </c>
      <c r="C163">
        <f t="shared" si="3"/>
        <v>4.7632020965645445</v>
      </c>
      <c r="D163" s="8">
        <f t="shared" si="4"/>
        <v>-5.9050683109082911</v>
      </c>
      <c r="E163" s="8">
        <f t="shared" si="5"/>
        <v>15.43147250403738</v>
      </c>
    </row>
    <row r="164" spans="1:5" x14ac:dyDescent="0.35">
      <c r="A164">
        <v>2062</v>
      </c>
      <c r="C164">
        <f t="shared" si="3"/>
        <v>5.5553318967998324</v>
      </c>
      <c r="D164" s="8">
        <f t="shared" si="4"/>
        <v>-5.2270850465616858</v>
      </c>
      <c r="E164" s="8">
        <f t="shared" si="5"/>
        <v>16.33774884016135</v>
      </c>
    </row>
    <row r="165" spans="1:5" x14ac:dyDescent="0.35">
      <c r="A165">
        <v>2063</v>
      </c>
      <c r="C165">
        <f t="shared" si="3"/>
        <v>5.4428256670630235</v>
      </c>
      <c r="D165" s="8">
        <f t="shared" si="4"/>
        <v>-5.4529547289466445</v>
      </c>
      <c r="E165" s="8">
        <f t="shared" si="5"/>
        <v>16.338606063072692</v>
      </c>
    </row>
    <row r="166" spans="1:5" x14ac:dyDescent="0.35">
      <c r="A166">
        <v>2064</v>
      </c>
      <c r="C166">
        <f t="shared" si="3"/>
        <v>6.3886080674732373</v>
      </c>
      <c r="D166" s="8">
        <f t="shared" si="4"/>
        <v>-4.6197776391901773</v>
      </c>
      <c r="E166" s="8">
        <f t="shared" si="5"/>
        <v>17.396993774136654</v>
      </c>
    </row>
    <row r="167" spans="1:5" x14ac:dyDescent="0.35">
      <c r="A167">
        <v>2065</v>
      </c>
      <c r="C167">
        <f t="shared" si="3"/>
        <v>4.5584998481408157</v>
      </c>
      <c r="D167" s="8">
        <f t="shared" si="4"/>
        <v>-6.5617567996740753</v>
      </c>
      <c r="E167" s="8">
        <f t="shared" si="5"/>
        <v>15.678756495955707</v>
      </c>
    </row>
    <row r="168" spans="1:5" x14ac:dyDescent="0.35">
      <c r="A168">
        <v>2066</v>
      </c>
      <c r="C168">
        <f t="shared" si="3"/>
        <v>7.3318272591590787</v>
      </c>
      <c r="D168" s="8">
        <f t="shared" si="4"/>
        <v>-3.899588638440024</v>
      </c>
      <c r="E168" s="8">
        <f t="shared" si="5"/>
        <v>18.563243156758183</v>
      </c>
    </row>
    <row r="169" spans="1:5" x14ac:dyDescent="0.35">
      <c r="A169">
        <v>2067</v>
      </c>
      <c r="C169">
        <f t="shared" si="3"/>
        <v>7.7721687326201687</v>
      </c>
      <c r="D169" s="8">
        <f t="shared" si="4"/>
        <v>-3.5697163756127983</v>
      </c>
      <c r="E169" s="8">
        <f t="shared" si="5"/>
        <v>19.114053840853135</v>
      </c>
    </row>
    <row r="170" spans="1:5" x14ac:dyDescent="0.35">
      <c r="A170">
        <v>2068</v>
      </c>
      <c r="C170">
        <f t="shared" si="3"/>
        <v>6.1859236749293389</v>
      </c>
      <c r="D170" s="8">
        <f t="shared" si="4"/>
        <v>-5.2657612941391561</v>
      </c>
      <c r="E170" s="8">
        <f t="shared" si="5"/>
        <v>17.637608643997833</v>
      </c>
    </row>
    <row r="171" spans="1:5" x14ac:dyDescent="0.35">
      <c r="A171">
        <v>2069</v>
      </c>
      <c r="C171">
        <f t="shared" si="3"/>
        <v>8.44209892399555</v>
      </c>
      <c r="D171" s="8">
        <f t="shared" si="4"/>
        <v>-3.1187363407728679</v>
      </c>
      <c r="E171" s="8">
        <f t="shared" si="5"/>
        <v>20.002934188763966</v>
      </c>
    </row>
    <row r="172" spans="1:5" x14ac:dyDescent="0.35">
      <c r="A172">
        <v>2070</v>
      </c>
      <c r="C172">
        <f t="shared" si="3"/>
        <v>6.5844550477886319</v>
      </c>
      <c r="D172" s="8">
        <f t="shared" si="4"/>
        <v>-5.0848998812681412</v>
      </c>
      <c r="E172" s="8">
        <f t="shared" si="5"/>
        <v>18.253809976845403</v>
      </c>
    </row>
    <row r="173" spans="1:5" x14ac:dyDescent="0.35">
      <c r="A173">
        <v>2071</v>
      </c>
      <c r="C173">
        <f t="shared" si="3"/>
        <v>2.6290671182980194</v>
      </c>
      <c r="D173" s="8">
        <f t="shared" si="4"/>
        <v>-9.1481949761502648</v>
      </c>
      <c r="E173" s="8">
        <f t="shared" si="5"/>
        <v>14.406329212746304</v>
      </c>
    </row>
    <row r="174" spans="1:5" x14ac:dyDescent="0.35">
      <c r="A174">
        <v>2072</v>
      </c>
      <c r="C174">
        <f t="shared" si="3"/>
        <v>3.8026879066069661</v>
      </c>
      <c r="D174" s="8">
        <f t="shared" si="4"/>
        <v>-8.0818862317106088</v>
      </c>
      <c r="E174" s="8">
        <f t="shared" si="5"/>
        <v>15.687262044924541</v>
      </c>
    </row>
    <row r="175" spans="1:5" x14ac:dyDescent="0.35">
      <c r="A175">
        <v>2073</v>
      </c>
      <c r="C175">
        <f t="shared" si="3"/>
        <v>5.1778561069883109</v>
      </c>
      <c r="D175" s="8">
        <f t="shared" si="4"/>
        <v>-6.8134516186432306</v>
      </c>
      <c r="E175" s="8">
        <f t="shared" si="5"/>
        <v>17.169163832619851</v>
      </c>
    </row>
    <row r="176" spans="1:5" x14ac:dyDescent="0.35">
      <c r="A176">
        <v>2074</v>
      </c>
      <c r="C176">
        <f t="shared" si="3"/>
        <v>6.3180326389756081</v>
      </c>
      <c r="D176" s="8">
        <f t="shared" si="4"/>
        <v>-5.7794462096594783</v>
      </c>
      <c r="E176" s="8">
        <f t="shared" si="5"/>
        <v>18.415511487610694</v>
      </c>
    </row>
    <row r="177" spans="1:5" x14ac:dyDescent="0.35">
      <c r="A177">
        <v>2075</v>
      </c>
      <c r="C177">
        <f t="shared" si="3"/>
        <v>6.828522089327131</v>
      </c>
      <c r="D177" s="8">
        <f t="shared" si="4"/>
        <v>-5.374580774423884</v>
      </c>
      <c r="E177" s="8">
        <f t="shared" si="5"/>
        <v>19.031624953078147</v>
      </c>
    </row>
    <row r="178" spans="1:5" x14ac:dyDescent="0.35">
      <c r="A178">
        <v>2076</v>
      </c>
      <c r="C178">
        <f t="shared" si="3"/>
        <v>6.3674532348587212</v>
      </c>
      <c r="D178" s="8">
        <f t="shared" si="4"/>
        <v>-5.9407412910702897</v>
      </c>
      <c r="E178" s="8">
        <f t="shared" si="5"/>
        <v>18.675647760787733</v>
      </c>
    </row>
    <row r="179" spans="1:5" x14ac:dyDescent="0.35">
      <c r="A179">
        <v>2077</v>
      </c>
      <c r="C179">
        <f t="shared" si="3"/>
        <v>8.2668524029143651</v>
      </c>
      <c r="D179" s="8">
        <f t="shared" si="4"/>
        <v>-4.145915617741176</v>
      </c>
      <c r="E179" s="8">
        <f t="shared" si="5"/>
        <v>20.679620423569908</v>
      </c>
    </row>
    <row r="180" spans="1:5" x14ac:dyDescent="0.35">
      <c r="A180">
        <v>2078</v>
      </c>
      <c r="C180">
        <f t="shared" si="3"/>
        <v>5.5119440455340927</v>
      </c>
      <c r="D180" s="8">
        <f t="shared" si="4"/>
        <v>-7.0048929482819444</v>
      </c>
      <c r="E180" s="8">
        <f t="shared" si="5"/>
        <v>18.028781039350129</v>
      </c>
    </row>
    <row r="181" spans="1:5" x14ac:dyDescent="0.35">
      <c r="A181">
        <v>2079</v>
      </c>
      <c r="C181">
        <f t="shared" si="3"/>
        <v>5.5353359505623025</v>
      </c>
      <c r="D181" s="8">
        <f t="shared" si="4"/>
        <v>-7.0850786290202912</v>
      </c>
      <c r="E181" s="8">
        <f t="shared" si="5"/>
        <v>18.155750530144896</v>
      </c>
    </row>
    <row r="182" spans="1:5" x14ac:dyDescent="0.35">
      <c r="A182">
        <v>2080</v>
      </c>
      <c r="C182">
        <f t="shared" si="3"/>
        <v>8.975197419729847</v>
      </c>
      <c r="D182" s="8">
        <f t="shared" si="4"/>
        <v>-3.7483160067542016</v>
      </c>
      <c r="E182" s="8">
        <f t="shared" si="5"/>
        <v>21.698710846213896</v>
      </c>
    </row>
    <row r="183" spans="1:5" x14ac:dyDescent="0.35">
      <c r="A183">
        <v>2081</v>
      </c>
      <c r="C183">
        <f t="shared" ref="C183:C196" si="6">_xlfn.FORECAST.ETS(A183,$B$2:$B$118,$A$2:$A$118,1,1)</f>
        <v>5.4014278159794964</v>
      </c>
      <c r="D183" s="8">
        <f t="shared" ref="D183:D196" si="7">C183-_xlfn.FORECAST.ETS.CONFINT(A183,$B$2:$B$118,$A$2:$A$118,0.95,1,1)</f>
        <v>-7.4247179058214323</v>
      </c>
      <c r="E183" s="8">
        <f t="shared" ref="E183:E196" si="8">C183+_xlfn.FORECAST.ETS.CONFINT(A183,$B$2:$B$118,$A$2:$A$118,0.95,1,1)</f>
        <v>18.227573537780426</v>
      </c>
    </row>
    <row r="184" spans="1:5" x14ac:dyDescent="0.35">
      <c r="A184">
        <v>2082</v>
      </c>
      <c r="C184">
        <f t="shared" si="6"/>
        <v>5.7522792717649178</v>
      </c>
      <c r="D184" s="8">
        <f t="shared" si="7"/>
        <v>-7.1760439426496845</v>
      </c>
      <c r="E184" s="8">
        <f t="shared" si="8"/>
        <v>18.68060248617952</v>
      </c>
    </row>
    <row r="185" spans="1:5" x14ac:dyDescent="0.35">
      <c r="A185">
        <v>2083</v>
      </c>
      <c r="C185">
        <f t="shared" si="6"/>
        <v>7.2035682424221461</v>
      </c>
      <c r="D185" s="8">
        <f t="shared" si="7"/>
        <v>-5.8264889938063691</v>
      </c>
      <c r="E185" s="8">
        <f t="shared" si="8"/>
        <v>20.233625478650662</v>
      </c>
    </row>
    <row r="186" spans="1:5" x14ac:dyDescent="0.35">
      <c r="A186">
        <v>2084</v>
      </c>
      <c r="C186">
        <f t="shared" si="6"/>
        <v>7.2954813439456379</v>
      </c>
      <c r="D186" s="8">
        <f t="shared" si="7"/>
        <v>-5.8358773783231532</v>
      </c>
      <c r="E186" s="8">
        <f t="shared" si="8"/>
        <v>20.426840066214428</v>
      </c>
    </row>
    <row r="187" spans="1:5" x14ac:dyDescent="0.35">
      <c r="A187">
        <v>2085</v>
      </c>
      <c r="C187">
        <f t="shared" si="6"/>
        <v>8.0324315143505238</v>
      </c>
      <c r="D187" s="8">
        <f t="shared" si="7"/>
        <v>-5.1998067152116061</v>
      </c>
      <c r="E187" s="8">
        <f t="shared" si="8"/>
        <v>21.264669743912656</v>
      </c>
    </row>
    <row r="188" spans="1:5" x14ac:dyDescent="0.35">
      <c r="A188">
        <v>2086</v>
      </c>
      <c r="C188">
        <f t="shared" si="6"/>
        <v>6.5203122397813296</v>
      </c>
      <c r="D188" s="8">
        <f t="shared" si="7"/>
        <v>-6.8123937150992244</v>
      </c>
      <c r="E188" s="8">
        <f t="shared" si="8"/>
        <v>19.853018194661885</v>
      </c>
    </row>
    <row r="189" spans="1:5" x14ac:dyDescent="0.35">
      <c r="A189">
        <v>2087</v>
      </c>
      <c r="C189">
        <f t="shared" si="6"/>
        <v>6.5978486055828238</v>
      </c>
      <c r="D189" s="8">
        <f t="shared" si="7"/>
        <v>-6.8349231458519348</v>
      </c>
      <c r="E189" s="8">
        <f t="shared" si="8"/>
        <v>20.030620357017582</v>
      </c>
    </row>
    <row r="190" spans="1:5" x14ac:dyDescent="0.35">
      <c r="A190">
        <v>2088</v>
      </c>
      <c r="C190">
        <f t="shared" si="6"/>
        <v>6.5609199502371647</v>
      </c>
      <c r="D190" s="8">
        <f t="shared" si="7"/>
        <v>-6.9715251943539593</v>
      </c>
      <c r="E190" s="8">
        <f t="shared" si="8"/>
        <v>20.09336509482829</v>
      </c>
    </row>
    <row r="191" spans="1:5" x14ac:dyDescent="0.35">
      <c r="A191">
        <v>2089</v>
      </c>
      <c r="C191">
        <f t="shared" si="6"/>
        <v>6.5003888894474757</v>
      </c>
      <c r="D191" s="8">
        <f t="shared" si="7"/>
        <v>-7.1313464572335716</v>
      </c>
      <c r="E191" s="8">
        <f t="shared" si="8"/>
        <v>20.132124236128522</v>
      </c>
    </row>
    <row r="192" spans="1:5" x14ac:dyDescent="0.35">
      <c r="A192">
        <v>2090</v>
      </c>
      <c r="C192">
        <f t="shared" si="6"/>
        <v>5.2911818298915039</v>
      </c>
      <c r="D192" s="8">
        <f t="shared" si="7"/>
        <v>-8.439469441074273</v>
      </c>
      <c r="E192" s="8">
        <f t="shared" si="8"/>
        <v>19.021833100857279</v>
      </c>
    </row>
    <row r="193" spans="1:5" x14ac:dyDescent="0.35">
      <c r="A193">
        <v>2091</v>
      </c>
      <c r="C193">
        <f t="shared" si="6"/>
        <v>6.0453729789729884</v>
      </c>
      <c r="D193" s="8">
        <f t="shared" si="7"/>
        <v>-7.7838285658416346</v>
      </c>
      <c r="E193" s="8">
        <f t="shared" si="8"/>
        <v>19.874574523787611</v>
      </c>
    </row>
    <row r="194" spans="1:5" x14ac:dyDescent="0.35">
      <c r="A194">
        <v>2092</v>
      </c>
      <c r="C194">
        <f t="shared" si="6"/>
        <v>7.2973250315219875</v>
      </c>
      <c r="D194" s="8">
        <f t="shared" si="7"/>
        <v>-6.6300694906280242</v>
      </c>
      <c r="E194" s="8">
        <f t="shared" si="8"/>
        <v>21.224719553671999</v>
      </c>
    </row>
    <row r="195" spans="1:5" x14ac:dyDescent="0.35">
      <c r="A195">
        <v>2093</v>
      </c>
      <c r="C195">
        <f t="shared" si="6"/>
        <v>7.0220050980383704</v>
      </c>
      <c r="D195" s="8">
        <f t="shared" si="7"/>
        <v>-7.003233197170049</v>
      </c>
      <c r="E195" s="8">
        <f t="shared" si="8"/>
        <v>21.047243393246788</v>
      </c>
    </row>
    <row r="196" spans="1:5" x14ac:dyDescent="0.35">
      <c r="A196">
        <v>2094</v>
      </c>
      <c r="C196">
        <f t="shared" si="6"/>
        <v>6.5112497717778597</v>
      </c>
      <c r="D196" s="8">
        <f t="shared" si="7"/>
        <v>-7.6114909338846308</v>
      </c>
      <c r="E196" s="8">
        <f t="shared" si="8"/>
        <v>20.633990477440349</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FB7AB-98A1-4252-A695-9F8CCF92EBC9}">
  <sheetPr filterMode="1"/>
  <dimension ref="A3:CV1426"/>
  <sheetViews>
    <sheetView workbookViewId="0">
      <selection activeCell="J50" sqref="J50"/>
    </sheetView>
  </sheetViews>
  <sheetFormatPr defaultRowHeight="14.5" x14ac:dyDescent="0.35"/>
  <cols>
    <col min="1" max="1" width="27.7265625" bestFit="1" customWidth="1"/>
    <col min="2" max="2" width="14.7265625" bestFit="1" customWidth="1"/>
    <col min="3" max="3" width="30" bestFit="1" customWidth="1"/>
    <col min="4" max="99" width="6.54296875" bestFit="1" customWidth="1"/>
    <col min="100" max="100" width="10.26953125" bestFit="1" customWidth="1"/>
    <col min="101" max="116" width="6.54296875" bestFit="1" customWidth="1"/>
    <col min="117" max="117" width="10.26953125" bestFit="1" customWidth="1"/>
    <col min="118" max="825" width="9.81640625" bestFit="1" customWidth="1"/>
    <col min="826" max="826" width="10.26953125" bestFit="1" customWidth="1"/>
  </cols>
  <sheetData>
    <row r="3" spans="1:100" x14ac:dyDescent="0.35">
      <c r="A3" s="4" t="s">
        <v>19</v>
      </c>
      <c r="B3" t="s">
        <v>20</v>
      </c>
    </row>
    <row r="4" spans="1:100" x14ac:dyDescent="0.35">
      <c r="A4" s="5" t="s">
        <v>21</v>
      </c>
      <c r="B4">
        <v>859</v>
      </c>
    </row>
    <row r="5" spans="1:100" x14ac:dyDescent="0.35">
      <c r="A5" s="6" t="s">
        <v>13</v>
      </c>
      <c r="B5">
        <v>17</v>
      </c>
      <c r="C5" s="11">
        <f>GETPIVOTDATA("EVENT GROUP",$A$3,"EVENT CATEGORY","Disaster","EVENT SUBGROUP","Biological")/GETPIVOTDATA("EVENT GROUP",$A$3,"EVENT CATEGORY","Disaster")</f>
        <v>1.9790454016298021E-2</v>
      </c>
    </row>
    <row r="6" spans="1:100" x14ac:dyDescent="0.35">
      <c r="A6" s="6" t="s">
        <v>7</v>
      </c>
      <c r="B6">
        <v>53</v>
      </c>
      <c r="C6" s="11">
        <f>GETPIVOTDATA("EVENT GROUP",$A$3,"EVENT CATEGORY","Disaster","EVENT SUBGROUP","Geological")/GETPIVOTDATA("EVENT GROUP",$A$3,"EVENT CATEGORY","Disaster")</f>
        <v>6.1699650756693827E-2</v>
      </c>
      <c r="D6" s="7"/>
    </row>
    <row r="7" spans="1:100" x14ac:dyDescent="0.35">
      <c r="A7" s="6" t="s">
        <v>22</v>
      </c>
      <c r="B7">
        <v>789</v>
      </c>
      <c r="C7" s="11">
        <f>GETPIVOTDATA("EVENT GROUP",$A$3,"EVENT CATEGORY","Disaster","EVENT SUBGROUP","Meteorological - Hydrological")/GETPIVOTDATA("EVENT GROUP",$A$3,"EVENT CATEGORY","Disaster")</f>
        <v>0.9185098952270081</v>
      </c>
      <c r="D7" s="7"/>
    </row>
    <row r="8" spans="1:100" x14ac:dyDescent="0.35">
      <c r="A8" s="5" t="s">
        <v>23</v>
      </c>
      <c r="B8">
        <v>859</v>
      </c>
      <c r="D8" s="7"/>
    </row>
    <row r="9" spans="1:100" x14ac:dyDescent="0.35">
      <c r="D9" s="7"/>
    </row>
    <row r="10" spans="1:100" x14ac:dyDescent="0.35">
      <c r="A10" s="4" t="s">
        <v>24</v>
      </c>
      <c r="B10" t="s">
        <v>25</v>
      </c>
      <c r="D10" s="7"/>
    </row>
    <row r="12" spans="1:100" x14ac:dyDescent="0.35">
      <c r="A12" s="4" t="s">
        <v>20</v>
      </c>
      <c r="B12" s="4" t="s">
        <v>26</v>
      </c>
    </row>
    <row r="13" spans="1:100" x14ac:dyDescent="0.35">
      <c r="B13" t="s">
        <v>27</v>
      </c>
      <c r="C13" t="s">
        <v>28</v>
      </c>
      <c r="D13" t="s">
        <v>29</v>
      </c>
      <c r="E13" t="s">
        <v>30</v>
      </c>
      <c r="F13" t="s">
        <v>31</v>
      </c>
      <c r="G13" t="s">
        <v>32</v>
      </c>
      <c r="H13" t="s">
        <v>33</v>
      </c>
      <c r="I13" t="s">
        <v>34</v>
      </c>
      <c r="J13" t="s">
        <v>35</v>
      </c>
      <c r="K13" t="s">
        <v>36</v>
      </c>
      <c r="L13" t="s">
        <v>37</v>
      </c>
      <c r="M13" t="s">
        <v>38</v>
      </c>
      <c r="N13" t="s">
        <v>39</v>
      </c>
      <c r="O13" t="s">
        <v>40</v>
      </c>
      <c r="P13" t="s">
        <v>41</v>
      </c>
      <c r="Q13" t="s">
        <v>42</v>
      </c>
      <c r="R13" t="s">
        <v>43</v>
      </c>
      <c r="S13" t="s">
        <v>44</v>
      </c>
      <c r="T13" t="s">
        <v>45</v>
      </c>
      <c r="U13" t="s">
        <v>46</v>
      </c>
      <c r="V13" t="s">
        <v>47</v>
      </c>
      <c r="W13" t="s">
        <v>48</v>
      </c>
      <c r="X13" t="s">
        <v>49</v>
      </c>
      <c r="Y13" t="s">
        <v>50</v>
      </c>
      <c r="Z13" t="s">
        <v>51</v>
      </c>
      <c r="AA13" t="s">
        <v>52</v>
      </c>
      <c r="AB13" t="s">
        <v>53</v>
      </c>
      <c r="AC13" t="s">
        <v>54</v>
      </c>
      <c r="AD13" t="s">
        <v>55</v>
      </c>
      <c r="AE13" t="s">
        <v>56</v>
      </c>
      <c r="AF13" t="s">
        <v>57</v>
      </c>
      <c r="AG13" t="s">
        <v>58</v>
      </c>
      <c r="AH13" t="s">
        <v>59</v>
      </c>
      <c r="AI13" t="s">
        <v>60</v>
      </c>
      <c r="AJ13" t="s">
        <v>61</v>
      </c>
      <c r="AK13" t="s">
        <v>62</v>
      </c>
      <c r="AL13" t="s">
        <v>63</v>
      </c>
      <c r="AM13" t="s">
        <v>64</v>
      </c>
      <c r="AN13" t="s">
        <v>65</v>
      </c>
      <c r="AO13" t="s">
        <v>66</v>
      </c>
      <c r="AP13" t="s">
        <v>67</v>
      </c>
      <c r="AQ13" t="s">
        <v>68</v>
      </c>
      <c r="AR13" t="s">
        <v>69</v>
      </c>
      <c r="AS13" t="s">
        <v>70</v>
      </c>
      <c r="AT13" t="s">
        <v>71</v>
      </c>
      <c r="AU13" t="s">
        <v>72</v>
      </c>
      <c r="AV13" t="s">
        <v>73</v>
      </c>
      <c r="AW13" t="s">
        <v>74</v>
      </c>
      <c r="AX13" t="s">
        <v>75</v>
      </c>
      <c r="AY13" t="s">
        <v>76</v>
      </c>
      <c r="AZ13" t="s">
        <v>77</v>
      </c>
      <c r="BA13" t="s">
        <v>78</v>
      </c>
      <c r="BB13" t="s">
        <v>79</v>
      </c>
      <c r="BC13" t="s">
        <v>80</v>
      </c>
      <c r="BD13" t="s">
        <v>81</v>
      </c>
      <c r="BE13" t="s">
        <v>82</v>
      </c>
      <c r="BF13" t="s">
        <v>83</v>
      </c>
      <c r="BG13" t="s">
        <v>84</v>
      </c>
      <c r="BH13" t="s">
        <v>85</v>
      </c>
      <c r="BI13" t="s">
        <v>86</v>
      </c>
      <c r="BJ13" t="s">
        <v>87</v>
      </c>
      <c r="BK13" t="s">
        <v>88</v>
      </c>
      <c r="BL13" t="s">
        <v>89</v>
      </c>
      <c r="BM13" t="s">
        <v>90</v>
      </c>
      <c r="BN13" t="s">
        <v>91</v>
      </c>
      <c r="BO13" t="s">
        <v>92</v>
      </c>
      <c r="BP13" t="s">
        <v>93</v>
      </c>
      <c r="BQ13" t="s">
        <v>94</v>
      </c>
      <c r="BR13" t="s">
        <v>95</v>
      </c>
      <c r="BS13" t="s">
        <v>96</v>
      </c>
      <c r="BT13" t="s">
        <v>97</v>
      </c>
      <c r="BU13" t="s">
        <v>98</v>
      </c>
      <c r="BV13" t="s">
        <v>99</v>
      </c>
      <c r="BW13" t="s">
        <v>100</v>
      </c>
      <c r="BX13" t="s">
        <v>101</v>
      </c>
      <c r="BY13" t="s">
        <v>102</v>
      </c>
      <c r="BZ13" t="s">
        <v>103</v>
      </c>
      <c r="CA13" t="s">
        <v>104</v>
      </c>
      <c r="CB13" t="s">
        <v>105</v>
      </c>
      <c r="CC13" t="s">
        <v>106</v>
      </c>
      <c r="CD13" t="s">
        <v>107</v>
      </c>
      <c r="CE13" t="s">
        <v>108</v>
      </c>
      <c r="CF13" t="s">
        <v>109</v>
      </c>
      <c r="CG13" t="s">
        <v>110</v>
      </c>
      <c r="CH13" t="s">
        <v>111</v>
      </c>
      <c r="CI13" t="s">
        <v>112</v>
      </c>
      <c r="CJ13" t="s">
        <v>113</v>
      </c>
      <c r="CK13" t="s">
        <v>114</v>
      </c>
      <c r="CL13" t="s">
        <v>115</v>
      </c>
      <c r="CM13" t="s">
        <v>116</v>
      </c>
      <c r="CN13" t="s">
        <v>117</v>
      </c>
      <c r="CO13" t="s">
        <v>118</v>
      </c>
      <c r="CP13" t="s">
        <v>119</v>
      </c>
      <c r="CQ13" t="s">
        <v>120</v>
      </c>
      <c r="CR13" t="s">
        <v>121</v>
      </c>
      <c r="CS13" t="s">
        <v>122</v>
      </c>
      <c r="CT13" t="s">
        <v>123</v>
      </c>
      <c r="CU13" t="s">
        <v>124</v>
      </c>
      <c r="CV13" t="s">
        <v>23</v>
      </c>
    </row>
    <row r="15" spans="1:100" x14ac:dyDescent="0.35">
      <c r="A15" s="4" t="s">
        <v>19</v>
      </c>
    </row>
    <row r="16" spans="1:100" x14ac:dyDescent="0.35">
      <c r="A16" s="5" t="s">
        <v>125</v>
      </c>
      <c r="B16">
        <v>1</v>
      </c>
      <c r="C16">
        <v>1</v>
      </c>
      <c r="E16">
        <v>1</v>
      </c>
      <c r="I16">
        <v>2</v>
      </c>
      <c r="J16">
        <v>1</v>
      </c>
      <c r="K16">
        <v>1</v>
      </c>
      <c r="L16">
        <v>1</v>
      </c>
      <c r="N16">
        <v>1</v>
      </c>
      <c r="O16">
        <v>2</v>
      </c>
      <c r="P16">
        <v>1</v>
      </c>
      <c r="Q16">
        <v>2</v>
      </c>
      <c r="R16">
        <v>2</v>
      </c>
      <c r="T16">
        <v>2</v>
      </c>
      <c r="U16">
        <v>1</v>
      </c>
      <c r="V16">
        <v>1</v>
      </c>
      <c r="W16">
        <v>2</v>
      </c>
      <c r="X16">
        <v>2</v>
      </c>
      <c r="AA16">
        <v>1</v>
      </c>
      <c r="AE16">
        <v>3</v>
      </c>
      <c r="AF16">
        <v>4</v>
      </c>
      <c r="AG16">
        <v>4</v>
      </c>
      <c r="AH16">
        <v>3</v>
      </c>
      <c r="AI16">
        <v>1</v>
      </c>
      <c r="AK16">
        <v>1</v>
      </c>
      <c r="AL16">
        <v>1</v>
      </c>
      <c r="AM16">
        <v>2</v>
      </c>
      <c r="AN16">
        <v>1</v>
      </c>
      <c r="AQ16">
        <v>2</v>
      </c>
      <c r="AR16">
        <v>3</v>
      </c>
      <c r="AS16">
        <v>2</v>
      </c>
      <c r="AT16">
        <v>1</v>
      </c>
      <c r="AV16">
        <v>1</v>
      </c>
      <c r="AW16">
        <v>2</v>
      </c>
      <c r="AY16">
        <v>1</v>
      </c>
      <c r="AZ16">
        <v>4</v>
      </c>
      <c r="BA16">
        <v>4</v>
      </c>
      <c r="BB16">
        <v>3</v>
      </c>
      <c r="BC16">
        <v>4</v>
      </c>
      <c r="BD16">
        <v>2</v>
      </c>
      <c r="BE16">
        <v>7</v>
      </c>
      <c r="BF16">
        <v>3</v>
      </c>
      <c r="BG16">
        <v>6</v>
      </c>
      <c r="BH16">
        <v>3</v>
      </c>
      <c r="BI16">
        <v>5</v>
      </c>
      <c r="BJ16">
        <v>10</v>
      </c>
      <c r="BK16">
        <v>3</v>
      </c>
      <c r="BL16">
        <v>4</v>
      </c>
      <c r="BM16">
        <v>4</v>
      </c>
      <c r="BN16">
        <v>7</v>
      </c>
      <c r="BO16">
        <v>6</v>
      </c>
      <c r="BP16">
        <v>4</v>
      </c>
      <c r="BQ16">
        <v>7</v>
      </c>
      <c r="BR16">
        <v>4</v>
      </c>
      <c r="BS16">
        <v>7</v>
      </c>
      <c r="BT16">
        <v>4</v>
      </c>
      <c r="BU16">
        <v>4</v>
      </c>
      <c r="BV16">
        <v>4</v>
      </c>
      <c r="BW16">
        <v>8</v>
      </c>
      <c r="BX16">
        <v>5</v>
      </c>
      <c r="BY16">
        <v>2</v>
      </c>
      <c r="BZ16">
        <v>8</v>
      </c>
      <c r="CA16">
        <v>10</v>
      </c>
      <c r="CB16">
        <v>6</v>
      </c>
      <c r="CC16">
        <v>2</v>
      </c>
      <c r="CD16">
        <v>8</v>
      </c>
      <c r="CE16">
        <v>3</v>
      </c>
      <c r="CF16">
        <v>3</v>
      </c>
      <c r="CG16">
        <v>5</v>
      </c>
      <c r="CH16">
        <v>6</v>
      </c>
      <c r="CI16">
        <v>3</v>
      </c>
      <c r="CJ16">
        <v>9</v>
      </c>
      <c r="CK16">
        <v>6</v>
      </c>
      <c r="CL16">
        <v>4</v>
      </c>
      <c r="CM16">
        <v>11</v>
      </c>
      <c r="CN16">
        <v>5</v>
      </c>
      <c r="CO16">
        <v>7</v>
      </c>
      <c r="CP16">
        <v>7</v>
      </c>
      <c r="CQ16">
        <v>6</v>
      </c>
      <c r="CR16">
        <v>4</v>
      </c>
      <c r="CS16">
        <v>5</v>
      </c>
      <c r="CT16">
        <v>3</v>
      </c>
      <c r="CU16">
        <v>7</v>
      </c>
      <c r="CV16">
        <v>309</v>
      </c>
    </row>
    <row r="17" spans="1:100" x14ac:dyDescent="0.35">
      <c r="A17" s="5" t="s">
        <v>126</v>
      </c>
      <c r="G17">
        <v>1</v>
      </c>
      <c r="H17">
        <v>1</v>
      </c>
      <c r="S17">
        <v>1</v>
      </c>
      <c r="V17">
        <v>1</v>
      </c>
      <c r="W17">
        <v>1</v>
      </c>
      <c r="Z17">
        <v>1</v>
      </c>
      <c r="AD17">
        <v>1</v>
      </c>
      <c r="AG17">
        <v>1</v>
      </c>
      <c r="AJ17">
        <v>1</v>
      </c>
      <c r="AR17">
        <v>2</v>
      </c>
      <c r="AX17">
        <v>2</v>
      </c>
      <c r="AY17">
        <v>1</v>
      </c>
      <c r="AZ17">
        <v>1</v>
      </c>
      <c r="BB17">
        <v>1</v>
      </c>
      <c r="BD17">
        <v>2</v>
      </c>
      <c r="BE17">
        <v>2</v>
      </c>
      <c r="BF17">
        <v>3</v>
      </c>
      <c r="BG17">
        <v>1</v>
      </c>
      <c r="BI17">
        <v>2</v>
      </c>
      <c r="BJ17">
        <v>1</v>
      </c>
      <c r="BL17">
        <v>2</v>
      </c>
      <c r="BN17">
        <v>2</v>
      </c>
      <c r="BO17">
        <v>1</v>
      </c>
      <c r="BP17">
        <v>1</v>
      </c>
      <c r="BQ17">
        <v>1</v>
      </c>
      <c r="BR17">
        <v>1</v>
      </c>
      <c r="BS17">
        <v>1</v>
      </c>
      <c r="BT17">
        <v>2</v>
      </c>
      <c r="BU17">
        <v>2</v>
      </c>
      <c r="BV17">
        <v>3</v>
      </c>
      <c r="BW17">
        <v>4</v>
      </c>
      <c r="BX17">
        <v>1</v>
      </c>
      <c r="BY17">
        <v>8</v>
      </c>
      <c r="BZ17">
        <v>7</v>
      </c>
      <c r="CA17">
        <v>3</v>
      </c>
      <c r="CB17">
        <v>1</v>
      </c>
      <c r="CC17">
        <v>2</v>
      </c>
      <c r="CD17">
        <v>2</v>
      </c>
      <c r="CE17">
        <v>1</v>
      </c>
      <c r="CF17">
        <v>1</v>
      </c>
      <c r="CI17">
        <v>1</v>
      </c>
      <c r="CJ17">
        <v>2</v>
      </c>
      <c r="CK17">
        <v>4</v>
      </c>
      <c r="CL17">
        <v>10</v>
      </c>
      <c r="CM17">
        <v>12</v>
      </c>
      <c r="CN17">
        <v>8</v>
      </c>
      <c r="CO17">
        <v>2</v>
      </c>
      <c r="CR17">
        <v>1</v>
      </c>
      <c r="CT17">
        <v>6</v>
      </c>
      <c r="CU17">
        <v>7</v>
      </c>
      <c r="CV17">
        <v>126</v>
      </c>
    </row>
    <row r="18" spans="1:100" x14ac:dyDescent="0.35">
      <c r="A18" s="5" t="s">
        <v>127</v>
      </c>
      <c r="F18">
        <v>1</v>
      </c>
      <c r="J18">
        <v>1</v>
      </c>
      <c r="N18">
        <v>1</v>
      </c>
      <c r="W18">
        <v>1</v>
      </c>
      <c r="Y18">
        <v>1</v>
      </c>
      <c r="AA18">
        <v>1</v>
      </c>
      <c r="AF18">
        <v>1</v>
      </c>
      <c r="AL18">
        <v>1</v>
      </c>
      <c r="BK18">
        <v>1</v>
      </c>
      <c r="BP18">
        <v>1</v>
      </c>
      <c r="BQ18">
        <v>3</v>
      </c>
      <c r="BR18">
        <v>1</v>
      </c>
      <c r="BS18">
        <v>1</v>
      </c>
      <c r="BT18">
        <v>2</v>
      </c>
      <c r="BU18">
        <v>1</v>
      </c>
      <c r="BV18">
        <v>1</v>
      </c>
      <c r="BY18">
        <v>1</v>
      </c>
      <c r="BZ18">
        <v>2</v>
      </c>
      <c r="CB18">
        <v>3</v>
      </c>
      <c r="CC18">
        <v>5</v>
      </c>
      <c r="CD18">
        <v>6</v>
      </c>
      <c r="CG18">
        <v>9</v>
      </c>
      <c r="CH18">
        <v>4</v>
      </c>
      <c r="CJ18">
        <v>3</v>
      </c>
      <c r="CK18">
        <v>4</v>
      </c>
      <c r="CL18">
        <v>6</v>
      </c>
      <c r="CM18">
        <v>6</v>
      </c>
      <c r="CN18">
        <v>1</v>
      </c>
      <c r="CO18">
        <v>5</v>
      </c>
      <c r="CP18">
        <v>5</v>
      </c>
      <c r="CQ18">
        <v>10</v>
      </c>
      <c r="CS18">
        <v>2</v>
      </c>
      <c r="CT18">
        <v>2</v>
      </c>
      <c r="CU18">
        <v>5</v>
      </c>
      <c r="CV18">
        <v>98</v>
      </c>
    </row>
    <row r="19" spans="1:100" x14ac:dyDescent="0.35">
      <c r="A19" s="5" t="s">
        <v>128</v>
      </c>
      <c r="D19">
        <v>1</v>
      </c>
      <c r="H19">
        <v>1</v>
      </c>
      <c r="M19">
        <v>1</v>
      </c>
      <c r="V19">
        <v>1</v>
      </c>
      <c r="AA19">
        <v>1</v>
      </c>
      <c r="AB19">
        <v>1</v>
      </c>
      <c r="AC19">
        <v>1</v>
      </c>
      <c r="AE19">
        <v>1</v>
      </c>
      <c r="AO19">
        <v>1</v>
      </c>
      <c r="AP19">
        <v>1</v>
      </c>
      <c r="AU19">
        <v>2</v>
      </c>
      <c r="AW19">
        <v>1</v>
      </c>
      <c r="AX19">
        <v>1</v>
      </c>
      <c r="AY19">
        <v>1</v>
      </c>
      <c r="AZ19">
        <v>2</v>
      </c>
      <c r="BA19">
        <v>1</v>
      </c>
      <c r="BB19">
        <v>1</v>
      </c>
      <c r="BC19">
        <v>1</v>
      </c>
      <c r="BD19">
        <v>1</v>
      </c>
      <c r="BG19">
        <v>1</v>
      </c>
      <c r="BH19">
        <v>1</v>
      </c>
      <c r="BI19">
        <v>1</v>
      </c>
      <c r="BK19">
        <v>2</v>
      </c>
      <c r="BM19">
        <v>4</v>
      </c>
      <c r="BN19">
        <v>1</v>
      </c>
      <c r="BO19">
        <v>3</v>
      </c>
      <c r="BQ19">
        <v>3</v>
      </c>
      <c r="BW19">
        <v>1</v>
      </c>
      <c r="BX19">
        <v>2</v>
      </c>
      <c r="BY19">
        <v>2</v>
      </c>
      <c r="BZ19">
        <v>1</v>
      </c>
      <c r="CA19">
        <v>1</v>
      </c>
      <c r="CC19">
        <v>2</v>
      </c>
      <c r="CD19">
        <v>4</v>
      </c>
      <c r="CE19">
        <v>1</v>
      </c>
      <c r="CF19">
        <v>1</v>
      </c>
      <c r="CH19">
        <v>2</v>
      </c>
      <c r="CI19">
        <v>1</v>
      </c>
      <c r="CJ19">
        <v>1</v>
      </c>
      <c r="CK19">
        <v>1</v>
      </c>
      <c r="CL19">
        <v>2</v>
      </c>
      <c r="CM19">
        <v>4</v>
      </c>
      <c r="CO19">
        <v>1</v>
      </c>
      <c r="CR19">
        <v>3</v>
      </c>
      <c r="CT19">
        <v>1</v>
      </c>
      <c r="CU19">
        <v>3</v>
      </c>
      <c r="CV19">
        <v>71</v>
      </c>
    </row>
    <row r="20" spans="1:100" x14ac:dyDescent="0.35">
      <c r="A20" s="5" t="s">
        <v>23</v>
      </c>
      <c r="B20">
        <v>1</v>
      </c>
      <c r="C20">
        <v>1</v>
      </c>
      <c r="D20">
        <v>1</v>
      </c>
      <c r="E20">
        <v>1</v>
      </c>
      <c r="F20">
        <v>1</v>
      </c>
      <c r="G20">
        <v>1</v>
      </c>
      <c r="H20">
        <v>2</v>
      </c>
      <c r="I20">
        <v>2</v>
      </c>
      <c r="J20">
        <v>2</v>
      </c>
      <c r="K20">
        <v>1</v>
      </c>
      <c r="L20">
        <v>1</v>
      </c>
      <c r="M20">
        <v>1</v>
      </c>
      <c r="N20">
        <v>2</v>
      </c>
      <c r="O20">
        <v>2</v>
      </c>
      <c r="P20">
        <v>1</v>
      </c>
      <c r="Q20">
        <v>2</v>
      </c>
      <c r="R20">
        <v>2</v>
      </c>
      <c r="S20">
        <v>1</v>
      </c>
      <c r="T20">
        <v>2</v>
      </c>
      <c r="U20">
        <v>1</v>
      </c>
      <c r="V20">
        <v>3</v>
      </c>
      <c r="W20">
        <v>4</v>
      </c>
      <c r="X20">
        <v>2</v>
      </c>
      <c r="Y20">
        <v>1</v>
      </c>
      <c r="Z20">
        <v>1</v>
      </c>
      <c r="AA20">
        <v>3</v>
      </c>
      <c r="AB20">
        <v>1</v>
      </c>
      <c r="AC20">
        <v>1</v>
      </c>
      <c r="AD20">
        <v>1</v>
      </c>
      <c r="AE20">
        <v>4</v>
      </c>
      <c r="AF20">
        <v>5</v>
      </c>
      <c r="AG20">
        <v>5</v>
      </c>
      <c r="AH20">
        <v>3</v>
      </c>
      <c r="AI20">
        <v>1</v>
      </c>
      <c r="AJ20">
        <v>1</v>
      </c>
      <c r="AK20">
        <v>1</v>
      </c>
      <c r="AL20">
        <v>2</v>
      </c>
      <c r="AM20">
        <v>2</v>
      </c>
      <c r="AN20">
        <v>1</v>
      </c>
      <c r="AO20">
        <v>1</v>
      </c>
      <c r="AP20">
        <v>1</v>
      </c>
      <c r="AQ20">
        <v>2</v>
      </c>
      <c r="AR20">
        <v>5</v>
      </c>
      <c r="AS20">
        <v>2</v>
      </c>
      <c r="AT20">
        <v>1</v>
      </c>
      <c r="AU20">
        <v>2</v>
      </c>
      <c r="AV20">
        <v>1</v>
      </c>
      <c r="AW20">
        <v>3</v>
      </c>
      <c r="AX20">
        <v>3</v>
      </c>
      <c r="AY20">
        <v>3</v>
      </c>
      <c r="AZ20">
        <v>7</v>
      </c>
      <c r="BA20">
        <v>5</v>
      </c>
      <c r="BB20">
        <v>5</v>
      </c>
      <c r="BC20">
        <v>5</v>
      </c>
      <c r="BD20">
        <v>5</v>
      </c>
      <c r="BE20">
        <v>9</v>
      </c>
      <c r="BF20">
        <v>6</v>
      </c>
      <c r="BG20">
        <v>8</v>
      </c>
      <c r="BH20">
        <v>4</v>
      </c>
      <c r="BI20">
        <v>8</v>
      </c>
      <c r="BJ20">
        <v>11</v>
      </c>
      <c r="BK20">
        <v>6</v>
      </c>
      <c r="BL20">
        <v>6</v>
      </c>
      <c r="BM20">
        <v>8</v>
      </c>
      <c r="BN20">
        <v>10</v>
      </c>
      <c r="BO20">
        <v>10</v>
      </c>
      <c r="BP20">
        <v>6</v>
      </c>
      <c r="BQ20">
        <v>14</v>
      </c>
      <c r="BR20">
        <v>6</v>
      </c>
      <c r="BS20">
        <v>9</v>
      </c>
      <c r="BT20">
        <v>8</v>
      </c>
      <c r="BU20">
        <v>7</v>
      </c>
      <c r="BV20">
        <v>8</v>
      </c>
      <c r="BW20">
        <v>13</v>
      </c>
      <c r="BX20">
        <v>8</v>
      </c>
      <c r="BY20">
        <v>13</v>
      </c>
      <c r="BZ20">
        <v>18</v>
      </c>
      <c r="CA20">
        <v>14</v>
      </c>
      <c r="CB20">
        <v>10</v>
      </c>
      <c r="CC20">
        <v>11</v>
      </c>
      <c r="CD20">
        <v>20</v>
      </c>
      <c r="CE20">
        <v>5</v>
      </c>
      <c r="CF20">
        <v>5</v>
      </c>
      <c r="CG20">
        <v>14</v>
      </c>
      <c r="CH20">
        <v>12</v>
      </c>
      <c r="CI20">
        <v>5</v>
      </c>
      <c r="CJ20">
        <v>15</v>
      </c>
      <c r="CK20">
        <v>15</v>
      </c>
      <c r="CL20">
        <v>22</v>
      </c>
      <c r="CM20">
        <v>33</v>
      </c>
      <c r="CN20">
        <v>14</v>
      </c>
      <c r="CO20">
        <v>15</v>
      </c>
      <c r="CP20">
        <v>12</v>
      </c>
      <c r="CQ20">
        <v>16</v>
      </c>
      <c r="CR20">
        <v>8</v>
      </c>
      <c r="CS20">
        <v>7</v>
      </c>
      <c r="CT20">
        <v>12</v>
      </c>
      <c r="CU20">
        <v>22</v>
      </c>
      <c r="CV20">
        <v>604</v>
      </c>
    </row>
    <row r="22" spans="1:100" x14ac:dyDescent="0.35">
      <c r="B22" t="str">
        <f>IF(B16=1,"Flood"," ")</f>
        <v>Flood</v>
      </c>
      <c r="C22" t="str">
        <f t="shared" ref="C22:BN22" si="0">IF(C16=1,"Flood"," ")</f>
        <v>Flood</v>
      </c>
      <c r="D22" t="str">
        <f t="shared" si="0"/>
        <v xml:space="preserve"> </v>
      </c>
      <c r="E22" t="str">
        <f t="shared" si="0"/>
        <v>Flood</v>
      </c>
      <c r="F22" t="str">
        <f t="shared" si="0"/>
        <v xml:space="preserve"> </v>
      </c>
      <c r="G22" t="str">
        <f t="shared" si="0"/>
        <v xml:space="preserve"> </v>
      </c>
      <c r="H22" t="str">
        <f t="shared" si="0"/>
        <v xml:space="preserve"> </v>
      </c>
      <c r="I22" t="str">
        <f t="shared" si="0"/>
        <v xml:space="preserve"> </v>
      </c>
      <c r="J22" t="str">
        <f t="shared" si="0"/>
        <v>Flood</v>
      </c>
      <c r="K22" t="str">
        <f t="shared" si="0"/>
        <v>Flood</v>
      </c>
      <c r="L22" t="str">
        <f t="shared" si="0"/>
        <v>Flood</v>
      </c>
      <c r="M22" t="str">
        <f t="shared" si="0"/>
        <v xml:space="preserve"> </v>
      </c>
      <c r="N22" t="str">
        <f t="shared" si="0"/>
        <v>Flood</v>
      </c>
      <c r="O22" t="str">
        <f t="shared" si="0"/>
        <v xml:space="preserve"> </v>
      </c>
      <c r="P22" t="str">
        <f t="shared" si="0"/>
        <v>Flood</v>
      </c>
      <c r="Q22" t="str">
        <f t="shared" si="0"/>
        <v xml:space="preserve"> </v>
      </c>
      <c r="R22" t="str">
        <f t="shared" si="0"/>
        <v xml:space="preserve"> </v>
      </c>
      <c r="S22" t="str">
        <f t="shared" si="0"/>
        <v xml:space="preserve"> </v>
      </c>
      <c r="T22" t="str">
        <f t="shared" si="0"/>
        <v xml:space="preserve"> </v>
      </c>
      <c r="U22" t="str">
        <f t="shared" si="0"/>
        <v>Flood</v>
      </c>
      <c r="V22" t="str">
        <f t="shared" si="0"/>
        <v>Flood</v>
      </c>
      <c r="W22" t="str">
        <f t="shared" si="0"/>
        <v xml:space="preserve"> </v>
      </c>
      <c r="X22" t="str">
        <f t="shared" si="0"/>
        <v xml:space="preserve"> </v>
      </c>
      <c r="Y22" t="str">
        <f t="shared" si="0"/>
        <v xml:space="preserve"> </v>
      </c>
      <c r="Z22" t="str">
        <f t="shared" si="0"/>
        <v xml:space="preserve"> </v>
      </c>
      <c r="AA22" t="str">
        <f t="shared" si="0"/>
        <v>Flood</v>
      </c>
      <c r="AB22" t="str">
        <f t="shared" si="0"/>
        <v xml:space="preserve"> </v>
      </c>
      <c r="AC22" t="str">
        <f t="shared" si="0"/>
        <v xml:space="preserve"> </v>
      </c>
      <c r="AD22" t="str">
        <f t="shared" si="0"/>
        <v xml:space="preserve"> </v>
      </c>
      <c r="AE22" t="str">
        <f t="shared" si="0"/>
        <v xml:space="preserve"> </v>
      </c>
      <c r="AF22" t="str">
        <f t="shared" si="0"/>
        <v xml:space="preserve"> </v>
      </c>
      <c r="AG22" t="str">
        <f t="shared" si="0"/>
        <v xml:space="preserve"> </v>
      </c>
      <c r="AH22" t="str">
        <f t="shared" si="0"/>
        <v xml:space="preserve"> </v>
      </c>
      <c r="AI22" t="str">
        <f t="shared" si="0"/>
        <v>Flood</v>
      </c>
      <c r="AJ22" t="str">
        <f t="shared" si="0"/>
        <v xml:space="preserve"> </v>
      </c>
      <c r="AK22" t="str">
        <f t="shared" si="0"/>
        <v>Flood</v>
      </c>
      <c r="AL22" t="str">
        <f t="shared" si="0"/>
        <v>Flood</v>
      </c>
      <c r="AM22" t="str">
        <f t="shared" si="0"/>
        <v xml:space="preserve"> </v>
      </c>
      <c r="AN22" t="str">
        <f t="shared" si="0"/>
        <v>Flood</v>
      </c>
      <c r="AO22" t="str">
        <f t="shared" si="0"/>
        <v xml:space="preserve"> </v>
      </c>
      <c r="AP22" t="str">
        <f t="shared" si="0"/>
        <v xml:space="preserve"> </v>
      </c>
      <c r="AQ22" t="str">
        <f t="shared" si="0"/>
        <v xml:space="preserve"> </v>
      </c>
      <c r="AR22" t="str">
        <f t="shared" si="0"/>
        <v xml:space="preserve"> </v>
      </c>
      <c r="AS22" t="str">
        <f t="shared" si="0"/>
        <v xml:space="preserve"> </v>
      </c>
      <c r="AT22" t="str">
        <f t="shared" si="0"/>
        <v>Flood</v>
      </c>
      <c r="AU22" t="str">
        <f t="shared" si="0"/>
        <v xml:space="preserve"> </v>
      </c>
      <c r="AV22" t="str">
        <f t="shared" si="0"/>
        <v>Flood</v>
      </c>
      <c r="AW22" t="str">
        <f t="shared" si="0"/>
        <v xml:space="preserve"> </v>
      </c>
      <c r="AX22" t="str">
        <f t="shared" si="0"/>
        <v xml:space="preserve"> </v>
      </c>
      <c r="AY22" t="str">
        <f t="shared" si="0"/>
        <v>Flood</v>
      </c>
      <c r="AZ22" t="str">
        <f t="shared" si="0"/>
        <v xml:space="preserve"> </v>
      </c>
      <c r="BA22" t="str">
        <f t="shared" si="0"/>
        <v xml:space="preserve"> </v>
      </c>
      <c r="BB22" t="str">
        <f t="shared" si="0"/>
        <v xml:space="preserve"> </v>
      </c>
      <c r="BC22" t="str">
        <f t="shared" si="0"/>
        <v xml:space="preserve"> </v>
      </c>
      <c r="BD22" t="str">
        <f t="shared" si="0"/>
        <v xml:space="preserve"> </v>
      </c>
      <c r="BE22" t="str">
        <f t="shared" si="0"/>
        <v xml:space="preserve"> </v>
      </c>
      <c r="BF22" t="str">
        <f t="shared" si="0"/>
        <v xml:space="preserve"> </v>
      </c>
      <c r="BG22" t="str">
        <f t="shared" si="0"/>
        <v xml:space="preserve"> </v>
      </c>
      <c r="BH22" t="str">
        <f t="shared" si="0"/>
        <v xml:space="preserve"> </v>
      </c>
      <c r="BI22" t="str">
        <f t="shared" si="0"/>
        <v xml:space="preserve"> </v>
      </c>
      <c r="BJ22" t="str">
        <f t="shared" si="0"/>
        <v xml:space="preserve"> </v>
      </c>
      <c r="BK22" t="str">
        <f t="shared" si="0"/>
        <v xml:space="preserve"> </v>
      </c>
      <c r="BL22" t="str">
        <f t="shared" si="0"/>
        <v xml:space="preserve"> </v>
      </c>
      <c r="BM22" t="str">
        <f t="shared" si="0"/>
        <v xml:space="preserve"> </v>
      </c>
      <c r="BN22" t="str">
        <f t="shared" si="0"/>
        <v xml:space="preserve"> </v>
      </c>
      <c r="BO22" t="str">
        <f t="shared" ref="BO22:CN22" si="1">IF(BO16=1,"Flood"," ")</f>
        <v xml:space="preserve"> </v>
      </c>
      <c r="BP22" t="str">
        <f t="shared" si="1"/>
        <v xml:space="preserve"> </v>
      </c>
      <c r="BQ22" t="str">
        <f t="shared" si="1"/>
        <v xml:space="preserve"> </v>
      </c>
      <c r="BR22" t="str">
        <f t="shared" si="1"/>
        <v xml:space="preserve"> </v>
      </c>
      <c r="BS22" t="str">
        <f t="shared" si="1"/>
        <v xml:space="preserve"> </v>
      </c>
      <c r="BT22" t="str">
        <f t="shared" si="1"/>
        <v xml:space="preserve"> </v>
      </c>
      <c r="BU22" t="str">
        <f t="shared" si="1"/>
        <v xml:space="preserve"> </v>
      </c>
      <c r="BV22" t="str">
        <f t="shared" si="1"/>
        <v xml:space="preserve"> </v>
      </c>
      <c r="BW22" t="str">
        <f t="shared" si="1"/>
        <v xml:space="preserve"> </v>
      </c>
      <c r="BX22" t="str">
        <f t="shared" si="1"/>
        <v xml:space="preserve"> </v>
      </c>
      <c r="BY22" t="str">
        <f t="shared" si="1"/>
        <v xml:space="preserve"> </v>
      </c>
      <c r="BZ22" t="str">
        <f t="shared" si="1"/>
        <v xml:space="preserve"> </v>
      </c>
      <c r="CA22" t="str">
        <f t="shared" si="1"/>
        <v xml:space="preserve"> </v>
      </c>
      <c r="CB22" t="str">
        <f t="shared" si="1"/>
        <v xml:space="preserve"> </v>
      </c>
      <c r="CC22" t="str">
        <f t="shared" si="1"/>
        <v xml:space="preserve"> </v>
      </c>
      <c r="CD22" t="str">
        <f t="shared" si="1"/>
        <v xml:space="preserve"> </v>
      </c>
      <c r="CE22" t="str">
        <f t="shared" si="1"/>
        <v xml:space="preserve"> </v>
      </c>
      <c r="CF22" t="str">
        <f t="shared" si="1"/>
        <v xml:space="preserve"> </v>
      </c>
      <c r="CG22" t="str">
        <f t="shared" si="1"/>
        <v xml:space="preserve"> </v>
      </c>
      <c r="CH22" t="str">
        <f t="shared" si="1"/>
        <v xml:space="preserve"> </v>
      </c>
      <c r="CI22" t="str">
        <f t="shared" si="1"/>
        <v xml:space="preserve"> </v>
      </c>
      <c r="CJ22" t="str">
        <f t="shared" si="1"/>
        <v xml:space="preserve"> </v>
      </c>
      <c r="CK22" t="str">
        <f t="shared" si="1"/>
        <v xml:space="preserve"> </v>
      </c>
      <c r="CL22" t="str">
        <f t="shared" si="1"/>
        <v xml:space="preserve"> </v>
      </c>
      <c r="CM22" t="str">
        <f t="shared" si="1"/>
        <v xml:space="preserve"> </v>
      </c>
      <c r="CN22" t="str">
        <f t="shared" si="1"/>
        <v xml:space="preserve"> </v>
      </c>
    </row>
    <row r="23" spans="1:100" x14ac:dyDescent="0.35">
      <c r="B23" t="str">
        <f>IF(B17=1,"Storms and Severe Thunderstorms"," ")</f>
        <v xml:space="preserve"> </v>
      </c>
      <c r="C23" t="str">
        <f t="shared" ref="C23:BN23" si="2">IF(C17=1,"Storms and Severe Thunderstorms"," ")</f>
        <v xml:space="preserve"> </v>
      </c>
      <c r="D23" t="str">
        <f t="shared" si="2"/>
        <v xml:space="preserve"> </v>
      </c>
      <c r="E23" t="str">
        <f t="shared" si="2"/>
        <v xml:space="preserve"> </v>
      </c>
      <c r="F23" t="str">
        <f t="shared" si="2"/>
        <v xml:space="preserve"> </v>
      </c>
      <c r="G23" t="str">
        <f t="shared" si="2"/>
        <v>Storms and Severe Thunderstorms</v>
      </c>
      <c r="H23" t="str">
        <f t="shared" si="2"/>
        <v>Storms and Severe Thunderstorms</v>
      </c>
      <c r="I23" t="str">
        <f t="shared" si="2"/>
        <v xml:space="preserve"> </v>
      </c>
      <c r="J23" t="str">
        <f t="shared" si="2"/>
        <v xml:space="preserve"> </v>
      </c>
      <c r="K23" t="str">
        <f t="shared" si="2"/>
        <v xml:space="preserve"> </v>
      </c>
      <c r="L23" t="str">
        <f t="shared" si="2"/>
        <v xml:space="preserve"> </v>
      </c>
      <c r="M23" t="str">
        <f t="shared" si="2"/>
        <v xml:space="preserve"> </v>
      </c>
      <c r="N23" t="str">
        <f t="shared" si="2"/>
        <v xml:space="preserve"> </v>
      </c>
      <c r="O23" t="str">
        <f t="shared" si="2"/>
        <v xml:space="preserve"> </v>
      </c>
      <c r="P23" t="str">
        <f t="shared" si="2"/>
        <v xml:space="preserve"> </v>
      </c>
      <c r="Q23" t="str">
        <f t="shared" si="2"/>
        <v xml:space="preserve"> </v>
      </c>
      <c r="R23" t="str">
        <f t="shared" si="2"/>
        <v xml:space="preserve"> </v>
      </c>
      <c r="S23" t="str">
        <f t="shared" si="2"/>
        <v>Storms and Severe Thunderstorms</v>
      </c>
      <c r="T23" t="str">
        <f t="shared" si="2"/>
        <v xml:space="preserve"> </v>
      </c>
      <c r="U23" t="str">
        <f t="shared" si="2"/>
        <v xml:space="preserve"> </v>
      </c>
      <c r="V23" t="str">
        <f t="shared" si="2"/>
        <v>Storms and Severe Thunderstorms</v>
      </c>
      <c r="W23" t="str">
        <f t="shared" si="2"/>
        <v>Storms and Severe Thunderstorms</v>
      </c>
      <c r="X23" t="str">
        <f t="shared" si="2"/>
        <v xml:space="preserve"> </v>
      </c>
      <c r="Y23" t="str">
        <f t="shared" si="2"/>
        <v xml:space="preserve"> </v>
      </c>
      <c r="Z23" t="str">
        <f t="shared" si="2"/>
        <v>Storms and Severe Thunderstorms</v>
      </c>
      <c r="AA23" t="str">
        <f t="shared" si="2"/>
        <v xml:space="preserve"> </v>
      </c>
      <c r="AB23" t="str">
        <f t="shared" si="2"/>
        <v xml:space="preserve"> </v>
      </c>
      <c r="AC23" t="str">
        <f t="shared" si="2"/>
        <v xml:space="preserve"> </v>
      </c>
      <c r="AD23" t="str">
        <f t="shared" si="2"/>
        <v>Storms and Severe Thunderstorms</v>
      </c>
      <c r="AE23" t="str">
        <f t="shared" si="2"/>
        <v xml:space="preserve"> </v>
      </c>
      <c r="AF23" t="str">
        <f t="shared" si="2"/>
        <v xml:space="preserve"> </v>
      </c>
      <c r="AG23" t="str">
        <f t="shared" si="2"/>
        <v>Storms and Severe Thunderstorms</v>
      </c>
      <c r="AH23" t="str">
        <f t="shared" si="2"/>
        <v xml:space="preserve"> </v>
      </c>
      <c r="AI23" t="str">
        <f t="shared" si="2"/>
        <v xml:space="preserve"> </v>
      </c>
      <c r="AJ23" t="str">
        <f t="shared" si="2"/>
        <v>Storms and Severe Thunderstorms</v>
      </c>
      <c r="AK23" t="str">
        <f t="shared" si="2"/>
        <v xml:space="preserve"> </v>
      </c>
      <c r="AL23" t="str">
        <f t="shared" si="2"/>
        <v xml:space="preserve"> </v>
      </c>
      <c r="AM23" t="str">
        <f t="shared" si="2"/>
        <v xml:space="preserve"> </v>
      </c>
      <c r="AN23" t="str">
        <f t="shared" si="2"/>
        <v xml:space="preserve"> </v>
      </c>
      <c r="AO23" t="str">
        <f t="shared" si="2"/>
        <v xml:space="preserve"> </v>
      </c>
      <c r="AP23" t="str">
        <f t="shared" si="2"/>
        <v xml:space="preserve"> </v>
      </c>
      <c r="AQ23" t="str">
        <f t="shared" si="2"/>
        <v xml:space="preserve"> </v>
      </c>
      <c r="AR23" t="str">
        <f t="shared" si="2"/>
        <v xml:space="preserve"> </v>
      </c>
      <c r="AS23" t="str">
        <f t="shared" si="2"/>
        <v xml:space="preserve"> </v>
      </c>
      <c r="AT23" t="str">
        <f t="shared" si="2"/>
        <v xml:space="preserve"> </v>
      </c>
      <c r="AU23" t="str">
        <f t="shared" si="2"/>
        <v xml:space="preserve"> </v>
      </c>
      <c r="AV23" t="str">
        <f t="shared" si="2"/>
        <v xml:space="preserve"> </v>
      </c>
      <c r="AW23" t="str">
        <f t="shared" si="2"/>
        <v xml:space="preserve"> </v>
      </c>
      <c r="AX23" t="str">
        <f t="shared" si="2"/>
        <v xml:space="preserve"> </v>
      </c>
      <c r="AY23" t="str">
        <f t="shared" si="2"/>
        <v>Storms and Severe Thunderstorms</v>
      </c>
      <c r="AZ23" t="str">
        <f t="shared" si="2"/>
        <v>Storms and Severe Thunderstorms</v>
      </c>
      <c r="BA23" t="str">
        <f t="shared" si="2"/>
        <v xml:space="preserve"> </v>
      </c>
      <c r="BB23" t="str">
        <f t="shared" si="2"/>
        <v>Storms and Severe Thunderstorms</v>
      </c>
      <c r="BC23" t="str">
        <f t="shared" si="2"/>
        <v xml:space="preserve"> </v>
      </c>
      <c r="BD23" t="str">
        <f t="shared" si="2"/>
        <v xml:space="preserve"> </v>
      </c>
      <c r="BE23" t="str">
        <f t="shared" si="2"/>
        <v xml:space="preserve"> </v>
      </c>
      <c r="BF23" t="str">
        <f t="shared" si="2"/>
        <v xml:space="preserve"> </v>
      </c>
      <c r="BG23" t="str">
        <f t="shared" si="2"/>
        <v>Storms and Severe Thunderstorms</v>
      </c>
      <c r="BH23" t="str">
        <f t="shared" si="2"/>
        <v xml:space="preserve"> </v>
      </c>
      <c r="BI23" t="str">
        <f t="shared" si="2"/>
        <v xml:space="preserve"> </v>
      </c>
      <c r="BJ23" t="str">
        <f t="shared" si="2"/>
        <v>Storms and Severe Thunderstorms</v>
      </c>
      <c r="BK23" t="str">
        <f t="shared" si="2"/>
        <v xml:space="preserve"> </v>
      </c>
      <c r="BL23" t="str">
        <f t="shared" si="2"/>
        <v xml:space="preserve"> </v>
      </c>
      <c r="BM23" t="str">
        <f t="shared" si="2"/>
        <v xml:space="preserve"> </v>
      </c>
      <c r="BN23" t="str">
        <f t="shared" si="2"/>
        <v xml:space="preserve"> </v>
      </c>
      <c r="BO23" t="str">
        <f t="shared" ref="BO23:CN23" si="3">IF(BO17=1,"Storms and Severe Thunderstorms"," ")</f>
        <v>Storms and Severe Thunderstorms</v>
      </c>
      <c r="BP23" t="str">
        <f t="shared" si="3"/>
        <v>Storms and Severe Thunderstorms</v>
      </c>
      <c r="BQ23" t="str">
        <f t="shared" si="3"/>
        <v>Storms and Severe Thunderstorms</v>
      </c>
      <c r="BR23" t="str">
        <f t="shared" si="3"/>
        <v>Storms and Severe Thunderstorms</v>
      </c>
      <c r="BS23" t="str">
        <f t="shared" si="3"/>
        <v>Storms and Severe Thunderstorms</v>
      </c>
      <c r="BT23" t="str">
        <f t="shared" si="3"/>
        <v xml:space="preserve"> </v>
      </c>
      <c r="BU23" t="str">
        <f t="shared" si="3"/>
        <v xml:space="preserve"> </v>
      </c>
      <c r="BV23" t="str">
        <f t="shared" si="3"/>
        <v xml:space="preserve"> </v>
      </c>
      <c r="BW23" t="str">
        <f t="shared" si="3"/>
        <v xml:space="preserve"> </v>
      </c>
      <c r="BX23" t="str">
        <f t="shared" si="3"/>
        <v>Storms and Severe Thunderstorms</v>
      </c>
      <c r="BY23" t="str">
        <f t="shared" si="3"/>
        <v xml:space="preserve"> </v>
      </c>
      <c r="BZ23" t="str">
        <f t="shared" si="3"/>
        <v xml:space="preserve"> </v>
      </c>
      <c r="CA23" t="str">
        <f t="shared" si="3"/>
        <v xml:space="preserve"> </v>
      </c>
      <c r="CB23" t="str">
        <f t="shared" si="3"/>
        <v>Storms and Severe Thunderstorms</v>
      </c>
      <c r="CC23" t="str">
        <f t="shared" si="3"/>
        <v xml:space="preserve"> </v>
      </c>
      <c r="CD23" t="str">
        <f t="shared" si="3"/>
        <v xml:space="preserve"> </v>
      </c>
      <c r="CE23" t="str">
        <f t="shared" si="3"/>
        <v>Storms and Severe Thunderstorms</v>
      </c>
      <c r="CF23" t="str">
        <f t="shared" si="3"/>
        <v>Storms and Severe Thunderstorms</v>
      </c>
      <c r="CG23" t="str">
        <f t="shared" si="3"/>
        <v xml:space="preserve"> </v>
      </c>
      <c r="CH23" t="str">
        <f t="shared" si="3"/>
        <v xml:space="preserve"> </v>
      </c>
      <c r="CI23" t="str">
        <f t="shared" si="3"/>
        <v>Storms and Severe Thunderstorms</v>
      </c>
      <c r="CJ23" t="str">
        <f t="shared" si="3"/>
        <v xml:space="preserve"> </v>
      </c>
      <c r="CK23" t="str">
        <f t="shared" si="3"/>
        <v xml:space="preserve"> </v>
      </c>
      <c r="CL23" t="str">
        <f t="shared" si="3"/>
        <v xml:space="preserve"> </v>
      </c>
      <c r="CM23" t="str">
        <f t="shared" si="3"/>
        <v xml:space="preserve"> </v>
      </c>
      <c r="CN23" t="str">
        <f t="shared" si="3"/>
        <v xml:space="preserve"> </v>
      </c>
    </row>
    <row r="24" spans="1:100" x14ac:dyDescent="0.35">
      <c r="B24" t="str">
        <f>IF(B18=1,"Wildfire"," ")</f>
        <v xml:space="preserve"> </v>
      </c>
      <c r="C24" t="str">
        <f t="shared" ref="C24:BN24" si="4">IF(C18=1,"Wildfire"," ")</f>
        <v xml:space="preserve"> </v>
      </c>
      <c r="D24" t="str">
        <f t="shared" si="4"/>
        <v xml:space="preserve"> </v>
      </c>
      <c r="E24" t="str">
        <f t="shared" si="4"/>
        <v xml:space="preserve"> </v>
      </c>
      <c r="F24" t="str">
        <f t="shared" si="4"/>
        <v>Wildfire</v>
      </c>
      <c r="G24" t="str">
        <f t="shared" si="4"/>
        <v xml:space="preserve"> </v>
      </c>
      <c r="H24" t="str">
        <f t="shared" si="4"/>
        <v xml:space="preserve"> </v>
      </c>
      <c r="I24" t="str">
        <f t="shared" si="4"/>
        <v xml:space="preserve"> </v>
      </c>
      <c r="J24" t="str">
        <f t="shared" si="4"/>
        <v>Wildfire</v>
      </c>
      <c r="K24" t="str">
        <f t="shared" si="4"/>
        <v xml:space="preserve"> </v>
      </c>
      <c r="L24" t="str">
        <f t="shared" si="4"/>
        <v xml:space="preserve"> </v>
      </c>
      <c r="M24" t="str">
        <f t="shared" si="4"/>
        <v xml:space="preserve"> </v>
      </c>
      <c r="N24" t="str">
        <f t="shared" si="4"/>
        <v>Wildfire</v>
      </c>
      <c r="O24" t="str">
        <f t="shared" si="4"/>
        <v xml:space="preserve"> </v>
      </c>
      <c r="P24" t="str">
        <f t="shared" si="4"/>
        <v xml:space="preserve"> </v>
      </c>
      <c r="Q24" t="str">
        <f t="shared" si="4"/>
        <v xml:space="preserve"> </v>
      </c>
      <c r="R24" t="str">
        <f t="shared" si="4"/>
        <v xml:space="preserve"> </v>
      </c>
      <c r="S24" t="str">
        <f t="shared" si="4"/>
        <v xml:space="preserve"> </v>
      </c>
      <c r="T24" t="str">
        <f t="shared" si="4"/>
        <v xml:space="preserve"> </v>
      </c>
      <c r="U24" t="str">
        <f t="shared" si="4"/>
        <v xml:space="preserve"> </v>
      </c>
      <c r="V24" t="str">
        <f t="shared" si="4"/>
        <v xml:space="preserve"> </v>
      </c>
      <c r="W24" t="str">
        <f t="shared" si="4"/>
        <v>Wildfire</v>
      </c>
      <c r="X24" t="str">
        <f t="shared" si="4"/>
        <v xml:space="preserve"> </v>
      </c>
      <c r="Y24" t="str">
        <f t="shared" si="4"/>
        <v>Wildfire</v>
      </c>
      <c r="Z24" t="str">
        <f t="shared" si="4"/>
        <v xml:space="preserve"> </v>
      </c>
      <c r="AA24" t="str">
        <f t="shared" si="4"/>
        <v>Wildfire</v>
      </c>
      <c r="AB24" t="str">
        <f t="shared" si="4"/>
        <v xml:space="preserve"> </v>
      </c>
      <c r="AC24" t="str">
        <f t="shared" si="4"/>
        <v xml:space="preserve"> </v>
      </c>
      <c r="AD24" t="str">
        <f t="shared" si="4"/>
        <v xml:space="preserve"> </v>
      </c>
      <c r="AE24" t="str">
        <f t="shared" si="4"/>
        <v xml:space="preserve"> </v>
      </c>
      <c r="AF24" t="str">
        <f t="shared" si="4"/>
        <v>Wildfire</v>
      </c>
      <c r="AG24" t="str">
        <f t="shared" si="4"/>
        <v xml:space="preserve"> </v>
      </c>
      <c r="AH24" t="str">
        <f t="shared" si="4"/>
        <v xml:space="preserve"> </v>
      </c>
      <c r="AI24" t="str">
        <f t="shared" si="4"/>
        <v xml:space="preserve"> </v>
      </c>
      <c r="AJ24" t="str">
        <f t="shared" si="4"/>
        <v xml:space="preserve"> </v>
      </c>
      <c r="AK24" t="str">
        <f t="shared" si="4"/>
        <v xml:space="preserve"> </v>
      </c>
      <c r="AL24" t="str">
        <f t="shared" si="4"/>
        <v>Wildfire</v>
      </c>
      <c r="AM24" t="str">
        <f t="shared" si="4"/>
        <v xml:space="preserve"> </v>
      </c>
      <c r="AN24" t="str">
        <f t="shared" si="4"/>
        <v xml:space="preserve"> </v>
      </c>
      <c r="AO24" t="str">
        <f t="shared" si="4"/>
        <v xml:space="preserve"> </v>
      </c>
      <c r="AP24" t="str">
        <f t="shared" si="4"/>
        <v xml:space="preserve"> </v>
      </c>
      <c r="AQ24" t="str">
        <f t="shared" si="4"/>
        <v xml:space="preserve"> </v>
      </c>
      <c r="AR24" t="str">
        <f t="shared" si="4"/>
        <v xml:space="preserve"> </v>
      </c>
      <c r="AS24" t="str">
        <f t="shared" si="4"/>
        <v xml:space="preserve"> </v>
      </c>
      <c r="AT24" t="str">
        <f t="shared" si="4"/>
        <v xml:space="preserve"> </v>
      </c>
      <c r="AU24" t="str">
        <f t="shared" si="4"/>
        <v xml:space="preserve"> </v>
      </c>
      <c r="AV24" t="str">
        <f t="shared" si="4"/>
        <v xml:space="preserve"> </v>
      </c>
      <c r="AW24" t="str">
        <f t="shared" si="4"/>
        <v xml:space="preserve"> </v>
      </c>
      <c r="AX24" t="str">
        <f t="shared" si="4"/>
        <v xml:space="preserve"> </v>
      </c>
      <c r="AY24" t="str">
        <f t="shared" si="4"/>
        <v xml:space="preserve"> </v>
      </c>
      <c r="AZ24" t="str">
        <f t="shared" si="4"/>
        <v xml:space="preserve"> </v>
      </c>
      <c r="BA24" t="str">
        <f t="shared" si="4"/>
        <v xml:space="preserve"> </v>
      </c>
      <c r="BB24" t="str">
        <f t="shared" si="4"/>
        <v xml:space="preserve"> </v>
      </c>
      <c r="BC24" t="str">
        <f t="shared" si="4"/>
        <v xml:space="preserve"> </v>
      </c>
      <c r="BD24" t="str">
        <f t="shared" si="4"/>
        <v xml:space="preserve"> </v>
      </c>
      <c r="BE24" t="str">
        <f t="shared" si="4"/>
        <v xml:space="preserve"> </v>
      </c>
      <c r="BF24" t="str">
        <f t="shared" si="4"/>
        <v xml:space="preserve"> </v>
      </c>
      <c r="BG24" t="str">
        <f t="shared" si="4"/>
        <v xml:space="preserve"> </v>
      </c>
      <c r="BH24" t="str">
        <f t="shared" si="4"/>
        <v xml:space="preserve"> </v>
      </c>
      <c r="BI24" t="str">
        <f t="shared" si="4"/>
        <v xml:space="preserve"> </v>
      </c>
      <c r="BJ24" t="str">
        <f t="shared" si="4"/>
        <v xml:space="preserve"> </v>
      </c>
      <c r="BK24" t="str">
        <f t="shared" si="4"/>
        <v>Wildfire</v>
      </c>
      <c r="BL24" t="str">
        <f t="shared" si="4"/>
        <v xml:space="preserve"> </v>
      </c>
      <c r="BM24" t="str">
        <f t="shared" si="4"/>
        <v xml:space="preserve"> </v>
      </c>
      <c r="BN24" t="str">
        <f t="shared" si="4"/>
        <v xml:space="preserve"> </v>
      </c>
      <c r="BO24" t="str">
        <f t="shared" ref="BO24:CN24" si="5">IF(BO18=1,"Wildfire"," ")</f>
        <v xml:space="preserve"> </v>
      </c>
      <c r="BP24" t="str">
        <f t="shared" si="5"/>
        <v>Wildfire</v>
      </c>
      <c r="BQ24" t="str">
        <f t="shared" si="5"/>
        <v xml:space="preserve"> </v>
      </c>
      <c r="BR24" t="str">
        <f t="shared" si="5"/>
        <v>Wildfire</v>
      </c>
      <c r="BS24" t="str">
        <f t="shared" si="5"/>
        <v>Wildfire</v>
      </c>
      <c r="BT24" t="str">
        <f t="shared" si="5"/>
        <v xml:space="preserve"> </v>
      </c>
      <c r="BU24" t="str">
        <f t="shared" si="5"/>
        <v>Wildfire</v>
      </c>
      <c r="BV24" t="str">
        <f t="shared" si="5"/>
        <v>Wildfire</v>
      </c>
      <c r="BW24" t="str">
        <f t="shared" si="5"/>
        <v xml:space="preserve"> </v>
      </c>
      <c r="BX24" t="str">
        <f t="shared" si="5"/>
        <v xml:space="preserve"> </v>
      </c>
      <c r="BY24" t="str">
        <f t="shared" si="5"/>
        <v>Wildfire</v>
      </c>
      <c r="BZ24" t="str">
        <f t="shared" si="5"/>
        <v xml:space="preserve"> </v>
      </c>
      <c r="CA24" t="str">
        <f t="shared" si="5"/>
        <v xml:space="preserve"> </v>
      </c>
      <c r="CB24" t="str">
        <f t="shared" si="5"/>
        <v xml:space="preserve"> </v>
      </c>
      <c r="CC24" t="str">
        <f t="shared" si="5"/>
        <v xml:space="preserve"> </v>
      </c>
      <c r="CD24" t="str">
        <f t="shared" si="5"/>
        <v xml:space="preserve"> </v>
      </c>
      <c r="CE24" t="str">
        <f t="shared" si="5"/>
        <v xml:space="preserve"> </v>
      </c>
      <c r="CF24" t="str">
        <f t="shared" si="5"/>
        <v xml:space="preserve"> </v>
      </c>
      <c r="CG24" t="str">
        <f t="shared" si="5"/>
        <v xml:space="preserve"> </v>
      </c>
      <c r="CH24" t="str">
        <f t="shared" si="5"/>
        <v xml:space="preserve"> </v>
      </c>
      <c r="CI24" t="str">
        <f t="shared" si="5"/>
        <v xml:space="preserve"> </v>
      </c>
      <c r="CJ24" t="str">
        <f t="shared" si="5"/>
        <v xml:space="preserve"> </v>
      </c>
      <c r="CK24" t="str">
        <f t="shared" si="5"/>
        <v xml:space="preserve"> </v>
      </c>
      <c r="CL24" t="str">
        <f t="shared" si="5"/>
        <v xml:space="preserve"> </v>
      </c>
      <c r="CM24" t="str">
        <f t="shared" si="5"/>
        <v xml:space="preserve"> </v>
      </c>
      <c r="CN24" t="str">
        <f t="shared" si="5"/>
        <v>Wildfire</v>
      </c>
    </row>
    <row r="25" spans="1:100" x14ac:dyDescent="0.35">
      <c r="C25" t="str">
        <f t="shared" ref="C25:AH25" si="6">IF(C19=1,$A19," ")</f>
        <v xml:space="preserve"> </v>
      </c>
      <c r="D25" t="str">
        <f t="shared" si="6"/>
        <v>Winter Storm</v>
      </c>
      <c r="E25" t="str">
        <f t="shared" si="6"/>
        <v xml:space="preserve"> </v>
      </c>
      <c r="F25" t="str">
        <f t="shared" si="6"/>
        <v xml:space="preserve"> </v>
      </c>
      <c r="G25" t="str">
        <f t="shared" si="6"/>
        <v xml:space="preserve"> </v>
      </c>
      <c r="H25" t="str">
        <f t="shared" si="6"/>
        <v>Winter Storm</v>
      </c>
      <c r="I25" t="str">
        <f t="shared" si="6"/>
        <v xml:space="preserve"> </v>
      </c>
      <c r="J25" t="str">
        <f t="shared" si="6"/>
        <v xml:space="preserve"> </v>
      </c>
      <c r="K25" t="str">
        <f t="shared" si="6"/>
        <v xml:space="preserve"> </v>
      </c>
      <c r="L25" t="str">
        <f t="shared" si="6"/>
        <v xml:space="preserve"> </v>
      </c>
      <c r="M25" t="str">
        <f t="shared" si="6"/>
        <v>Winter Storm</v>
      </c>
      <c r="N25" t="str">
        <f t="shared" si="6"/>
        <v xml:space="preserve"> </v>
      </c>
      <c r="O25" t="str">
        <f t="shared" si="6"/>
        <v xml:space="preserve"> </v>
      </c>
      <c r="P25" t="str">
        <f t="shared" si="6"/>
        <v xml:space="preserve"> </v>
      </c>
      <c r="Q25" t="str">
        <f t="shared" si="6"/>
        <v xml:space="preserve"> </v>
      </c>
      <c r="R25" t="str">
        <f t="shared" si="6"/>
        <v xml:space="preserve"> </v>
      </c>
      <c r="S25" t="str">
        <f t="shared" si="6"/>
        <v xml:space="preserve"> </v>
      </c>
      <c r="T25" t="str">
        <f t="shared" si="6"/>
        <v xml:space="preserve"> </v>
      </c>
      <c r="U25" t="str">
        <f t="shared" si="6"/>
        <v xml:space="preserve"> </v>
      </c>
      <c r="V25" t="str">
        <f t="shared" si="6"/>
        <v>Winter Storm</v>
      </c>
      <c r="W25" t="str">
        <f t="shared" si="6"/>
        <v xml:space="preserve"> </v>
      </c>
      <c r="X25" t="str">
        <f t="shared" si="6"/>
        <v xml:space="preserve"> </v>
      </c>
      <c r="Y25" t="str">
        <f t="shared" si="6"/>
        <v xml:space="preserve"> </v>
      </c>
      <c r="Z25" t="str">
        <f t="shared" si="6"/>
        <v xml:space="preserve"> </v>
      </c>
      <c r="AA25" t="str">
        <f t="shared" si="6"/>
        <v>Winter Storm</v>
      </c>
      <c r="AB25" t="str">
        <f t="shared" si="6"/>
        <v>Winter Storm</v>
      </c>
      <c r="AC25" t="str">
        <f t="shared" si="6"/>
        <v>Winter Storm</v>
      </c>
      <c r="AD25" t="str">
        <f t="shared" si="6"/>
        <v xml:space="preserve"> </v>
      </c>
      <c r="AE25" t="str">
        <f t="shared" si="6"/>
        <v>Winter Storm</v>
      </c>
      <c r="AF25" t="str">
        <f t="shared" si="6"/>
        <v xml:space="preserve"> </v>
      </c>
      <c r="AG25" t="str">
        <f t="shared" si="6"/>
        <v xml:space="preserve"> </v>
      </c>
      <c r="AH25" t="str">
        <f t="shared" si="6"/>
        <v xml:space="preserve"> </v>
      </c>
      <c r="AI25" t="str">
        <f t="shared" ref="AI25:BN25" si="7">IF(AI19=1,$A19," ")</f>
        <v xml:space="preserve"> </v>
      </c>
      <c r="AJ25" t="str">
        <f t="shared" si="7"/>
        <v xml:space="preserve"> </v>
      </c>
      <c r="AK25" t="str">
        <f t="shared" si="7"/>
        <v xml:space="preserve"> </v>
      </c>
      <c r="AL25" t="str">
        <f t="shared" si="7"/>
        <v xml:space="preserve"> </v>
      </c>
      <c r="AM25" t="str">
        <f t="shared" si="7"/>
        <v xml:space="preserve"> </v>
      </c>
      <c r="AN25" t="str">
        <f t="shared" si="7"/>
        <v xml:space="preserve"> </v>
      </c>
      <c r="AO25" t="str">
        <f t="shared" si="7"/>
        <v>Winter Storm</v>
      </c>
      <c r="AP25" t="str">
        <f t="shared" si="7"/>
        <v>Winter Storm</v>
      </c>
      <c r="AQ25" t="str">
        <f t="shared" si="7"/>
        <v xml:space="preserve"> </v>
      </c>
      <c r="AR25" t="str">
        <f t="shared" si="7"/>
        <v xml:space="preserve"> </v>
      </c>
      <c r="AS25" t="str">
        <f t="shared" si="7"/>
        <v xml:space="preserve"> </v>
      </c>
      <c r="AT25" t="str">
        <f t="shared" si="7"/>
        <v xml:space="preserve"> </v>
      </c>
      <c r="AU25" t="str">
        <f t="shared" si="7"/>
        <v xml:space="preserve"> </v>
      </c>
      <c r="AV25" t="str">
        <f t="shared" si="7"/>
        <v xml:space="preserve"> </v>
      </c>
      <c r="AW25" t="str">
        <f t="shared" si="7"/>
        <v>Winter Storm</v>
      </c>
      <c r="AX25" t="str">
        <f t="shared" si="7"/>
        <v>Winter Storm</v>
      </c>
      <c r="AY25" t="str">
        <f t="shared" si="7"/>
        <v>Winter Storm</v>
      </c>
      <c r="AZ25" t="str">
        <f t="shared" si="7"/>
        <v xml:space="preserve"> </v>
      </c>
      <c r="BA25" t="str">
        <f t="shared" si="7"/>
        <v>Winter Storm</v>
      </c>
      <c r="BB25" t="str">
        <f t="shared" si="7"/>
        <v>Winter Storm</v>
      </c>
      <c r="BC25" t="str">
        <f t="shared" si="7"/>
        <v>Winter Storm</v>
      </c>
      <c r="BD25" t="str">
        <f t="shared" si="7"/>
        <v>Winter Storm</v>
      </c>
      <c r="BE25" t="str">
        <f t="shared" si="7"/>
        <v xml:space="preserve"> </v>
      </c>
      <c r="BF25" t="str">
        <f t="shared" si="7"/>
        <v xml:space="preserve"> </v>
      </c>
      <c r="BG25" t="str">
        <f t="shared" si="7"/>
        <v>Winter Storm</v>
      </c>
      <c r="BH25" t="str">
        <f t="shared" si="7"/>
        <v>Winter Storm</v>
      </c>
      <c r="BI25" t="str">
        <f t="shared" si="7"/>
        <v>Winter Storm</v>
      </c>
      <c r="BJ25" t="str">
        <f t="shared" si="7"/>
        <v xml:space="preserve"> </v>
      </c>
      <c r="BK25" t="str">
        <f t="shared" si="7"/>
        <v xml:space="preserve"> </v>
      </c>
      <c r="BL25" t="str">
        <f t="shared" si="7"/>
        <v xml:space="preserve"> </v>
      </c>
      <c r="BM25" t="str">
        <f t="shared" si="7"/>
        <v xml:space="preserve"> </v>
      </c>
      <c r="BN25" t="str">
        <f t="shared" si="7"/>
        <v>Winter Storm</v>
      </c>
      <c r="BO25" t="str">
        <f t="shared" ref="BO25:CU25" si="8">IF(BO19=1,$A19," ")</f>
        <v xml:space="preserve"> </v>
      </c>
      <c r="BP25" t="str">
        <f t="shared" si="8"/>
        <v xml:space="preserve"> </v>
      </c>
      <c r="BQ25" t="str">
        <f t="shared" si="8"/>
        <v xml:space="preserve"> </v>
      </c>
      <c r="BR25" t="str">
        <f t="shared" si="8"/>
        <v xml:space="preserve"> </v>
      </c>
      <c r="BS25" t="str">
        <f t="shared" si="8"/>
        <v xml:space="preserve"> </v>
      </c>
      <c r="BT25" t="str">
        <f t="shared" si="8"/>
        <v xml:space="preserve"> </v>
      </c>
      <c r="BU25" t="str">
        <f t="shared" si="8"/>
        <v xml:space="preserve"> </v>
      </c>
      <c r="BV25" t="str">
        <f t="shared" si="8"/>
        <v xml:space="preserve"> </v>
      </c>
      <c r="BW25" t="str">
        <f t="shared" si="8"/>
        <v>Winter Storm</v>
      </c>
      <c r="BX25" t="str">
        <f t="shared" si="8"/>
        <v xml:space="preserve"> </v>
      </c>
      <c r="BY25" t="str">
        <f t="shared" si="8"/>
        <v xml:space="preserve"> </v>
      </c>
      <c r="BZ25" t="str">
        <f t="shared" si="8"/>
        <v>Winter Storm</v>
      </c>
      <c r="CA25" t="str">
        <f t="shared" si="8"/>
        <v>Winter Storm</v>
      </c>
      <c r="CB25" t="str">
        <f t="shared" si="8"/>
        <v xml:space="preserve"> </v>
      </c>
      <c r="CC25" t="str">
        <f t="shared" si="8"/>
        <v xml:space="preserve"> </v>
      </c>
      <c r="CD25" t="str">
        <f t="shared" si="8"/>
        <v xml:space="preserve"> </v>
      </c>
      <c r="CE25" t="str">
        <f t="shared" si="8"/>
        <v>Winter Storm</v>
      </c>
      <c r="CF25" t="str">
        <f t="shared" si="8"/>
        <v>Winter Storm</v>
      </c>
      <c r="CG25" t="str">
        <f t="shared" si="8"/>
        <v xml:space="preserve"> </v>
      </c>
      <c r="CH25" t="str">
        <f t="shared" si="8"/>
        <v xml:space="preserve"> </v>
      </c>
      <c r="CI25" t="str">
        <f t="shared" si="8"/>
        <v>Winter Storm</v>
      </c>
      <c r="CJ25" t="str">
        <f t="shared" si="8"/>
        <v>Winter Storm</v>
      </c>
      <c r="CK25" t="str">
        <f t="shared" si="8"/>
        <v>Winter Storm</v>
      </c>
      <c r="CL25" t="str">
        <f t="shared" si="8"/>
        <v xml:space="preserve"> </v>
      </c>
      <c r="CM25" t="str">
        <f t="shared" si="8"/>
        <v xml:space="preserve"> </v>
      </c>
      <c r="CN25" t="str">
        <f t="shared" si="8"/>
        <v xml:space="preserve"> </v>
      </c>
      <c r="CO25" t="str">
        <f t="shared" si="8"/>
        <v>Winter Storm</v>
      </c>
      <c r="CP25" t="str">
        <f t="shared" si="8"/>
        <v xml:space="preserve"> </v>
      </c>
      <c r="CQ25" t="str">
        <f t="shared" si="8"/>
        <v xml:space="preserve"> </v>
      </c>
      <c r="CR25" t="str">
        <f t="shared" si="8"/>
        <v xml:space="preserve"> </v>
      </c>
      <c r="CS25" t="str">
        <f t="shared" si="8"/>
        <v xml:space="preserve"> </v>
      </c>
      <c r="CT25" t="str">
        <f t="shared" si="8"/>
        <v>Winter Storm</v>
      </c>
      <c r="CU25" t="str">
        <f t="shared" si="8"/>
        <v xml:space="preserve"> </v>
      </c>
    </row>
    <row r="29" spans="1:100" x14ac:dyDescent="0.35">
      <c r="A29" s="23" t="s">
        <v>129</v>
      </c>
      <c r="B29" s="23" t="s">
        <v>130</v>
      </c>
      <c r="C29" s="23" t="s">
        <v>130</v>
      </c>
      <c r="D29" s="23" t="s">
        <v>130</v>
      </c>
      <c r="E29" s="23" t="s">
        <v>130</v>
      </c>
      <c r="F29" s="23"/>
      <c r="G29" s="23"/>
      <c r="H29" s="23"/>
    </row>
    <row r="30" spans="1:100" x14ac:dyDescent="0.35">
      <c r="A30" s="23">
        <v>1902</v>
      </c>
      <c r="B30" s="23" t="s">
        <v>125</v>
      </c>
      <c r="C30" s="23" t="s">
        <v>131</v>
      </c>
      <c r="D30" s="23" t="s">
        <v>131</v>
      </c>
      <c r="E30" s="23"/>
      <c r="F30" s="23"/>
      <c r="H30" s="23" t="s">
        <v>132</v>
      </c>
      <c r="I30" s="23">
        <v>57</v>
      </c>
    </row>
    <row r="31" spans="1:100" x14ac:dyDescent="0.35">
      <c r="A31" s="23">
        <v>1904</v>
      </c>
      <c r="B31" s="23" t="s">
        <v>125</v>
      </c>
      <c r="C31" s="23" t="s">
        <v>131</v>
      </c>
      <c r="D31" s="23" t="s">
        <v>131</v>
      </c>
      <c r="E31" s="23" t="s">
        <v>131</v>
      </c>
      <c r="F31" s="23"/>
      <c r="G31" s="23"/>
      <c r="H31" s="23"/>
    </row>
    <row r="32" spans="1:100" hidden="1" x14ac:dyDescent="0.35">
      <c r="A32" s="23">
        <v>1905</v>
      </c>
      <c r="B32" s="23" t="s">
        <v>131</v>
      </c>
      <c r="C32" s="23" t="s">
        <v>131</v>
      </c>
      <c r="D32" s="23" t="s">
        <v>131</v>
      </c>
      <c r="E32" s="23" t="s">
        <v>128</v>
      </c>
      <c r="F32" s="23"/>
      <c r="G32" s="23"/>
      <c r="H32" s="23"/>
    </row>
    <row r="33" spans="1:8" x14ac:dyDescent="0.35">
      <c r="A33" s="23">
        <v>1909</v>
      </c>
      <c r="B33" s="23" t="s">
        <v>125</v>
      </c>
      <c r="C33" s="23" t="s">
        <v>131</v>
      </c>
      <c r="D33" s="23" t="s">
        <v>131</v>
      </c>
      <c r="E33" s="23" t="s">
        <v>131</v>
      </c>
      <c r="F33" s="23"/>
      <c r="G33" s="23"/>
      <c r="H33" s="23"/>
    </row>
    <row r="34" spans="1:8" hidden="1" x14ac:dyDescent="0.35">
      <c r="A34" s="23">
        <v>1911</v>
      </c>
      <c r="B34" s="23" t="s">
        <v>131</v>
      </c>
      <c r="C34" s="23" t="s">
        <v>131</v>
      </c>
      <c r="D34" s="23" t="s">
        <v>127</v>
      </c>
      <c r="E34" s="23" t="s">
        <v>131</v>
      </c>
      <c r="F34" s="23"/>
      <c r="G34" s="23"/>
      <c r="H34" s="23"/>
    </row>
    <row r="35" spans="1:8" hidden="1" x14ac:dyDescent="0.35">
      <c r="A35" s="23">
        <v>1913</v>
      </c>
      <c r="B35" s="23" t="s">
        <v>131</v>
      </c>
      <c r="C35" s="23" t="s">
        <v>126</v>
      </c>
      <c r="D35" s="23" t="s">
        <v>131</v>
      </c>
      <c r="E35" s="23" t="s">
        <v>131</v>
      </c>
      <c r="F35" s="23"/>
      <c r="G35" s="23"/>
      <c r="H35" s="23"/>
    </row>
    <row r="36" spans="1:8" hidden="1" x14ac:dyDescent="0.35">
      <c r="A36" s="23">
        <v>1914</v>
      </c>
      <c r="B36" s="23" t="s">
        <v>131</v>
      </c>
      <c r="C36" s="23" t="s">
        <v>126</v>
      </c>
      <c r="D36" s="23" t="s">
        <v>131</v>
      </c>
      <c r="E36" s="23" t="s">
        <v>128</v>
      </c>
      <c r="F36" s="23"/>
      <c r="G36" s="23"/>
      <c r="H36" s="23"/>
    </row>
    <row r="37" spans="1:8" hidden="1" x14ac:dyDescent="0.35">
      <c r="A37" s="23">
        <v>1915</v>
      </c>
      <c r="B37" s="23" t="s">
        <v>131</v>
      </c>
      <c r="C37" s="23" t="s">
        <v>131</v>
      </c>
      <c r="D37" s="23" t="s">
        <v>131</v>
      </c>
      <c r="E37" s="23" t="s">
        <v>131</v>
      </c>
      <c r="F37" s="23"/>
      <c r="G37" s="23"/>
      <c r="H37" s="23"/>
    </row>
    <row r="38" spans="1:8" x14ac:dyDescent="0.35">
      <c r="A38" s="23">
        <v>1916</v>
      </c>
      <c r="B38" s="23" t="s">
        <v>125</v>
      </c>
      <c r="C38" s="23" t="s">
        <v>131</v>
      </c>
      <c r="D38" s="23" t="s">
        <v>127</v>
      </c>
      <c r="E38" s="23" t="s">
        <v>131</v>
      </c>
      <c r="F38" s="23"/>
      <c r="G38" s="23"/>
      <c r="H38" s="23"/>
    </row>
    <row r="39" spans="1:8" x14ac:dyDescent="0.35">
      <c r="A39" s="23">
        <v>1917</v>
      </c>
      <c r="B39" s="23" t="s">
        <v>125</v>
      </c>
      <c r="C39" s="23" t="s">
        <v>131</v>
      </c>
      <c r="D39" s="23" t="s">
        <v>131</v>
      </c>
      <c r="E39" s="23" t="s">
        <v>131</v>
      </c>
      <c r="F39" s="23"/>
      <c r="G39" s="23"/>
      <c r="H39" s="23"/>
    </row>
    <row r="40" spans="1:8" x14ac:dyDescent="0.35">
      <c r="A40" s="23">
        <v>1920</v>
      </c>
      <c r="B40" s="23" t="s">
        <v>125</v>
      </c>
      <c r="C40" s="23" t="s">
        <v>131</v>
      </c>
      <c r="D40" s="23" t="s">
        <v>131</v>
      </c>
      <c r="E40" s="23" t="s">
        <v>131</v>
      </c>
      <c r="F40" s="23"/>
      <c r="G40" s="23"/>
      <c r="H40" s="23"/>
    </row>
    <row r="41" spans="1:8" hidden="1" x14ac:dyDescent="0.35">
      <c r="A41" s="23">
        <v>1921</v>
      </c>
      <c r="B41" s="23" t="s">
        <v>131</v>
      </c>
      <c r="C41" s="23" t="s">
        <v>131</v>
      </c>
      <c r="D41" s="23" t="s">
        <v>131</v>
      </c>
      <c r="E41" s="23" t="s">
        <v>128</v>
      </c>
      <c r="F41" s="23"/>
      <c r="G41" s="23"/>
      <c r="H41" s="23"/>
    </row>
    <row r="42" spans="1:8" x14ac:dyDescent="0.35">
      <c r="A42" s="23">
        <v>1922</v>
      </c>
      <c r="B42" s="23" t="s">
        <v>125</v>
      </c>
      <c r="C42" s="23" t="s">
        <v>131</v>
      </c>
      <c r="D42" s="23" t="s">
        <v>127</v>
      </c>
      <c r="E42" s="23" t="s">
        <v>131</v>
      </c>
      <c r="F42" s="23"/>
      <c r="G42" s="23"/>
      <c r="H42" s="23"/>
    </row>
    <row r="43" spans="1:8" hidden="1" x14ac:dyDescent="0.35">
      <c r="A43" s="23">
        <v>1923</v>
      </c>
      <c r="B43" s="23" t="s">
        <v>131</v>
      </c>
      <c r="C43" s="23" t="s">
        <v>131</v>
      </c>
      <c r="D43" s="23" t="s">
        <v>131</v>
      </c>
      <c r="E43" s="23" t="s">
        <v>131</v>
      </c>
      <c r="F43" s="23"/>
      <c r="G43" s="23"/>
      <c r="H43" s="23"/>
    </row>
    <row r="44" spans="1:8" x14ac:dyDescent="0.35">
      <c r="A44" s="23">
        <v>1925</v>
      </c>
      <c r="B44" s="23" t="s">
        <v>125</v>
      </c>
      <c r="C44" s="23" t="s">
        <v>131</v>
      </c>
      <c r="D44" s="24" t="s">
        <v>131</v>
      </c>
      <c r="E44" s="24" t="s">
        <v>131</v>
      </c>
      <c r="F44" s="23"/>
      <c r="G44" s="23"/>
      <c r="H44" s="23"/>
    </row>
    <row r="45" spans="1:8" hidden="1" x14ac:dyDescent="0.35">
      <c r="A45" s="23">
        <v>1928</v>
      </c>
      <c r="B45" s="23" t="s">
        <v>131</v>
      </c>
      <c r="C45" s="23" t="s">
        <v>131</v>
      </c>
      <c r="D45" s="23" t="s">
        <v>131</v>
      </c>
      <c r="E45" s="23" t="s">
        <v>131</v>
      </c>
      <c r="F45" s="23"/>
      <c r="G45" s="23"/>
      <c r="H45" s="23"/>
    </row>
    <row r="46" spans="1:8" hidden="1" x14ac:dyDescent="0.35">
      <c r="A46" s="23">
        <v>1929</v>
      </c>
      <c r="B46" s="23" t="s">
        <v>131</v>
      </c>
      <c r="C46" s="23" t="s">
        <v>131</v>
      </c>
      <c r="D46" s="23" t="s">
        <v>131</v>
      </c>
      <c r="E46" s="23" t="s">
        <v>131</v>
      </c>
      <c r="F46" s="23"/>
      <c r="G46" s="23"/>
      <c r="H46" s="23"/>
    </row>
    <row r="47" spans="1:8" hidden="1" x14ac:dyDescent="0.35">
      <c r="A47" s="23">
        <v>1930</v>
      </c>
      <c r="B47" s="23" t="s">
        <v>131</v>
      </c>
      <c r="C47" s="23" t="s">
        <v>126</v>
      </c>
      <c r="D47" s="23" t="s">
        <v>131</v>
      </c>
      <c r="E47" s="23" t="s">
        <v>131</v>
      </c>
      <c r="F47" s="23"/>
      <c r="G47" s="23"/>
      <c r="H47" s="23"/>
    </row>
    <row r="48" spans="1:8" hidden="1" x14ac:dyDescent="0.35">
      <c r="A48" s="23">
        <v>1933</v>
      </c>
      <c r="B48" s="23" t="s">
        <v>131</v>
      </c>
      <c r="C48" s="23" t="s">
        <v>131</v>
      </c>
      <c r="D48" s="23" t="s">
        <v>131</v>
      </c>
      <c r="E48" s="23" t="s">
        <v>131</v>
      </c>
      <c r="F48" s="23"/>
      <c r="G48" s="23"/>
      <c r="H48" s="23"/>
    </row>
    <row r="49" spans="1:8" x14ac:dyDescent="0.35">
      <c r="A49" s="23">
        <v>1934</v>
      </c>
      <c r="B49" s="23" t="s">
        <v>125</v>
      </c>
      <c r="C49" s="23" t="s">
        <v>131</v>
      </c>
      <c r="D49" s="23" t="s">
        <v>131</v>
      </c>
      <c r="E49" s="23" t="s">
        <v>131</v>
      </c>
      <c r="F49" s="23"/>
      <c r="G49" s="23"/>
      <c r="H49" s="23"/>
    </row>
    <row r="50" spans="1:8" x14ac:dyDescent="0.35">
      <c r="A50" s="23">
        <v>1935</v>
      </c>
      <c r="B50" s="23" t="s">
        <v>125</v>
      </c>
      <c r="C50" s="23" t="s">
        <v>126</v>
      </c>
      <c r="D50" s="23" t="s">
        <v>131</v>
      </c>
      <c r="E50" s="23" t="s">
        <v>128</v>
      </c>
      <c r="F50" s="23"/>
      <c r="G50" s="23"/>
      <c r="H50" s="23"/>
    </row>
    <row r="51" spans="1:8" hidden="1" x14ac:dyDescent="0.35">
      <c r="A51" s="23">
        <v>1936</v>
      </c>
      <c r="B51" s="23" t="s">
        <v>131</v>
      </c>
      <c r="C51" s="23" t="s">
        <v>126</v>
      </c>
      <c r="D51" s="23" t="s">
        <v>127</v>
      </c>
      <c r="E51" s="23" t="s">
        <v>131</v>
      </c>
      <c r="F51" s="23"/>
      <c r="G51" s="23"/>
      <c r="H51" s="23"/>
    </row>
    <row r="52" spans="1:8" hidden="1" x14ac:dyDescent="0.35">
      <c r="A52" s="23">
        <v>1937</v>
      </c>
      <c r="B52" s="23" t="s">
        <v>131</v>
      </c>
      <c r="C52" s="23" t="s">
        <v>131</v>
      </c>
      <c r="D52" s="23" t="s">
        <v>131</v>
      </c>
      <c r="E52" s="23" t="s">
        <v>131</v>
      </c>
      <c r="F52" s="23"/>
      <c r="G52" s="23"/>
      <c r="H52" s="23"/>
    </row>
    <row r="53" spans="1:8" hidden="1" x14ac:dyDescent="0.35">
      <c r="A53" s="23">
        <v>1938</v>
      </c>
      <c r="B53" s="23" t="s">
        <v>131</v>
      </c>
      <c r="C53" s="23" t="s">
        <v>131</v>
      </c>
      <c r="D53" s="23" t="s">
        <v>127</v>
      </c>
      <c r="E53" s="23" t="s">
        <v>131</v>
      </c>
      <c r="F53" s="23"/>
      <c r="G53" s="23"/>
      <c r="H53" s="23"/>
    </row>
    <row r="54" spans="1:8" hidden="1" x14ac:dyDescent="0.35">
      <c r="A54" s="23">
        <v>1940</v>
      </c>
      <c r="B54" s="23" t="s">
        <v>131</v>
      </c>
      <c r="C54" s="23" t="s">
        <v>126</v>
      </c>
      <c r="D54" s="23" t="s">
        <v>131</v>
      </c>
      <c r="E54" s="23" t="s">
        <v>131</v>
      </c>
      <c r="F54" s="23"/>
      <c r="G54" s="23"/>
      <c r="H54" s="23"/>
    </row>
    <row r="55" spans="1:8" x14ac:dyDescent="0.35">
      <c r="A55" s="23">
        <v>1941</v>
      </c>
      <c r="B55" s="23" t="s">
        <v>125</v>
      </c>
      <c r="C55" s="23" t="s">
        <v>131</v>
      </c>
      <c r="D55" s="23" t="s">
        <v>127</v>
      </c>
      <c r="E55" s="23" t="s">
        <v>128</v>
      </c>
      <c r="F55" s="23"/>
      <c r="G55" s="23"/>
      <c r="H55" s="23"/>
    </row>
    <row r="56" spans="1:8" hidden="1" x14ac:dyDescent="0.35">
      <c r="A56" s="23">
        <v>1942</v>
      </c>
      <c r="B56" s="23" t="s">
        <v>131</v>
      </c>
      <c r="C56" s="23" t="s">
        <v>131</v>
      </c>
      <c r="D56" s="23" t="s">
        <v>131</v>
      </c>
      <c r="E56" s="23" t="s">
        <v>128</v>
      </c>
      <c r="F56" s="23"/>
      <c r="G56" s="23"/>
      <c r="H56" s="23"/>
    </row>
    <row r="57" spans="1:8" hidden="1" x14ac:dyDescent="0.35">
      <c r="A57" s="23">
        <v>1944</v>
      </c>
      <c r="B57" s="23" t="s">
        <v>131</v>
      </c>
      <c r="C57" s="23" t="s">
        <v>131</v>
      </c>
      <c r="D57" s="23" t="s">
        <v>131</v>
      </c>
      <c r="E57" s="23" t="s">
        <v>128</v>
      </c>
      <c r="F57" s="23"/>
      <c r="G57" s="23"/>
      <c r="H57" s="23"/>
    </row>
    <row r="58" spans="1:8" hidden="1" x14ac:dyDescent="0.35">
      <c r="A58" s="23">
        <v>1946</v>
      </c>
      <c r="B58" s="23" t="s">
        <v>131</v>
      </c>
      <c r="C58" s="23" t="s">
        <v>126</v>
      </c>
      <c r="D58" s="23" t="s">
        <v>131</v>
      </c>
      <c r="E58" s="23" t="s">
        <v>131</v>
      </c>
      <c r="F58" s="23"/>
      <c r="G58" s="23"/>
      <c r="H58" s="23"/>
    </row>
    <row r="59" spans="1:8" hidden="1" x14ac:dyDescent="0.35">
      <c r="A59" s="23">
        <v>1947</v>
      </c>
      <c r="B59" s="23" t="s">
        <v>131</v>
      </c>
      <c r="C59" s="23" t="s">
        <v>131</v>
      </c>
      <c r="D59" s="23" t="s">
        <v>131</v>
      </c>
      <c r="E59" s="23" t="s">
        <v>128</v>
      </c>
      <c r="F59" s="23"/>
      <c r="G59" s="23"/>
      <c r="H59" s="23"/>
    </row>
    <row r="60" spans="1:8" hidden="1" x14ac:dyDescent="0.35">
      <c r="A60" s="23">
        <v>1948</v>
      </c>
      <c r="B60" s="23" t="s">
        <v>131</v>
      </c>
      <c r="C60" s="23" t="s">
        <v>131</v>
      </c>
      <c r="D60" s="23" t="s">
        <v>127</v>
      </c>
      <c r="E60" s="23" t="s">
        <v>131</v>
      </c>
      <c r="F60" s="23"/>
      <c r="G60" s="23"/>
      <c r="H60" s="23"/>
    </row>
    <row r="61" spans="1:8" hidden="1" x14ac:dyDescent="0.35">
      <c r="A61" s="23">
        <v>1950</v>
      </c>
      <c r="B61" s="23" t="s">
        <v>131</v>
      </c>
      <c r="C61" s="23" t="s">
        <v>126</v>
      </c>
      <c r="D61" s="23" t="s">
        <v>131</v>
      </c>
      <c r="E61" s="23" t="s">
        <v>131</v>
      </c>
      <c r="F61" s="23"/>
      <c r="G61" s="23"/>
      <c r="H61" s="23"/>
    </row>
    <row r="62" spans="1:8" hidden="1" x14ac:dyDescent="0.35">
      <c r="A62" s="23">
        <v>1951</v>
      </c>
      <c r="B62" s="23" t="s">
        <v>131</v>
      </c>
      <c r="C62" s="23" t="s">
        <v>131</v>
      </c>
      <c r="D62" s="23" t="s">
        <v>131</v>
      </c>
      <c r="E62" s="23" t="s">
        <v>131</v>
      </c>
      <c r="F62" s="23"/>
      <c r="G62" s="23"/>
      <c r="H62" s="23"/>
    </row>
    <row r="63" spans="1:8" x14ac:dyDescent="0.35">
      <c r="A63" s="23">
        <v>1952</v>
      </c>
      <c r="B63" s="23" t="s">
        <v>125</v>
      </c>
      <c r="C63" s="23" t="s">
        <v>131</v>
      </c>
      <c r="D63" s="23" t="s">
        <v>131</v>
      </c>
      <c r="E63" s="23" t="s">
        <v>131</v>
      </c>
      <c r="F63" s="23"/>
      <c r="G63" s="23"/>
      <c r="H63" s="23"/>
    </row>
    <row r="64" spans="1:8" hidden="1" x14ac:dyDescent="0.35">
      <c r="A64" s="23">
        <v>1953</v>
      </c>
      <c r="B64" s="23" t="s">
        <v>131</v>
      </c>
      <c r="C64" s="23" t="s">
        <v>126</v>
      </c>
      <c r="D64" s="23" t="s">
        <v>131</v>
      </c>
      <c r="E64" s="23" t="s">
        <v>131</v>
      </c>
      <c r="F64" s="23"/>
      <c r="G64" s="23"/>
      <c r="H64" s="23"/>
    </row>
    <row r="65" spans="1:8" x14ac:dyDescent="0.35">
      <c r="A65" s="23">
        <v>1954</v>
      </c>
      <c r="B65" s="23" t="s">
        <v>125</v>
      </c>
      <c r="C65" s="23" t="s">
        <v>131</v>
      </c>
      <c r="D65" s="23" t="s">
        <v>131</v>
      </c>
      <c r="E65" s="23" t="s">
        <v>131</v>
      </c>
      <c r="F65" s="23"/>
      <c r="G65" s="23"/>
      <c r="H65" s="23"/>
    </row>
    <row r="66" spans="1:8" x14ac:dyDescent="0.35">
      <c r="A66" s="23">
        <v>1955</v>
      </c>
      <c r="B66" s="23" t="s">
        <v>125</v>
      </c>
      <c r="C66" s="23" t="s">
        <v>131</v>
      </c>
      <c r="D66" s="23" t="s">
        <v>127</v>
      </c>
      <c r="E66" s="23" t="s">
        <v>131</v>
      </c>
      <c r="F66" s="23"/>
      <c r="G66" s="23"/>
      <c r="H66" s="23"/>
    </row>
    <row r="67" spans="1:8" hidden="1" x14ac:dyDescent="0.35">
      <c r="A67" s="23">
        <v>1956</v>
      </c>
      <c r="B67" s="23" t="s">
        <v>131</v>
      </c>
      <c r="C67" s="23" t="s">
        <v>131</v>
      </c>
      <c r="D67" s="23" t="s">
        <v>131</v>
      </c>
      <c r="E67" s="23" t="s">
        <v>131</v>
      </c>
      <c r="F67" s="23"/>
      <c r="G67" s="23"/>
      <c r="H67" s="23"/>
    </row>
    <row r="68" spans="1:8" x14ac:dyDescent="0.35">
      <c r="A68" s="23">
        <v>1957</v>
      </c>
      <c r="B68" s="23" t="s">
        <v>125</v>
      </c>
      <c r="C68" s="23" t="s">
        <v>131</v>
      </c>
      <c r="D68" s="23" t="s">
        <v>131</v>
      </c>
      <c r="E68" s="23" t="s">
        <v>131</v>
      </c>
      <c r="F68" s="23"/>
      <c r="G68" s="23"/>
      <c r="H68" s="23"/>
    </row>
    <row r="69" spans="1:8" hidden="1" x14ac:dyDescent="0.35">
      <c r="A69" s="23">
        <v>1958</v>
      </c>
      <c r="B69" s="23" t="s">
        <v>131</v>
      </c>
      <c r="C69" s="23" t="s">
        <v>131</v>
      </c>
      <c r="D69" s="23" t="s">
        <v>131</v>
      </c>
      <c r="E69" s="23" t="s">
        <v>128</v>
      </c>
      <c r="F69" s="23"/>
      <c r="G69" s="23"/>
      <c r="H69" s="23"/>
    </row>
    <row r="70" spans="1:8" hidden="1" x14ac:dyDescent="0.35">
      <c r="A70" s="23">
        <v>1959</v>
      </c>
      <c r="B70" s="23" t="s">
        <v>131</v>
      </c>
      <c r="C70" s="23" t="s">
        <v>131</v>
      </c>
      <c r="D70" s="23" t="s">
        <v>131</v>
      </c>
      <c r="E70" s="23" t="s">
        <v>128</v>
      </c>
      <c r="F70" s="23"/>
      <c r="G70" s="23"/>
      <c r="H70" s="23"/>
    </row>
    <row r="71" spans="1:8" hidden="1" x14ac:dyDescent="0.35">
      <c r="A71" s="23">
        <v>1960</v>
      </c>
      <c r="B71" s="23" t="s">
        <v>131</v>
      </c>
      <c r="C71" s="23" t="s">
        <v>131</v>
      </c>
      <c r="D71" s="23" t="s">
        <v>131</v>
      </c>
      <c r="E71" s="23" t="s">
        <v>131</v>
      </c>
      <c r="F71" s="23"/>
      <c r="G71" s="23"/>
      <c r="H71" s="23"/>
    </row>
    <row r="72" spans="1:8" hidden="1" x14ac:dyDescent="0.35">
      <c r="A72" s="23">
        <v>1961</v>
      </c>
      <c r="B72" s="23" t="s">
        <v>131</v>
      </c>
      <c r="C72" s="23" t="s">
        <v>131</v>
      </c>
      <c r="D72" s="23" t="s">
        <v>131</v>
      </c>
      <c r="E72" s="23" t="s">
        <v>131</v>
      </c>
      <c r="F72" s="23"/>
      <c r="G72" s="23"/>
      <c r="H72" s="23"/>
    </row>
    <row r="73" spans="1:8" hidden="1" x14ac:dyDescent="0.35">
      <c r="A73" s="23">
        <v>1962</v>
      </c>
      <c r="B73" s="23" t="s">
        <v>131</v>
      </c>
      <c r="C73" s="23" t="s">
        <v>131</v>
      </c>
      <c r="D73" s="23" t="s">
        <v>131</v>
      </c>
      <c r="E73" s="23" t="s">
        <v>131</v>
      </c>
      <c r="F73" s="23"/>
      <c r="G73" s="23"/>
      <c r="H73" s="23"/>
    </row>
    <row r="74" spans="1:8" x14ac:dyDescent="0.35">
      <c r="A74" s="23">
        <v>1963</v>
      </c>
      <c r="B74" s="23" t="s">
        <v>125</v>
      </c>
      <c r="C74" s="23" t="s">
        <v>131</v>
      </c>
      <c r="D74" s="23" t="s">
        <v>131</v>
      </c>
      <c r="E74" s="23" t="s">
        <v>131</v>
      </c>
      <c r="F74" s="23"/>
      <c r="G74" s="23"/>
      <c r="H74" s="23"/>
    </row>
    <row r="75" spans="1:8" hidden="1" x14ac:dyDescent="0.35">
      <c r="A75" s="23">
        <v>1964</v>
      </c>
      <c r="B75" s="23" t="s">
        <v>131</v>
      </c>
      <c r="C75" s="23" t="s">
        <v>131</v>
      </c>
      <c r="D75" s="23" t="s">
        <v>131</v>
      </c>
      <c r="E75" s="23" t="s">
        <v>131</v>
      </c>
      <c r="F75" s="23"/>
      <c r="G75" s="23"/>
      <c r="H75" s="23"/>
    </row>
    <row r="76" spans="1:8" x14ac:dyDescent="0.35">
      <c r="A76" s="23">
        <v>1965</v>
      </c>
      <c r="B76" s="23" t="s">
        <v>125</v>
      </c>
      <c r="C76" s="23" t="s">
        <v>131</v>
      </c>
      <c r="D76" s="23" t="s">
        <v>131</v>
      </c>
      <c r="E76" s="23" t="s">
        <v>131</v>
      </c>
      <c r="F76" s="23"/>
      <c r="G76" s="23"/>
      <c r="H76" s="23"/>
    </row>
    <row r="77" spans="1:8" hidden="1" x14ac:dyDescent="0.35">
      <c r="A77" s="23">
        <v>1966</v>
      </c>
      <c r="B77" s="23" t="s">
        <v>131</v>
      </c>
      <c r="C77" s="23" t="s">
        <v>131</v>
      </c>
      <c r="D77" s="23" t="s">
        <v>131</v>
      </c>
      <c r="E77" s="23" t="s">
        <v>128</v>
      </c>
      <c r="F77" s="23"/>
      <c r="G77" s="23"/>
      <c r="H77" s="23"/>
    </row>
    <row r="78" spans="1:8" hidden="1" x14ac:dyDescent="0.35">
      <c r="A78" s="23">
        <v>1967</v>
      </c>
      <c r="B78" s="23" t="s">
        <v>131</v>
      </c>
      <c r="C78" s="23" t="s">
        <v>131</v>
      </c>
      <c r="D78" s="23" t="s">
        <v>131</v>
      </c>
      <c r="E78" s="23" t="s">
        <v>128</v>
      </c>
      <c r="F78" s="23"/>
      <c r="G78" s="23"/>
      <c r="H78" s="23"/>
    </row>
    <row r="79" spans="1:8" x14ac:dyDescent="0.35">
      <c r="A79" s="23">
        <v>1968</v>
      </c>
      <c r="B79" s="23" t="s">
        <v>125</v>
      </c>
      <c r="C79" s="23" t="s">
        <v>126</v>
      </c>
      <c r="D79" s="23" t="s">
        <v>131</v>
      </c>
      <c r="E79" s="23" t="s">
        <v>128</v>
      </c>
      <c r="F79" s="23"/>
      <c r="G79" s="23"/>
      <c r="H79" s="23"/>
    </row>
    <row r="80" spans="1:8" hidden="1" x14ac:dyDescent="0.35">
      <c r="A80" s="23">
        <v>1969</v>
      </c>
      <c r="B80" s="23" t="s">
        <v>131</v>
      </c>
      <c r="C80" s="23" t="s">
        <v>126</v>
      </c>
      <c r="D80" s="23" t="s">
        <v>131</v>
      </c>
      <c r="E80" s="23" t="s">
        <v>131</v>
      </c>
      <c r="F80" s="23"/>
      <c r="G80" s="23"/>
      <c r="H80" s="23"/>
    </row>
    <row r="81" spans="1:8" hidden="1" x14ac:dyDescent="0.35">
      <c r="A81" s="23">
        <v>1970</v>
      </c>
      <c r="B81" s="23" t="s">
        <v>131</v>
      </c>
      <c r="C81" s="23" t="s">
        <v>131</v>
      </c>
      <c r="D81" s="23" t="s">
        <v>131</v>
      </c>
      <c r="E81" s="23" t="s">
        <v>128</v>
      </c>
      <c r="F81" s="23"/>
      <c r="G81" s="23"/>
      <c r="H81" s="23"/>
    </row>
    <row r="82" spans="1:8" hidden="1" x14ac:dyDescent="0.35">
      <c r="A82" s="23">
        <v>1971</v>
      </c>
      <c r="B82" s="23" t="s">
        <v>131</v>
      </c>
      <c r="C82" s="23" t="s">
        <v>126</v>
      </c>
      <c r="D82" s="23" t="s">
        <v>131</v>
      </c>
      <c r="E82" s="23" t="s">
        <v>128</v>
      </c>
      <c r="F82" s="23"/>
      <c r="G82" s="23"/>
      <c r="H82" s="23"/>
    </row>
    <row r="83" spans="1:8" hidden="1" x14ac:dyDescent="0.35">
      <c r="A83" s="23">
        <v>1972</v>
      </c>
      <c r="B83" s="23" t="s">
        <v>131</v>
      </c>
      <c r="C83" s="23" t="s">
        <v>131</v>
      </c>
      <c r="D83" s="23" t="s">
        <v>131</v>
      </c>
      <c r="E83" s="23" t="s">
        <v>128</v>
      </c>
      <c r="F83" s="23"/>
      <c r="G83" s="23"/>
      <c r="H83" s="23"/>
    </row>
    <row r="84" spans="1:8" hidden="1" x14ac:dyDescent="0.35">
      <c r="A84" s="23">
        <v>1973</v>
      </c>
      <c r="B84" s="23" t="s">
        <v>131</v>
      </c>
      <c r="C84" s="23" t="s">
        <v>131</v>
      </c>
      <c r="D84" s="23" t="s">
        <v>131</v>
      </c>
      <c r="E84" s="23" t="s">
        <v>128</v>
      </c>
      <c r="F84" s="23"/>
      <c r="G84" s="23"/>
      <c r="H84" s="23"/>
    </row>
    <row r="85" spans="1:8" hidden="1" x14ac:dyDescent="0.35">
      <c r="A85" s="23">
        <v>1974</v>
      </c>
      <c r="B85" s="23" t="s">
        <v>131</v>
      </c>
      <c r="C85" s="23" t="s">
        <v>131</v>
      </c>
      <c r="D85" s="23" t="s">
        <v>131</v>
      </c>
      <c r="E85" s="23" t="s">
        <v>131</v>
      </c>
      <c r="F85" s="23"/>
      <c r="G85" s="23"/>
      <c r="H85" s="23"/>
    </row>
    <row r="86" spans="1:8" hidden="1" x14ac:dyDescent="0.35">
      <c r="A86" s="23">
        <v>1975</v>
      </c>
      <c r="B86" s="23" t="s">
        <v>131</v>
      </c>
      <c r="C86" s="23" t="s">
        <v>131</v>
      </c>
      <c r="D86" s="23" t="s">
        <v>131</v>
      </c>
      <c r="E86" s="23" t="s">
        <v>131</v>
      </c>
      <c r="F86" s="23"/>
      <c r="G86" s="23"/>
      <c r="H86" s="23"/>
    </row>
    <row r="87" spans="1:8" hidden="1" x14ac:dyDescent="0.35">
      <c r="A87" s="23">
        <v>1976</v>
      </c>
      <c r="B87" s="23" t="s">
        <v>131</v>
      </c>
      <c r="C87" s="23" t="s">
        <v>126</v>
      </c>
      <c r="D87" s="23" t="s">
        <v>131</v>
      </c>
      <c r="E87" s="23" t="s">
        <v>128</v>
      </c>
      <c r="F87" s="23"/>
      <c r="G87" s="23"/>
      <c r="H87" s="23"/>
    </row>
    <row r="88" spans="1:8" hidden="1" x14ac:dyDescent="0.35">
      <c r="A88" s="23">
        <v>1977</v>
      </c>
      <c r="B88" s="23" t="s">
        <v>131</v>
      </c>
      <c r="C88" s="23" t="s">
        <v>131</v>
      </c>
      <c r="D88" s="23" t="s">
        <v>131</v>
      </c>
      <c r="E88" s="23" t="s">
        <v>128</v>
      </c>
      <c r="F88" s="23"/>
      <c r="G88" s="23"/>
      <c r="H88" s="23"/>
    </row>
    <row r="89" spans="1:8" hidden="1" x14ac:dyDescent="0.35">
      <c r="A89" s="23">
        <v>1978</v>
      </c>
      <c r="B89" s="23" t="s">
        <v>131</v>
      </c>
      <c r="C89" s="23" t="s">
        <v>131</v>
      </c>
      <c r="D89" s="23" t="s">
        <v>131</v>
      </c>
      <c r="E89" s="23" t="s">
        <v>128</v>
      </c>
      <c r="F89" s="23"/>
      <c r="G89" s="23"/>
      <c r="H89" s="23"/>
    </row>
    <row r="90" spans="1:8" hidden="1" x14ac:dyDescent="0.35">
      <c r="A90" s="23">
        <v>1979</v>
      </c>
      <c r="B90" s="23" t="s">
        <v>131</v>
      </c>
      <c r="C90" s="23" t="s">
        <v>126</v>
      </c>
      <c r="D90" s="23" t="s">
        <v>131</v>
      </c>
      <c r="E90" s="23" t="s">
        <v>131</v>
      </c>
      <c r="F90" s="23"/>
      <c r="G90" s="23"/>
      <c r="H90" s="23"/>
    </row>
    <row r="91" spans="1:8" hidden="1" x14ac:dyDescent="0.35">
      <c r="A91" s="23">
        <v>1980</v>
      </c>
      <c r="B91" s="23" t="s">
        <v>131</v>
      </c>
      <c r="C91" s="23" t="s">
        <v>131</v>
      </c>
      <c r="D91" s="23" t="s">
        <v>127</v>
      </c>
      <c r="E91" s="23" t="s">
        <v>131</v>
      </c>
      <c r="F91" s="23"/>
      <c r="G91" s="23"/>
      <c r="H91" s="23"/>
    </row>
    <row r="92" spans="1:8" hidden="1" x14ac:dyDescent="0.35">
      <c r="A92" s="23">
        <v>1981</v>
      </c>
      <c r="B92" s="23" t="s">
        <v>131</v>
      </c>
      <c r="C92" s="23" t="s">
        <v>131</v>
      </c>
      <c r="D92" s="23" t="s">
        <v>131</v>
      </c>
      <c r="E92" s="23" t="s">
        <v>131</v>
      </c>
      <c r="F92" s="23"/>
      <c r="G92" s="23"/>
      <c r="H92" s="23"/>
    </row>
    <row r="93" spans="1:8" hidden="1" x14ac:dyDescent="0.35">
      <c r="A93" s="23">
        <v>1982</v>
      </c>
      <c r="B93" s="23" t="s">
        <v>131</v>
      </c>
      <c r="C93" s="23" t="s">
        <v>131</v>
      </c>
      <c r="D93" s="23" t="s">
        <v>131</v>
      </c>
      <c r="E93" s="23" t="s">
        <v>131</v>
      </c>
      <c r="F93" s="23"/>
      <c r="G93" s="23"/>
      <c r="H93" s="23"/>
    </row>
    <row r="94" spans="1:8" hidden="1" x14ac:dyDescent="0.35">
      <c r="A94" s="23">
        <v>1983</v>
      </c>
      <c r="B94" s="23" t="s">
        <v>131</v>
      </c>
      <c r="C94" s="23" t="s">
        <v>131</v>
      </c>
      <c r="D94" s="23" t="s">
        <v>131</v>
      </c>
      <c r="E94" s="23" t="s">
        <v>128</v>
      </c>
      <c r="F94" s="23"/>
      <c r="G94" s="23"/>
      <c r="H94" s="23"/>
    </row>
    <row r="95" spans="1:8" hidden="1" x14ac:dyDescent="0.35">
      <c r="A95" s="23">
        <v>1984</v>
      </c>
      <c r="B95" s="23" t="s">
        <v>131</v>
      </c>
      <c r="C95" s="23" t="s">
        <v>126</v>
      </c>
      <c r="D95" s="23" t="s">
        <v>131</v>
      </c>
      <c r="E95" s="23" t="s">
        <v>131</v>
      </c>
      <c r="F95" s="23"/>
      <c r="G95" s="23"/>
      <c r="H95" s="23"/>
    </row>
    <row r="96" spans="1:8" hidden="1" x14ac:dyDescent="0.35">
      <c r="A96" s="23">
        <v>1985</v>
      </c>
      <c r="B96" s="23" t="s">
        <v>131</v>
      </c>
      <c r="C96" s="23" t="s">
        <v>126</v>
      </c>
      <c r="D96" s="23" t="s">
        <v>127</v>
      </c>
      <c r="E96" s="23" t="s">
        <v>131</v>
      </c>
      <c r="F96" s="23"/>
      <c r="G96" s="23"/>
      <c r="H96" s="23"/>
    </row>
    <row r="97" spans="1:8" hidden="1" x14ac:dyDescent="0.35">
      <c r="A97" s="23">
        <v>1986</v>
      </c>
      <c r="B97" s="23" t="s">
        <v>131</v>
      </c>
      <c r="C97" s="23" t="s">
        <v>126</v>
      </c>
      <c r="D97" s="23" t="s">
        <v>131</v>
      </c>
      <c r="E97" s="23" t="s">
        <v>131</v>
      </c>
      <c r="F97" s="23"/>
      <c r="G97" s="23"/>
      <c r="H97" s="23"/>
    </row>
    <row r="98" spans="1:8" hidden="1" x14ac:dyDescent="0.35">
      <c r="A98" s="23">
        <v>1987</v>
      </c>
      <c r="B98" s="23" t="s">
        <v>131</v>
      </c>
      <c r="C98" s="23" t="s">
        <v>126</v>
      </c>
      <c r="D98" s="23" t="s">
        <v>127</v>
      </c>
      <c r="E98" s="23" t="s">
        <v>131</v>
      </c>
      <c r="F98" s="23"/>
      <c r="G98" s="23"/>
      <c r="H98" s="23"/>
    </row>
    <row r="99" spans="1:8" hidden="1" x14ac:dyDescent="0.35">
      <c r="A99" s="23">
        <v>1988</v>
      </c>
      <c r="B99" s="23" t="s">
        <v>131</v>
      </c>
      <c r="C99" s="23" t="s">
        <v>126</v>
      </c>
      <c r="D99" s="23" t="s">
        <v>127</v>
      </c>
      <c r="E99" s="23" t="s">
        <v>131</v>
      </c>
      <c r="F99" s="23"/>
      <c r="G99" s="23"/>
      <c r="H99" s="23"/>
    </row>
    <row r="100" spans="1:8" hidden="1" x14ac:dyDescent="0.35">
      <c r="A100" s="23">
        <v>1989</v>
      </c>
      <c r="B100" s="23" t="s">
        <v>131</v>
      </c>
      <c r="C100" s="23" t="s">
        <v>131</v>
      </c>
      <c r="D100" s="23" t="s">
        <v>131</v>
      </c>
      <c r="E100" s="23" t="s">
        <v>131</v>
      </c>
      <c r="F100" s="23"/>
      <c r="G100" s="23"/>
      <c r="H100" s="23"/>
    </row>
    <row r="101" spans="1:8" hidden="1" x14ac:dyDescent="0.35">
      <c r="A101" s="23">
        <v>1990</v>
      </c>
      <c r="B101" s="23" t="s">
        <v>131</v>
      </c>
      <c r="C101" s="23" t="s">
        <v>131</v>
      </c>
      <c r="D101" s="23" t="s">
        <v>127</v>
      </c>
      <c r="E101" s="23" t="s">
        <v>131</v>
      </c>
      <c r="F101" s="23"/>
      <c r="G101" s="23"/>
      <c r="H101" s="23"/>
    </row>
    <row r="102" spans="1:8" hidden="1" x14ac:dyDescent="0.35">
      <c r="A102" s="23">
        <v>1991</v>
      </c>
      <c r="B102" s="23" t="s">
        <v>131</v>
      </c>
      <c r="C102" s="23" t="s">
        <v>131</v>
      </c>
      <c r="D102" s="23" t="s">
        <v>127</v>
      </c>
      <c r="E102" s="23" t="s">
        <v>131</v>
      </c>
      <c r="F102" s="23"/>
      <c r="G102" s="23"/>
      <c r="H102" s="23"/>
    </row>
    <row r="103" spans="1:8" hidden="1" x14ac:dyDescent="0.35">
      <c r="A103" s="23">
        <v>1992</v>
      </c>
      <c r="B103" s="23" t="s">
        <v>131</v>
      </c>
      <c r="C103" s="23" t="s">
        <v>131</v>
      </c>
      <c r="D103" s="23" t="s">
        <v>131</v>
      </c>
      <c r="E103" s="23" t="s">
        <v>128</v>
      </c>
      <c r="F103" s="23"/>
      <c r="G103" s="23"/>
      <c r="H103" s="23"/>
    </row>
    <row r="104" spans="1:8" hidden="1" x14ac:dyDescent="0.35">
      <c r="A104" s="23">
        <v>1993</v>
      </c>
      <c r="B104" s="23" t="s">
        <v>131</v>
      </c>
      <c r="C104" s="23" t="s">
        <v>126</v>
      </c>
      <c r="D104" s="23" t="s">
        <v>131</v>
      </c>
      <c r="E104" s="23" t="s">
        <v>131</v>
      </c>
      <c r="F104" s="23"/>
      <c r="G104" s="23"/>
      <c r="H104" s="23"/>
    </row>
    <row r="105" spans="1:8" hidden="1" x14ac:dyDescent="0.35">
      <c r="A105" s="23">
        <v>1994</v>
      </c>
      <c r="B105" s="23" t="s">
        <v>131</v>
      </c>
      <c r="C105" s="23" t="s">
        <v>131</v>
      </c>
      <c r="D105" s="23" t="s">
        <v>127</v>
      </c>
      <c r="E105" s="23" t="s">
        <v>131</v>
      </c>
      <c r="F105" s="23"/>
      <c r="G105" s="23"/>
      <c r="H105" s="23"/>
    </row>
    <row r="106" spans="1:8" hidden="1" x14ac:dyDescent="0.35">
      <c r="A106" s="23">
        <v>1995</v>
      </c>
      <c r="B106" s="23" t="s">
        <v>131</v>
      </c>
      <c r="C106" s="23" t="s">
        <v>131</v>
      </c>
      <c r="D106" s="23" t="s">
        <v>131</v>
      </c>
      <c r="E106" s="23" t="s">
        <v>128</v>
      </c>
      <c r="F106" s="23"/>
      <c r="G106" s="23"/>
      <c r="H106" s="23"/>
    </row>
    <row r="107" spans="1:8" hidden="1" x14ac:dyDescent="0.35">
      <c r="A107" s="23">
        <v>1996</v>
      </c>
      <c r="B107" s="23" t="s">
        <v>131</v>
      </c>
      <c r="C107" s="23" t="s">
        <v>131</v>
      </c>
      <c r="D107" s="23" t="s">
        <v>131</v>
      </c>
      <c r="E107" s="23" t="s">
        <v>128</v>
      </c>
      <c r="F107" s="23"/>
      <c r="G107" s="23"/>
      <c r="H107" s="23"/>
    </row>
    <row r="108" spans="1:8" hidden="1" x14ac:dyDescent="0.35">
      <c r="A108" s="23">
        <v>1997</v>
      </c>
      <c r="B108" s="23" t="s">
        <v>131</v>
      </c>
      <c r="C108" s="23" t="s">
        <v>126</v>
      </c>
      <c r="D108" s="23" t="s">
        <v>131</v>
      </c>
      <c r="E108" s="23" t="s">
        <v>131</v>
      </c>
      <c r="F108" s="23"/>
      <c r="G108" s="23"/>
      <c r="H108" s="23"/>
    </row>
    <row r="109" spans="1:8" hidden="1" x14ac:dyDescent="0.35">
      <c r="A109" s="23">
        <v>1998</v>
      </c>
      <c r="B109" s="23" t="s">
        <v>131</v>
      </c>
      <c r="C109" s="23" t="s">
        <v>131</v>
      </c>
      <c r="D109" s="23" t="s">
        <v>131</v>
      </c>
      <c r="E109" s="23" t="s">
        <v>131</v>
      </c>
      <c r="F109" s="23"/>
      <c r="G109" s="23"/>
      <c r="H109" s="23"/>
    </row>
    <row r="110" spans="1:8" hidden="1" x14ac:dyDescent="0.35">
      <c r="A110" s="23">
        <v>1999</v>
      </c>
      <c r="B110" s="23" t="s">
        <v>131</v>
      </c>
      <c r="C110" s="23" t="s">
        <v>131</v>
      </c>
      <c r="D110" s="23" t="s">
        <v>131</v>
      </c>
      <c r="E110" s="23" t="s">
        <v>131</v>
      </c>
      <c r="F110" s="23"/>
      <c r="G110" s="23"/>
      <c r="H110" s="23"/>
    </row>
    <row r="111" spans="1:8" hidden="1" x14ac:dyDescent="0.35">
      <c r="A111" s="23">
        <v>2000</v>
      </c>
      <c r="B111" s="23" t="s">
        <v>131</v>
      </c>
      <c r="C111" s="23" t="s">
        <v>126</v>
      </c>
      <c r="D111" s="23" t="s">
        <v>131</v>
      </c>
      <c r="E111" s="23" t="s">
        <v>128</v>
      </c>
      <c r="F111" s="23"/>
      <c r="G111" s="23"/>
      <c r="H111" s="23"/>
    </row>
    <row r="112" spans="1:8" hidden="1" x14ac:dyDescent="0.35">
      <c r="A112" s="23">
        <v>2001</v>
      </c>
      <c r="B112" s="23" t="s">
        <v>131</v>
      </c>
      <c r="C112" s="23" t="s">
        <v>126</v>
      </c>
      <c r="D112" s="23" t="s">
        <v>131</v>
      </c>
      <c r="E112" s="23" t="s">
        <v>128</v>
      </c>
      <c r="F112" s="23"/>
      <c r="G112" s="23"/>
      <c r="H112" s="23"/>
    </row>
    <row r="113" spans="1:8" hidden="1" x14ac:dyDescent="0.35">
      <c r="A113" s="23">
        <v>2002</v>
      </c>
      <c r="B113" s="23" t="s">
        <v>131</v>
      </c>
      <c r="C113" s="23" t="s">
        <v>131</v>
      </c>
      <c r="D113" s="23" t="s">
        <v>131</v>
      </c>
      <c r="E113" s="23" t="s">
        <v>131</v>
      </c>
      <c r="F113" s="23"/>
      <c r="G113" s="23"/>
      <c r="H113" s="23"/>
    </row>
    <row r="114" spans="1:8" hidden="1" x14ac:dyDescent="0.35">
      <c r="A114" s="23">
        <v>2003</v>
      </c>
      <c r="B114" s="23" t="s">
        <v>131</v>
      </c>
      <c r="C114" s="23" t="s">
        <v>131</v>
      </c>
      <c r="D114" s="23" t="s">
        <v>131</v>
      </c>
      <c r="E114" s="23" t="s">
        <v>131</v>
      </c>
      <c r="F114" s="23"/>
      <c r="G114" s="23"/>
      <c r="H114" s="23"/>
    </row>
    <row r="115" spans="1:8" hidden="1" x14ac:dyDescent="0.35">
      <c r="A115" s="23">
        <v>2004</v>
      </c>
      <c r="B115" s="23" t="s">
        <v>131</v>
      </c>
      <c r="C115" s="23" t="s">
        <v>126</v>
      </c>
      <c r="D115" s="23" t="s">
        <v>131</v>
      </c>
      <c r="E115" s="23" t="s">
        <v>128</v>
      </c>
      <c r="F115" s="23"/>
      <c r="G115" s="23"/>
      <c r="H115" s="23"/>
    </row>
    <row r="116" spans="1:8" hidden="1" x14ac:dyDescent="0.35">
      <c r="A116" s="23">
        <v>2005</v>
      </c>
      <c r="B116" s="23" t="s">
        <v>131</v>
      </c>
      <c r="C116" s="23" t="s">
        <v>131</v>
      </c>
      <c r="D116" s="23" t="s">
        <v>131</v>
      </c>
      <c r="E116" s="23" t="s">
        <v>128</v>
      </c>
      <c r="F116" s="23"/>
      <c r="G116" s="23"/>
      <c r="H116" s="23"/>
    </row>
    <row r="117" spans="1:8" hidden="1" x14ac:dyDescent="0.35">
      <c r="A117" s="23">
        <v>2006</v>
      </c>
      <c r="B117" s="23" t="s">
        <v>131</v>
      </c>
      <c r="C117" s="23" t="s">
        <v>131</v>
      </c>
      <c r="D117" s="23" t="s">
        <v>131</v>
      </c>
      <c r="E117" s="23" t="s">
        <v>128</v>
      </c>
      <c r="F117" s="23"/>
      <c r="G117" s="23"/>
      <c r="H117" s="23"/>
    </row>
    <row r="118" spans="1:8" hidden="1" x14ac:dyDescent="0.35">
      <c r="A118" s="23">
        <v>2007</v>
      </c>
      <c r="B118" s="23" t="s">
        <v>131</v>
      </c>
      <c r="C118" s="23" t="s">
        <v>131</v>
      </c>
      <c r="D118" s="23" t="s">
        <v>131</v>
      </c>
      <c r="E118" s="23" t="s">
        <v>131</v>
      </c>
      <c r="F118" s="23"/>
      <c r="G118" s="23"/>
      <c r="H118" s="23"/>
    </row>
    <row r="119" spans="1:8" hidden="1" x14ac:dyDescent="0.35">
      <c r="A119" s="23">
        <v>2008</v>
      </c>
      <c r="B119" s="23" t="s">
        <v>131</v>
      </c>
      <c r="C119" s="23" t="s">
        <v>131</v>
      </c>
      <c r="D119" s="23" t="s">
        <v>131</v>
      </c>
      <c r="E119" s="23" t="s">
        <v>131</v>
      </c>
      <c r="F119" s="23"/>
      <c r="G119" s="23"/>
      <c r="H119" s="23"/>
    </row>
    <row r="120" spans="1:8" hidden="1" x14ac:dyDescent="0.35">
      <c r="A120" s="23">
        <v>2009</v>
      </c>
      <c r="B120" s="23" t="s">
        <v>131</v>
      </c>
      <c r="C120" s="23" t="s">
        <v>131</v>
      </c>
      <c r="D120" s="23" t="s">
        <v>127</v>
      </c>
      <c r="E120" s="23" t="s">
        <v>131</v>
      </c>
      <c r="F120" s="23"/>
      <c r="G120" s="23"/>
      <c r="H120" s="23"/>
    </row>
    <row r="121" spans="1:8" hidden="1" x14ac:dyDescent="0.35">
      <c r="A121" s="23">
        <v>2010</v>
      </c>
      <c r="B121" s="23"/>
      <c r="C121" s="23"/>
      <c r="D121" s="23"/>
      <c r="E121" s="23" t="s">
        <v>128</v>
      </c>
      <c r="F121" s="23"/>
      <c r="G121" s="23"/>
      <c r="H121" s="23"/>
    </row>
    <row r="122" spans="1:8" hidden="1" x14ac:dyDescent="0.35">
      <c r="A122" s="23">
        <v>2011</v>
      </c>
      <c r="B122" s="23"/>
      <c r="C122" s="23"/>
      <c r="D122" s="23"/>
      <c r="E122" s="23" t="s">
        <v>131</v>
      </c>
      <c r="F122" s="23"/>
      <c r="G122" s="23"/>
      <c r="H122" s="23"/>
    </row>
    <row r="123" spans="1:8" hidden="1" x14ac:dyDescent="0.35">
      <c r="A123" s="23">
        <v>2012</v>
      </c>
      <c r="B123" s="23"/>
      <c r="C123" s="23"/>
      <c r="D123" s="23"/>
      <c r="E123" s="23" t="s">
        <v>131</v>
      </c>
      <c r="F123" s="23"/>
      <c r="G123" s="23"/>
      <c r="H123" s="23"/>
    </row>
    <row r="124" spans="1:8" hidden="1" x14ac:dyDescent="0.35">
      <c r="A124" s="23">
        <v>2013</v>
      </c>
      <c r="B124" s="23"/>
      <c r="C124" s="23"/>
      <c r="D124" s="23"/>
      <c r="E124" s="23" t="s">
        <v>131</v>
      </c>
      <c r="F124" s="23"/>
      <c r="G124" s="23"/>
      <c r="H124" s="23"/>
    </row>
    <row r="125" spans="1:8" hidden="1" x14ac:dyDescent="0.35">
      <c r="A125" s="23">
        <v>2014</v>
      </c>
      <c r="B125" s="23"/>
      <c r="C125" s="23"/>
      <c r="D125" s="23"/>
      <c r="E125" s="23" t="s">
        <v>131</v>
      </c>
      <c r="F125" s="23"/>
      <c r="G125" s="23"/>
      <c r="H125" s="23"/>
    </row>
    <row r="126" spans="1:8" hidden="1" x14ac:dyDescent="0.35">
      <c r="A126" s="23">
        <v>2015</v>
      </c>
      <c r="B126" s="23"/>
      <c r="C126" s="23"/>
      <c r="D126" s="23"/>
      <c r="E126" s="23" t="s">
        <v>128</v>
      </c>
      <c r="F126" s="23"/>
      <c r="G126" s="23"/>
      <c r="H126" s="23"/>
    </row>
    <row r="127" spans="1:8" hidden="1" x14ac:dyDescent="0.35">
      <c r="A127" s="23">
        <v>2016</v>
      </c>
      <c r="B127" s="23"/>
      <c r="C127" s="23"/>
      <c r="D127" s="23"/>
      <c r="E127" s="23" t="s">
        <v>131</v>
      </c>
      <c r="F127" s="23"/>
      <c r="G127" s="23"/>
      <c r="H127" s="23"/>
    </row>
    <row r="128" spans="1:8" x14ac:dyDescent="0.35">
      <c r="A128" s="23"/>
      <c r="B128" s="23"/>
      <c r="C128" s="23"/>
      <c r="D128" s="23"/>
      <c r="E128" s="23"/>
      <c r="F128" s="23"/>
      <c r="G128" s="23"/>
      <c r="H128" s="23"/>
    </row>
    <row r="129" spans="1:8" x14ac:dyDescent="0.35">
      <c r="A129" s="23"/>
      <c r="B129" s="23"/>
      <c r="C129" s="23"/>
      <c r="D129" s="23"/>
      <c r="E129" s="23"/>
      <c r="F129" s="23"/>
      <c r="G129" s="23"/>
      <c r="H129" s="23"/>
    </row>
    <row r="130" spans="1:8" x14ac:dyDescent="0.35">
      <c r="A130" s="23"/>
      <c r="B130" s="23"/>
      <c r="C130" s="23"/>
      <c r="D130" s="23"/>
      <c r="E130" s="23"/>
      <c r="F130" s="23"/>
      <c r="G130" s="23"/>
      <c r="H130" s="23"/>
    </row>
    <row r="131" spans="1:8" x14ac:dyDescent="0.35">
      <c r="D131" s="7"/>
    </row>
    <row r="132" spans="1:8" x14ac:dyDescent="0.35">
      <c r="D132" s="7"/>
    </row>
    <row r="133" spans="1:8" x14ac:dyDescent="0.35">
      <c r="D133" s="7"/>
    </row>
    <row r="134" spans="1:8" x14ac:dyDescent="0.35">
      <c r="D134" s="7"/>
    </row>
    <row r="135" spans="1:8" x14ac:dyDescent="0.35">
      <c r="D135" s="7"/>
    </row>
    <row r="136" spans="1:8" x14ac:dyDescent="0.35">
      <c r="D136" s="7"/>
    </row>
    <row r="137" spans="1:8" x14ac:dyDescent="0.35">
      <c r="D137" s="7"/>
    </row>
    <row r="138" spans="1:8" x14ac:dyDescent="0.35">
      <c r="D138" s="7"/>
    </row>
    <row r="139" spans="1:8" x14ac:dyDescent="0.35">
      <c r="D139" s="7"/>
    </row>
    <row r="140" spans="1:8" x14ac:dyDescent="0.35">
      <c r="D140" s="7"/>
    </row>
    <row r="141" spans="1:8" x14ac:dyDescent="0.35">
      <c r="D141" s="7"/>
    </row>
    <row r="142" spans="1:8" x14ac:dyDescent="0.35">
      <c r="D142" s="7"/>
    </row>
    <row r="143" spans="1:8" x14ac:dyDescent="0.35">
      <c r="D143" s="7"/>
    </row>
    <row r="144" spans="1:8" x14ac:dyDescent="0.35">
      <c r="D144" s="7"/>
    </row>
    <row r="145" spans="4:4" x14ac:dyDescent="0.35">
      <c r="D145" s="7"/>
    </row>
    <row r="146" spans="4:4" x14ac:dyDescent="0.35">
      <c r="D146" s="7"/>
    </row>
    <row r="147" spans="4:4" x14ac:dyDescent="0.35">
      <c r="D147" s="7"/>
    </row>
    <row r="148" spans="4:4" x14ac:dyDescent="0.35">
      <c r="D148" s="7"/>
    </row>
    <row r="149" spans="4:4" x14ac:dyDescent="0.35">
      <c r="D149" s="7"/>
    </row>
    <row r="150" spans="4:4" x14ac:dyDescent="0.35">
      <c r="D150" s="7"/>
    </row>
    <row r="151" spans="4:4" x14ac:dyDescent="0.35">
      <c r="D151" s="7"/>
    </row>
    <row r="152" spans="4:4" x14ac:dyDescent="0.35">
      <c r="D152" s="7"/>
    </row>
    <row r="153" spans="4:4" x14ac:dyDescent="0.35">
      <c r="D153" s="7"/>
    </row>
    <row r="154" spans="4:4" x14ac:dyDescent="0.35">
      <c r="D154" s="7"/>
    </row>
    <row r="155" spans="4:4" x14ac:dyDescent="0.35">
      <c r="D155" s="7"/>
    </row>
    <row r="156" spans="4:4" x14ac:dyDescent="0.35">
      <c r="D156" s="9"/>
    </row>
    <row r="157" spans="4:4" x14ac:dyDescent="0.35">
      <c r="D157" s="9"/>
    </row>
    <row r="158" spans="4:4" x14ac:dyDescent="0.35">
      <c r="D158" s="9"/>
    </row>
    <row r="159" spans="4:4" x14ac:dyDescent="0.35">
      <c r="D159" s="9"/>
    </row>
    <row r="160" spans="4:4" x14ac:dyDescent="0.35">
      <c r="D160" s="9"/>
    </row>
    <row r="161" spans="4:4" x14ac:dyDescent="0.35">
      <c r="D161" s="9"/>
    </row>
    <row r="162" spans="4:4" x14ac:dyDescent="0.35">
      <c r="D162" s="9"/>
    </row>
    <row r="163" spans="4:4" x14ac:dyDescent="0.35">
      <c r="D163" s="9"/>
    </row>
    <row r="164" spans="4:4" x14ac:dyDescent="0.35">
      <c r="D164" s="9"/>
    </row>
    <row r="165" spans="4:4" x14ac:dyDescent="0.35">
      <c r="D165" s="9"/>
    </row>
    <row r="166" spans="4:4" x14ac:dyDescent="0.35">
      <c r="D166" s="9"/>
    </row>
    <row r="167" spans="4:4" x14ac:dyDescent="0.35">
      <c r="D167" s="9"/>
    </row>
    <row r="168" spans="4:4" x14ac:dyDescent="0.35">
      <c r="D168" s="9"/>
    </row>
    <row r="169" spans="4:4" x14ac:dyDescent="0.35">
      <c r="D169" s="9"/>
    </row>
    <row r="170" spans="4:4" x14ac:dyDescent="0.35">
      <c r="D170" s="9"/>
    </row>
    <row r="171" spans="4:4" x14ac:dyDescent="0.35">
      <c r="D171" s="9"/>
    </row>
    <row r="172" spans="4:4" x14ac:dyDescent="0.35">
      <c r="D172" s="9"/>
    </row>
    <row r="173" spans="4:4" x14ac:dyDescent="0.35">
      <c r="D173" s="9"/>
    </row>
    <row r="174" spans="4:4" x14ac:dyDescent="0.35">
      <c r="D174" s="9"/>
    </row>
    <row r="175" spans="4:4" x14ac:dyDescent="0.35">
      <c r="D175" s="9"/>
    </row>
    <row r="176" spans="4:4" x14ac:dyDescent="0.35">
      <c r="D176" s="9"/>
    </row>
    <row r="177" spans="4:4" x14ac:dyDescent="0.35">
      <c r="D177" s="9"/>
    </row>
    <row r="178" spans="4:4" x14ac:dyDescent="0.35">
      <c r="D178" s="9"/>
    </row>
    <row r="179" spans="4:4" x14ac:dyDescent="0.35">
      <c r="D179" s="9"/>
    </row>
    <row r="180" spans="4:4" x14ac:dyDescent="0.35">
      <c r="D180" s="9"/>
    </row>
    <row r="181" spans="4:4" x14ac:dyDescent="0.35">
      <c r="D181" s="9"/>
    </row>
    <row r="182" spans="4:4" x14ac:dyDescent="0.35">
      <c r="D182" s="9"/>
    </row>
    <row r="183" spans="4:4" x14ac:dyDescent="0.35">
      <c r="D183" s="9"/>
    </row>
    <row r="184" spans="4:4" x14ac:dyDescent="0.35">
      <c r="D184" s="9"/>
    </row>
    <row r="185" spans="4:4" x14ac:dyDescent="0.35">
      <c r="D185" s="9"/>
    </row>
    <row r="186" spans="4:4" x14ac:dyDescent="0.35">
      <c r="D186" s="9"/>
    </row>
    <row r="187" spans="4:4" x14ac:dyDescent="0.35">
      <c r="D187" s="9"/>
    </row>
    <row r="188" spans="4:4" x14ac:dyDescent="0.35">
      <c r="D188" s="9"/>
    </row>
    <row r="189" spans="4:4" x14ac:dyDescent="0.35">
      <c r="D189" s="9"/>
    </row>
    <row r="190" spans="4:4" x14ac:dyDescent="0.35">
      <c r="D190" s="9"/>
    </row>
    <row r="191" spans="4:4" x14ac:dyDescent="0.35">
      <c r="D191" s="9"/>
    </row>
    <row r="192" spans="4:4" x14ac:dyDescent="0.35">
      <c r="D192" s="9"/>
    </row>
    <row r="193" spans="4:4" x14ac:dyDescent="0.35">
      <c r="D193" s="9"/>
    </row>
    <row r="194" spans="4:4" x14ac:dyDescent="0.35">
      <c r="D194" s="9"/>
    </row>
    <row r="195" spans="4:4" x14ac:dyDescent="0.35">
      <c r="D195" s="9"/>
    </row>
    <row r="196" spans="4:4" x14ac:dyDescent="0.35">
      <c r="D196" s="9"/>
    </row>
    <row r="197" spans="4:4" x14ac:dyDescent="0.35">
      <c r="D197" s="9"/>
    </row>
    <row r="198" spans="4:4" x14ac:dyDescent="0.35">
      <c r="D198" s="9"/>
    </row>
    <row r="199" spans="4:4" x14ac:dyDescent="0.35">
      <c r="D199" s="9"/>
    </row>
    <row r="200" spans="4:4" x14ac:dyDescent="0.35">
      <c r="D200" s="9"/>
    </row>
    <row r="201" spans="4:4" x14ac:dyDescent="0.35">
      <c r="D201" s="9"/>
    </row>
    <row r="202" spans="4:4" x14ac:dyDescent="0.35">
      <c r="D202" s="9"/>
    </row>
    <row r="203" spans="4:4" x14ac:dyDescent="0.35">
      <c r="D203" s="9"/>
    </row>
    <row r="204" spans="4:4" x14ac:dyDescent="0.35">
      <c r="D204" s="9"/>
    </row>
    <row r="205" spans="4:4" x14ac:dyDescent="0.35">
      <c r="D205" s="9"/>
    </row>
    <row r="206" spans="4:4" x14ac:dyDescent="0.35">
      <c r="D206" s="9"/>
    </row>
    <row r="207" spans="4:4" x14ac:dyDescent="0.35">
      <c r="D207" s="9"/>
    </row>
    <row r="208" spans="4:4" x14ac:dyDescent="0.35">
      <c r="D208" s="9"/>
    </row>
    <row r="209" spans="4:4" x14ac:dyDescent="0.35">
      <c r="D209" s="9"/>
    </row>
    <row r="210" spans="4:4" x14ac:dyDescent="0.35">
      <c r="D210" s="9"/>
    </row>
    <row r="211" spans="4:4" x14ac:dyDescent="0.35">
      <c r="D211" s="9"/>
    </row>
    <row r="212" spans="4:4" x14ac:dyDescent="0.35">
      <c r="D212" s="9"/>
    </row>
    <row r="213" spans="4:4" x14ac:dyDescent="0.35">
      <c r="D213" s="9"/>
    </row>
    <row r="214" spans="4:4" x14ac:dyDescent="0.35">
      <c r="D214" s="9"/>
    </row>
    <row r="215" spans="4:4" x14ac:dyDescent="0.35">
      <c r="D215" s="9"/>
    </row>
    <row r="216" spans="4:4" x14ac:dyDescent="0.35">
      <c r="D216" s="9"/>
    </row>
    <row r="217" spans="4:4" x14ac:dyDescent="0.35">
      <c r="D217" s="9"/>
    </row>
    <row r="218" spans="4:4" x14ac:dyDescent="0.35">
      <c r="D218" s="9"/>
    </row>
    <row r="219" spans="4:4" x14ac:dyDescent="0.35">
      <c r="D219" s="9"/>
    </row>
    <row r="220" spans="4:4" x14ac:dyDescent="0.35">
      <c r="D220" s="9"/>
    </row>
    <row r="221" spans="4:4" x14ac:dyDescent="0.35">
      <c r="D221" s="9"/>
    </row>
    <row r="222" spans="4:4" x14ac:dyDescent="0.35">
      <c r="D222" s="9"/>
    </row>
    <row r="223" spans="4:4" x14ac:dyDescent="0.35">
      <c r="D223" s="9"/>
    </row>
    <row r="224" spans="4:4" x14ac:dyDescent="0.35">
      <c r="D224" s="9"/>
    </row>
    <row r="225" spans="4:4" x14ac:dyDescent="0.35">
      <c r="D225" s="9"/>
    </row>
    <row r="226" spans="4:4" x14ac:dyDescent="0.35">
      <c r="D226" s="9"/>
    </row>
    <row r="227" spans="4:4" x14ac:dyDescent="0.35">
      <c r="D227" s="9"/>
    </row>
    <row r="228" spans="4:4" x14ac:dyDescent="0.35">
      <c r="D228" s="9"/>
    </row>
    <row r="229" spans="4:4" x14ac:dyDescent="0.35">
      <c r="D229" s="9"/>
    </row>
    <row r="230" spans="4:4" x14ac:dyDescent="0.35">
      <c r="D230" s="9"/>
    </row>
    <row r="231" spans="4:4" x14ac:dyDescent="0.35">
      <c r="D231" s="9"/>
    </row>
    <row r="232" spans="4:4" x14ac:dyDescent="0.35">
      <c r="D232" s="9"/>
    </row>
    <row r="233" spans="4:4" x14ac:dyDescent="0.35">
      <c r="D233" s="9"/>
    </row>
    <row r="234" spans="4:4" x14ac:dyDescent="0.35">
      <c r="D234" s="9"/>
    </row>
    <row r="235" spans="4:4" x14ac:dyDescent="0.35">
      <c r="D235" s="9"/>
    </row>
    <row r="236" spans="4:4" x14ac:dyDescent="0.35">
      <c r="D236" s="9"/>
    </row>
    <row r="237" spans="4:4" x14ac:dyDescent="0.35">
      <c r="D237" s="9"/>
    </row>
    <row r="238" spans="4:4" x14ac:dyDescent="0.35">
      <c r="D238" s="9"/>
    </row>
    <row r="239" spans="4:4" x14ac:dyDescent="0.35">
      <c r="D239" s="9"/>
    </row>
    <row r="240" spans="4:4" x14ac:dyDescent="0.35">
      <c r="D240" s="9"/>
    </row>
    <row r="241" spans="4:4" x14ac:dyDescent="0.35">
      <c r="D241" s="9"/>
    </row>
    <row r="242" spans="4:4" x14ac:dyDescent="0.35">
      <c r="D242" s="9"/>
    </row>
    <row r="243" spans="4:4" x14ac:dyDescent="0.35">
      <c r="D243" s="9"/>
    </row>
    <row r="244" spans="4:4" x14ac:dyDescent="0.35">
      <c r="D244" s="9"/>
    </row>
    <row r="245" spans="4:4" x14ac:dyDescent="0.35">
      <c r="D245" s="9"/>
    </row>
    <row r="246" spans="4:4" x14ac:dyDescent="0.35">
      <c r="D246" s="9"/>
    </row>
    <row r="247" spans="4:4" x14ac:dyDescent="0.35">
      <c r="D247" s="9"/>
    </row>
    <row r="248" spans="4:4" x14ac:dyDescent="0.35">
      <c r="D248" s="9"/>
    </row>
    <row r="249" spans="4:4" x14ac:dyDescent="0.35">
      <c r="D249" s="9"/>
    </row>
    <row r="250" spans="4:4" x14ac:dyDescent="0.35">
      <c r="D250" s="9"/>
    </row>
    <row r="251" spans="4:4" x14ac:dyDescent="0.35">
      <c r="D251" s="9"/>
    </row>
    <row r="252" spans="4:4" x14ac:dyDescent="0.35">
      <c r="D252" s="9"/>
    </row>
    <row r="253" spans="4:4" x14ac:dyDescent="0.35">
      <c r="D253" s="9"/>
    </row>
    <row r="254" spans="4:4" x14ac:dyDescent="0.35">
      <c r="D254" s="9"/>
    </row>
    <row r="255" spans="4:4" x14ac:dyDescent="0.35">
      <c r="D255" s="9"/>
    </row>
    <row r="256" spans="4:4" x14ac:dyDescent="0.35">
      <c r="D256" s="9"/>
    </row>
    <row r="257" spans="4:4" x14ac:dyDescent="0.35">
      <c r="D257" s="9"/>
    </row>
    <row r="258" spans="4:4" x14ac:dyDescent="0.35">
      <c r="D258" s="9"/>
    </row>
    <row r="259" spans="4:4" x14ac:dyDescent="0.35">
      <c r="D259" s="9"/>
    </row>
    <row r="260" spans="4:4" x14ac:dyDescent="0.35">
      <c r="D260" s="9"/>
    </row>
    <row r="261" spans="4:4" x14ac:dyDescent="0.35">
      <c r="D261" s="9"/>
    </row>
    <row r="262" spans="4:4" x14ac:dyDescent="0.35">
      <c r="D262" s="9"/>
    </row>
    <row r="263" spans="4:4" x14ac:dyDescent="0.35">
      <c r="D263" s="9"/>
    </row>
    <row r="264" spans="4:4" x14ac:dyDescent="0.35">
      <c r="D264" s="9"/>
    </row>
    <row r="265" spans="4:4" x14ac:dyDescent="0.35">
      <c r="D265" s="9"/>
    </row>
    <row r="266" spans="4:4" x14ac:dyDescent="0.35">
      <c r="D266" s="9"/>
    </row>
    <row r="267" spans="4:4" x14ac:dyDescent="0.35">
      <c r="D267" s="9"/>
    </row>
    <row r="268" spans="4:4" x14ac:dyDescent="0.35">
      <c r="D268" s="9"/>
    </row>
    <row r="269" spans="4:4" x14ac:dyDescent="0.35">
      <c r="D269" s="9"/>
    </row>
    <row r="270" spans="4:4" x14ac:dyDescent="0.35">
      <c r="D270" s="9"/>
    </row>
    <row r="271" spans="4:4" x14ac:dyDescent="0.35">
      <c r="D271" s="9"/>
    </row>
    <row r="272" spans="4:4" x14ac:dyDescent="0.35">
      <c r="D272" s="9"/>
    </row>
    <row r="273" spans="4:4" x14ac:dyDescent="0.35">
      <c r="D273" s="9"/>
    </row>
    <row r="274" spans="4:4" x14ac:dyDescent="0.35">
      <c r="D274" s="9"/>
    </row>
    <row r="275" spans="4:4" x14ac:dyDescent="0.35">
      <c r="D275" s="9"/>
    </row>
    <row r="276" spans="4:4" x14ac:dyDescent="0.35">
      <c r="D276" s="9"/>
    </row>
    <row r="277" spans="4:4" x14ac:dyDescent="0.35">
      <c r="D277" s="9"/>
    </row>
    <row r="278" spans="4:4" x14ac:dyDescent="0.35">
      <c r="D278" s="9"/>
    </row>
    <row r="279" spans="4:4" x14ac:dyDescent="0.35">
      <c r="D279" s="9"/>
    </row>
    <row r="280" spans="4:4" x14ac:dyDescent="0.35">
      <c r="D280" s="9"/>
    </row>
    <row r="281" spans="4:4" x14ac:dyDescent="0.35">
      <c r="D281" s="9"/>
    </row>
    <row r="282" spans="4:4" x14ac:dyDescent="0.35">
      <c r="D282" s="9"/>
    </row>
    <row r="283" spans="4:4" x14ac:dyDescent="0.35">
      <c r="D283" s="9"/>
    </row>
    <row r="284" spans="4:4" x14ac:dyDescent="0.35">
      <c r="D284" s="9"/>
    </row>
    <row r="285" spans="4:4" x14ac:dyDescent="0.35">
      <c r="D285" s="9"/>
    </row>
    <row r="286" spans="4:4" x14ac:dyDescent="0.35">
      <c r="D286" s="9"/>
    </row>
    <row r="287" spans="4:4" x14ac:dyDescent="0.35">
      <c r="D287" s="9"/>
    </row>
    <row r="288" spans="4:4" x14ac:dyDescent="0.35">
      <c r="D288" s="9"/>
    </row>
    <row r="289" spans="4:4" x14ac:dyDescent="0.35">
      <c r="D289" s="9"/>
    </row>
    <row r="290" spans="4:4" x14ac:dyDescent="0.35">
      <c r="D290" s="9"/>
    </row>
    <row r="291" spans="4:4" x14ac:dyDescent="0.35">
      <c r="D291" s="9"/>
    </row>
    <row r="292" spans="4:4" x14ac:dyDescent="0.35">
      <c r="D292" s="9"/>
    </row>
    <row r="293" spans="4:4" x14ac:dyDescent="0.35">
      <c r="D293" s="9"/>
    </row>
    <row r="294" spans="4:4" x14ac:dyDescent="0.35">
      <c r="D294" s="9"/>
    </row>
    <row r="295" spans="4:4" x14ac:dyDescent="0.35">
      <c r="D295" s="9"/>
    </row>
    <row r="296" spans="4:4" x14ac:dyDescent="0.35">
      <c r="D296" s="9"/>
    </row>
    <row r="297" spans="4:4" x14ac:dyDescent="0.35">
      <c r="D297" s="9"/>
    </row>
    <row r="298" spans="4:4" x14ac:dyDescent="0.35">
      <c r="D298" s="9"/>
    </row>
    <row r="299" spans="4:4" x14ac:dyDescent="0.35">
      <c r="D299" s="9"/>
    </row>
    <row r="300" spans="4:4" x14ac:dyDescent="0.35">
      <c r="D300" s="9"/>
    </row>
    <row r="301" spans="4:4" x14ac:dyDescent="0.35">
      <c r="D301" s="9"/>
    </row>
    <row r="302" spans="4:4" x14ac:dyDescent="0.35">
      <c r="D302" s="9"/>
    </row>
    <row r="303" spans="4:4" x14ac:dyDescent="0.35">
      <c r="D303" s="9"/>
    </row>
    <row r="304" spans="4:4" x14ac:dyDescent="0.35">
      <c r="D304" s="9"/>
    </row>
    <row r="305" spans="4:4" x14ac:dyDescent="0.35">
      <c r="D305" s="9"/>
    </row>
    <row r="306" spans="4:4" x14ac:dyDescent="0.35">
      <c r="D306" s="9"/>
    </row>
    <row r="307" spans="4:4" x14ac:dyDescent="0.35">
      <c r="D307" s="9"/>
    </row>
    <row r="308" spans="4:4" x14ac:dyDescent="0.35">
      <c r="D308" s="9"/>
    </row>
    <row r="309" spans="4:4" x14ac:dyDescent="0.35">
      <c r="D309" s="9"/>
    </row>
    <row r="310" spans="4:4" x14ac:dyDescent="0.35">
      <c r="D310" s="9"/>
    </row>
    <row r="311" spans="4:4" x14ac:dyDescent="0.35">
      <c r="D311" s="9"/>
    </row>
    <row r="312" spans="4:4" x14ac:dyDescent="0.35">
      <c r="D312" s="9"/>
    </row>
    <row r="313" spans="4:4" x14ac:dyDescent="0.35">
      <c r="D313" s="9"/>
    </row>
    <row r="314" spans="4:4" x14ac:dyDescent="0.35">
      <c r="D314" s="9"/>
    </row>
    <row r="315" spans="4:4" x14ac:dyDescent="0.35">
      <c r="D315" s="9"/>
    </row>
    <row r="316" spans="4:4" x14ac:dyDescent="0.35">
      <c r="D316" s="9"/>
    </row>
    <row r="317" spans="4:4" x14ac:dyDescent="0.35">
      <c r="D317" s="9"/>
    </row>
    <row r="318" spans="4:4" x14ac:dyDescent="0.35">
      <c r="D318" s="9"/>
    </row>
    <row r="319" spans="4:4" x14ac:dyDescent="0.35">
      <c r="D319" s="9"/>
    </row>
    <row r="320" spans="4:4" x14ac:dyDescent="0.35">
      <c r="D320" s="9"/>
    </row>
    <row r="321" spans="4:4" x14ac:dyDescent="0.35">
      <c r="D321" s="9"/>
    </row>
    <row r="322" spans="4:4" x14ac:dyDescent="0.35">
      <c r="D322" s="9"/>
    </row>
    <row r="323" spans="4:4" x14ac:dyDescent="0.35">
      <c r="D323" s="9"/>
    </row>
    <row r="324" spans="4:4" x14ac:dyDescent="0.35">
      <c r="D324" s="9"/>
    </row>
    <row r="325" spans="4:4" x14ac:dyDescent="0.35">
      <c r="D325" s="9"/>
    </row>
    <row r="326" spans="4:4" x14ac:dyDescent="0.35">
      <c r="D326" s="9"/>
    </row>
    <row r="327" spans="4:4" x14ac:dyDescent="0.35">
      <c r="D327" s="9"/>
    </row>
    <row r="328" spans="4:4" x14ac:dyDescent="0.35">
      <c r="D328" s="9"/>
    </row>
    <row r="329" spans="4:4" x14ac:dyDescent="0.35">
      <c r="D329" s="9"/>
    </row>
    <row r="330" spans="4:4" x14ac:dyDescent="0.35">
      <c r="D330" s="9"/>
    </row>
    <row r="331" spans="4:4" x14ac:dyDescent="0.35">
      <c r="D331" s="9"/>
    </row>
    <row r="332" spans="4:4" x14ac:dyDescent="0.35">
      <c r="D332" s="9"/>
    </row>
    <row r="333" spans="4:4" x14ac:dyDescent="0.35">
      <c r="D333" s="9"/>
    </row>
    <row r="334" spans="4:4" x14ac:dyDescent="0.35">
      <c r="D334" s="9"/>
    </row>
    <row r="335" spans="4:4" x14ac:dyDescent="0.35">
      <c r="D335" s="9"/>
    </row>
    <row r="336" spans="4:4" x14ac:dyDescent="0.35">
      <c r="D336" s="9"/>
    </row>
    <row r="337" spans="4:4" x14ac:dyDescent="0.35">
      <c r="D337" s="9"/>
    </row>
    <row r="338" spans="4:4" x14ac:dyDescent="0.35">
      <c r="D338" s="9"/>
    </row>
    <row r="339" spans="4:4" x14ac:dyDescent="0.35">
      <c r="D339" s="9"/>
    </row>
    <row r="340" spans="4:4" x14ac:dyDescent="0.35">
      <c r="D340" s="9"/>
    </row>
    <row r="341" spans="4:4" x14ac:dyDescent="0.35">
      <c r="D341" s="9"/>
    </row>
    <row r="342" spans="4:4" x14ac:dyDescent="0.35">
      <c r="D342" s="9"/>
    </row>
    <row r="343" spans="4:4" x14ac:dyDescent="0.35">
      <c r="D343" s="9"/>
    </row>
    <row r="344" spans="4:4" x14ac:dyDescent="0.35">
      <c r="D344" s="9"/>
    </row>
    <row r="345" spans="4:4" x14ac:dyDescent="0.35">
      <c r="D345" s="9"/>
    </row>
    <row r="346" spans="4:4" x14ac:dyDescent="0.35">
      <c r="D346" s="9"/>
    </row>
    <row r="347" spans="4:4" x14ac:dyDescent="0.35">
      <c r="D347" s="9"/>
    </row>
    <row r="348" spans="4:4" x14ac:dyDescent="0.35">
      <c r="D348" s="9"/>
    </row>
    <row r="349" spans="4:4" x14ac:dyDescent="0.35">
      <c r="D349" s="9"/>
    </row>
    <row r="350" spans="4:4" x14ac:dyDescent="0.35">
      <c r="D350" s="9"/>
    </row>
    <row r="351" spans="4:4" x14ac:dyDescent="0.35">
      <c r="D351" s="9"/>
    </row>
    <row r="352" spans="4:4" x14ac:dyDescent="0.35">
      <c r="D352" s="9"/>
    </row>
    <row r="353" spans="4:4" x14ac:dyDescent="0.35">
      <c r="D353" s="9"/>
    </row>
    <row r="354" spans="4:4" x14ac:dyDescent="0.35">
      <c r="D354" s="9"/>
    </row>
    <row r="355" spans="4:4" x14ac:dyDescent="0.35">
      <c r="D355" s="9"/>
    </row>
    <row r="356" spans="4:4" x14ac:dyDescent="0.35">
      <c r="D356" s="9"/>
    </row>
    <row r="357" spans="4:4" x14ac:dyDescent="0.35">
      <c r="D357" s="9"/>
    </row>
    <row r="358" spans="4:4" x14ac:dyDescent="0.35">
      <c r="D358" s="9"/>
    </row>
    <row r="359" spans="4:4" x14ac:dyDescent="0.35">
      <c r="D359" s="9"/>
    </row>
    <row r="360" spans="4:4" x14ac:dyDescent="0.35">
      <c r="D360" s="9"/>
    </row>
    <row r="361" spans="4:4" x14ac:dyDescent="0.35">
      <c r="D361" s="9"/>
    </row>
    <row r="362" spans="4:4" x14ac:dyDescent="0.35">
      <c r="D362" s="9"/>
    </row>
    <row r="363" spans="4:4" x14ac:dyDescent="0.35">
      <c r="D363" s="9"/>
    </row>
    <row r="364" spans="4:4" x14ac:dyDescent="0.35">
      <c r="D364" s="9"/>
    </row>
    <row r="365" spans="4:4" x14ac:dyDescent="0.35">
      <c r="D365" s="9"/>
    </row>
    <row r="366" spans="4:4" x14ac:dyDescent="0.35">
      <c r="D366" s="9"/>
    </row>
    <row r="367" spans="4:4" x14ac:dyDescent="0.35">
      <c r="D367" s="9"/>
    </row>
    <row r="368" spans="4:4" x14ac:dyDescent="0.35">
      <c r="D368" s="9"/>
    </row>
    <row r="369" spans="4:4" x14ac:dyDescent="0.35">
      <c r="D369" s="9"/>
    </row>
    <row r="370" spans="4:4" x14ac:dyDescent="0.35">
      <c r="D370" s="9"/>
    </row>
    <row r="371" spans="4:4" x14ac:dyDescent="0.35">
      <c r="D371" s="9"/>
    </row>
    <row r="372" spans="4:4" x14ac:dyDescent="0.35">
      <c r="D372" s="9"/>
    </row>
    <row r="373" spans="4:4" x14ac:dyDescent="0.35">
      <c r="D373" s="9"/>
    </row>
    <row r="374" spans="4:4" x14ac:dyDescent="0.35">
      <c r="D374" s="9"/>
    </row>
    <row r="375" spans="4:4" x14ac:dyDescent="0.35">
      <c r="D375" s="9"/>
    </row>
    <row r="376" spans="4:4" x14ac:dyDescent="0.35">
      <c r="D376" s="9"/>
    </row>
    <row r="377" spans="4:4" x14ac:dyDescent="0.35">
      <c r="D377" s="9"/>
    </row>
    <row r="378" spans="4:4" x14ac:dyDescent="0.35">
      <c r="D378" s="9"/>
    </row>
    <row r="379" spans="4:4" x14ac:dyDescent="0.35">
      <c r="D379" s="9"/>
    </row>
    <row r="380" spans="4:4" x14ac:dyDescent="0.35">
      <c r="D380" s="9"/>
    </row>
    <row r="381" spans="4:4" x14ac:dyDescent="0.35">
      <c r="D381" s="9"/>
    </row>
    <row r="382" spans="4:4" x14ac:dyDescent="0.35">
      <c r="D382" s="9"/>
    </row>
    <row r="383" spans="4:4" x14ac:dyDescent="0.35">
      <c r="D383" s="9"/>
    </row>
    <row r="384" spans="4:4" x14ac:dyDescent="0.35">
      <c r="D384" s="9"/>
    </row>
    <row r="385" spans="4:4" x14ac:dyDescent="0.35">
      <c r="D385" s="9"/>
    </row>
    <row r="386" spans="4:4" x14ac:dyDescent="0.35">
      <c r="D386" s="9"/>
    </row>
    <row r="387" spans="4:4" x14ac:dyDescent="0.35">
      <c r="D387" s="9"/>
    </row>
    <row r="388" spans="4:4" x14ac:dyDescent="0.35">
      <c r="D388" s="9"/>
    </row>
    <row r="389" spans="4:4" x14ac:dyDescent="0.35">
      <c r="D389" s="9"/>
    </row>
    <row r="390" spans="4:4" x14ac:dyDescent="0.35">
      <c r="D390" s="9"/>
    </row>
    <row r="391" spans="4:4" x14ac:dyDescent="0.35">
      <c r="D391" s="9"/>
    </row>
    <row r="392" spans="4:4" x14ac:dyDescent="0.35">
      <c r="D392" s="9"/>
    </row>
    <row r="393" spans="4:4" x14ac:dyDescent="0.35">
      <c r="D393" s="9"/>
    </row>
    <row r="394" spans="4:4" x14ac:dyDescent="0.35">
      <c r="D394" s="9"/>
    </row>
    <row r="395" spans="4:4" x14ac:dyDescent="0.35">
      <c r="D395" s="9"/>
    </row>
    <row r="396" spans="4:4" x14ac:dyDescent="0.35">
      <c r="D396" s="9"/>
    </row>
    <row r="397" spans="4:4" x14ac:dyDescent="0.35">
      <c r="D397" s="9"/>
    </row>
    <row r="398" spans="4:4" x14ac:dyDescent="0.35">
      <c r="D398" s="9"/>
    </row>
    <row r="399" spans="4:4" x14ac:dyDescent="0.35">
      <c r="D399" s="9"/>
    </row>
    <row r="400" spans="4:4" x14ac:dyDescent="0.35">
      <c r="D400" s="9"/>
    </row>
    <row r="401" spans="4:4" x14ac:dyDescent="0.35">
      <c r="D401" s="9"/>
    </row>
    <row r="402" spans="4:4" x14ac:dyDescent="0.35">
      <c r="D402" s="9"/>
    </row>
    <row r="403" spans="4:4" x14ac:dyDescent="0.35">
      <c r="D403" s="9"/>
    </row>
    <row r="404" spans="4:4" x14ac:dyDescent="0.35">
      <c r="D404" s="9"/>
    </row>
    <row r="405" spans="4:4" x14ac:dyDescent="0.35">
      <c r="D405" s="9"/>
    </row>
    <row r="406" spans="4:4" x14ac:dyDescent="0.35">
      <c r="D406" s="9"/>
    </row>
    <row r="407" spans="4:4" x14ac:dyDescent="0.35">
      <c r="D407" s="9"/>
    </row>
    <row r="408" spans="4:4" x14ac:dyDescent="0.35">
      <c r="D408" s="9"/>
    </row>
    <row r="409" spans="4:4" x14ac:dyDescent="0.35">
      <c r="D409" s="9"/>
    </row>
    <row r="410" spans="4:4" x14ac:dyDescent="0.35">
      <c r="D410" s="9"/>
    </row>
    <row r="411" spans="4:4" x14ac:dyDescent="0.35">
      <c r="D411" s="9"/>
    </row>
    <row r="412" spans="4:4" x14ac:dyDescent="0.35">
      <c r="D412" s="9"/>
    </row>
    <row r="413" spans="4:4" x14ac:dyDescent="0.35">
      <c r="D413" s="9"/>
    </row>
    <row r="414" spans="4:4" x14ac:dyDescent="0.35">
      <c r="D414" s="9"/>
    </row>
    <row r="415" spans="4:4" x14ac:dyDescent="0.35">
      <c r="D415" s="9"/>
    </row>
    <row r="416" spans="4:4" x14ac:dyDescent="0.35">
      <c r="D416" s="9"/>
    </row>
    <row r="417" spans="4:4" x14ac:dyDescent="0.35">
      <c r="D417" s="9"/>
    </row>
    <row r="418" spans="4:4" x14ac:dyDescent="0.35">
      <c r="D418" s="9"/>
    </row>
    <row r="419" spans="4:4" x14ac:dyDescent="0.35">
      <c r="D419" s="9"/>
    </row>
    <row r="420" spans="4:4" x14ac:dyDescent="0.35">
      <c r="D420" s="9"/>
    </row>
    <row r="421" spans="4:4" x14ac:dyDescent="0.35">
      <c r="D421" s="9"/>
    </row>
    <row r="422" spans="4:4" x14ac:dyDescent="0.35">
      <c r="D422" s="9"/>
    </row>
    <row r="423" spans="4:4" x14ac:dyDescent="0.35">
      <c r="D423" s="9"/>
    </row>
    <row r="424" spans="4:4" x14ac:dyDescent="0.35">
      <c r="D424" s="9"/>
    </row>
    <row r="425" spans="4:4" x14ac:dyDescent="0.35">
      <c r="D425" s="9"/>
    </row>
    <row r="426" spans="4:4" x14ac:dyDescent="0.35">
      <c r="D426" s="9"/>
    </row>
    <row r="427" spans="4:4" x14ac:dyDescent="0.35">
      <c r="D427" s="9"/>
    </row>
    <row r="428" spans="4:4" x14ac:dyDescent="0.35">
      <c r="D428" s="9"/>
    </row>
    <row r="429" spans="4:4" x14ac:dyDescent="0.35">
      <c r="D429" s="9"/>
    </row>
    <row r="430" spans="4:4" x14ac:dyDescent="0.35">
      <c r="D430" s="9"/>
    </row>
    <row r="431" spans="4:4" x14ac:dyDescent="0.35">
      <c r="D431" s="9"/>
    </row>
    <row r="432" spans="4:4" x14ac:dyDescent="0.35">
      <c r="D432" s="9"/>
    </row>
    <row r="433" spans="4:4" x14ac:dyDescent="0.35">
      <c r="D433" s="9"/>
    </row>
    <row r="434" spans="4:4" x14ac:dyDescent="0.35">
      <c r="D434" s="9"/>
    </row>
    <row r="435" spans="4:4" x14ac:dyDescent="0.35">
      <c r="D435" s="9"/>
    </row>
    <row r="436" spans="4:4" x14ac:dyDescent="0.35">
      <c r="D436" s="9"/>
    </row>
    <row r="437" spans="4:4" x14ac:dyDescent="0.35">
      <c r="D437" s="9"/>
    </row>
    <row r="438" spans="4:4" x14ac:dyDescent="0.35">
      <c r="D438" s="9"/>
    </row>
    <row r="439" spans="4:4" x14ac:dyDescent="0.35">
      <c r="D439" s="9"/>
    </row>
    <row r="440" spans="4:4" x14ac:dyDescent="0.35">
      <c r="D440" s="9"/>
    </row>
    <row r="441" spans="4:4" x14ac:dyDescent="0.35">
      <c r="D441" s="9"/>
    </row>
    <row r="442" spans="4:4" x14ac:dyDescent="0.35">
      <c r="D442" s="9"/>
    </row>
    <row r="443" spans="4:4" x14ac:dyDescent="0.35">
      <c r="D443" s="9"/>
    </row>
    <row r="444" spans="4:4" x14ac:dyDescent="0.35">
      <c r="D444" s="9"/>
    </row>
    <row r="445" spans="4:4" x14ac:dyDescent="0.35">
      <c r="D445" s="9"/>
    </row>
    <row r="446" spans="4:4" x14ac:dyDescent="0.35">
      <c r="D446" s="9"/>
    </row>
    <row r="447" spans="4:4" x14ac:dyDescent="0.35">
      <c r="D447" s="9"/>
    </row>
    <row r="448" spans="4:4" x14ac:dyDescent="0.35">
      <c r="D448" s="9"/>
    </row>
    <row r="449" spans="4:4" x14ac:dyDescent="0.35">
      <c r="D449" s="9"/>
    </row>
    <row r="450" spans="4:4" x14ac:dyDescent="0.35">
      <c r="D450" s="9"/>
    </row>
    <row r="451" spans="4:4" x14ac:dyDescent="0.35">
      <c r="D451" s="9"/>
    </row>
    <row r="452" spans="4:4" x14ac:dyDescent="0.35">
      <c r="D452" s="9"/>
    </row>
    <row r="453" spans="4:4" x14ac:dyDescent="0.35">
      <c r="D453" s="9"/>
    </row>
    <row r="454" spans="4:4" x14ac:dyDescent="0.35">
      <c r="D454" s="9"/>
    </row>
    <row r="455" spans="4:4" x14ac:dyDescent="0.35">
      <c r="D455" s="9"/>
    </row>
    <row r="456" spans="4:4" x14ac:dyDescent="0.35">
      <c r="D456" s="9"/>
    </row>
    <row r="457" spans="4:4" x14ac:dyDescent="0.35">
      <c r="D457" s="9"/>
    </row>
    <row r="458" spans="4:4" x14ac:dyDescent="0.35">
      <c r="D458" s="9"/>
    </row>
    <row r="459" spans="4:4" x14ac:dyDescent="0.35">
      <c r="D459" s="9"/>
    </row>
    <row r="460" spans="4:4" x14ac:dyDescent="0.35">
      <c r="D460" s="9"/>
    </row>
    <row r="461" spans="4:4" x14ac:dyDescent="0.35">
      <c r="D461" s="9"/>
    </row>
    <row r="462" spans="4:4" x14ac:dyDescent="0.35">
      <c r="D462" s="9"/>
    </row>
    <row r="463" spans="4:4" x14ac:dyDescent="0.35">
      <c r="D463" s="9"/>
    </row>
    <row r="464" spans="4:4" x14ac:dyDescent="0.35">
      <c r="D464" s="9"/>
    </row>
    <row r="465" spans="4:4" x14ac:dyDescent="0.35">
      <c r="D465" s="9"/>
    </row>
    <row r="466" spans="4:4" x14ac:dyDescent="0.35">
      <c r="D466" s="9"/>
    </row>
    <row r="467" spans="4:4" x14ac:dyDescent="0.35">
      <c r="D467" s="9"/>
    </row>
    <row r="468" spans="4:4" x14ac:dyDescent="0.35">
      <c r="D468" s="9"/>
    </row>
    <row r="469" spans="4:4" x14ac:dyDescent="0.35">
      <c r="D469" s="9"/>
    </row>
    <row r="470" spans="4:4" x14ac:dyDescent="0.35">
      <c r="D470" s="9"/>
    </row>
    <row r="471" spans="4:4" x14ac:dyDescent="0.35">
      <c r="D471" s="9"/>
    </row>
    <row r="472" spans="4:4" x14ac:dyDescent="0.35">
      <c r="D472" s="9"/>
    </row>
    <row r="473" spans="4:4" x14ac:dyDescent="0.35">
      <c r="D473" s="9"/>
    </row>
    <row r="474" spans="4:4" x14ac:dyDescent="0.35">
      <c r="D474" s="9"/>
    </row>
    <row r="475" spans="4:4" x14ac:dyDescent="0.35">
      <c r="D475" s="9"/>
    </row>
    <row r="476" spans="4:4" x14ac:dyDescent="0.35">
      <c r="D476" s="9"/>
    </row>
    <row r="477" spans="4:4" x14ac:dyDescent="0.35">
      <c r="D477" s="9"/>
    </row>
    <row r="478" spans="4:4" x14ac:dyDescent="0.35">
      <c r="D478" s="9"/>
    </row>
    <row r="479" spans="4:4" x14ac:dyDescent="0.35">
      <c r="D479" s="9"/>
    </row>
    <row r="480" spans="4:4" x14ac:dyDescent="0.35">
      <c r="D480" s="9"/>
    </row>
    <row r="481" spans="4:4" x14ac:dyDescent="0.35">
      <c r="D481" s="9"/>
    </row>
    <row r="482" spans="4:4" x14ac:dyDescent="0.35">
      <c r="D482" s="9"/>
    </row>
    <row r="483" spans="4:4" x14ac:dyDescent="0.35">
      <c r="D483" s="9"/>
    </row>
    <row r="484" spans="4:4" x14ac:dyDescent="0.35">
      <c r="D484" s="9"/>
    </row>
    <row r="485" spans="4:4" x14ac:dyDescent="0.35">
      <c r="D485" s="9"/>
    </row>
    <row r="486" spans="4:4" x14ac:dyDescent="0.35">
      <c r="D486" s="9"/>
    </row>
    <row r="487" spans="4:4" x14ac:dyDescent="0.35">
      <c r="D487" s="9"/>
    </row>
    <row r="488" spans="4:4" x14ac:dyDescent="0.35">
      <c r="D488" s="9"/>
    </row>
    <row r="489" spans="4:4" x14ac:dyDescent="0.35">
      <c r="D489" s="9"/>
    </row>
    <row r="490" spans="4:4" x14ac:dyDescent="0.35">
      <c r="D490" s="9"/>
    </row>
    <row r="491" spans="4:4" x14ac:dyDescent="0.35">
      <c r="D491" s="9"/>
    </row>
    <row r="492" spans="4:4" x14ac:dyDescent="0.35">
      <c r="D492" s="9"/>
    </row>
    <row r="493" spans="4:4" x14ac:dyDescent="0.35">
      <c r="D493" s="9"/>
    </row>
    <row r="494" spans="4:4" x14ac:dyDescent="0.35">
      <c r="D494" s="9"/>
    </row>
    <row r="495" spans="4:4" x14ac:dyDescent="0.35">
      <c r="D495" s="9"/>
    </row>
    <row r="496" spans="4:4" x14ac:dyDescent="0.35">
      <c r="D496" s="9"/>
    </row>
    <row r="497" spans="4:4" x14ac:dyDescent="0.35">
      <c r="D497" s="9"/>
    </row>
    <row r="498" spans="4:4" x14ac:dyDescent="0.35">
      <c r="D498" s="9"/>
    </row>
    <row r="499" spans="4:4" x14ac:dyDescent="0.35">
      <c r="D499" s="9"/>
    </row>
    <row r="500" spans="4:4" x14ac:dyDescent="0.35">
      <c r="D500" s="9"/>
    </row>
    <row r="501" spans="4:4" x14ac:dyDescent="0.35">
      <c r="D501" s="9"/>
    </row>
    <row r="502" spans="4:4" x14ac:dyDescent="0.35">
      <c r="D502" s="9"/>
    </row>
    <row r="503" spans="4:4" x14ac:dyDescent="0.35">
      <c r="D503" s="9"/>
    </row>
    <row r="504" spans="4:4" x14ac:dyDescent="0.35">
      <c r="D504" s="9"/>
    </row>
    <row r="505" spans="4:4" x14ac:dyDescent="0.35">
      <c r="D505" s="9"/>
    </row>
    <row r="506" spans="4:4" x14ac:dyDescent="0.35">
      <c r="D506" s="9"/>
    </row>
    <row r="507" spans="4:4" x14ac:dyDescent="0.35">
      <c r="D507" s="9"/>
    </row>
    <row r="508" spans="4:4" x14ac:dyDescent="0.35">
      <c r="D508" s="9"/>
    </row>
    <row r="509" spans="4:4" x14ac:dyDescent="0.35">
      <c r="D509" s="9"/>
    </row>
    <row r="510" spans="4:4" x14ac:dyDescent="0.35">
      <c r="D510" s="9"/>
    </row>
    <row r="511" spans="4:4" x14ac:dyDescent="0.35">
      <c r="D511" s="9"/>
    </row>
    <row r="512" spans="4:4" x14ac:dyDescent="0.35">
      <c r="D512" s="9"/>
    </row>
    <row r="513" spans="4:4" x14ac:dyDescent="0.35">
      <c r="D513" s="9"/>
    </row>
    <row r="514" spans="4:4" x14ac:dyDescent="0.35">
      <c r="D514" s="9"/>
    </row>
    <row r="515" spans="4:4" x14ac:dyDescent="0.35">
      <c r="D515" s="9"/>
    </row>
    <row r="516" spans="4:4" x14ac:dyDescent="0.35">
      <c r="D516" s="9"/>
    </row>
    <row r="517" spans="4:4" x14ac:dyDescent="0.35">
      <c r="D517" s="9"/>
    </row>
    <row r="518" spans="4:4" x14ac:dyDescent="0.35">
      <c r="D518" s="9"/>
    </row>
    <row r="519" spans="4:4" x14ac:dyDescent="0.35">
      <c r="D519" s="9"/>
    </row>
    <row r="520" spans="4:4" x14ac:dyDescent="0.35">
      <c r="D520" s="9"/>
    </row>
    <row r="521" spans="4:4" x14ac:dyDescent="0.35">
      <c r="D521" s="9"/>
    </row>
    <row r="522" spans="4:4" x14ac:dyDescent="0.35">
      <c r="D522" s="9"/>
    </row>
    <row r="523" spans="4:4" x14ac:dyDescent="0.35">
      <c r="D523" s="9"/>
    </row>
    <row r="524" spans="4:4" x14ac:dyDescent="0.35">
      <c r="D524" s="9"/>
    </row>
    <row r="525" spans="4:4" x14ac:dyDescent="0.35">
      <c r="D525" s="9"/>
    </row>
    <row r="526" spans="4:4" x14ac:dyDescent="0.35">
      <c r="D526" s="9"/>
    </row>
    <row r="527" spans="4:4" x14ac:dyDescent="0.35">
      <c r="D527" s="9"/>
    </row>
    <row r="528" spans="4:4" x14ac:dyDescent="0.35">
      <c r="D528" s="9"/>
    </row>
    <row r="529" spans="4:4" x14ac:dyDescent="0.35">
      <c r="D529" s="9"/>
    </row>
    <row r="530" spans="4:4" x14ac:dyDescent="0.35">
      <c r="D530" s="9"/>
    </row>
    <row r="531" spans="4:4" x14ac:dyDescent="0.35">
      <c r="D531" s="9"/>
    </row>
    <row r="532" spans="4:4" x14ac:dyDescent="0.35">
      <c r="D532" s="9"/>
    </row>
    <row r="533" spans="4:4" x14ac:dyDescent="0.35">
      <c r="D533" s="9"/>
    </row>
    <row r="534" spans="4:4" x14ac:dyDescent="0.35">
      <c r="D534" s="9"/>
    </row>
    <row r="535" spans="4:4" x14ac:dyDescent="0.35">
      <c r="D535" s="9"/>
    </row>
    <row r="536" spans="4:4" x14ac:dyDescent="0.35">
      <c r="D536" s="9"/>
    </row>
    <row r="537" spans="4:4" x14ac:dyDescent="0.35">
      <c r="D537" s="9"/>
    </row>
    <row r="538" spans="4:4" x14ac:dyDescent="0.35">
      <c r="D538" s="9"/>
    </row>
    <row r="539" spans="4:4" x14ac:dyDescent="0.35">
      <c r="D539" s="9"/>
    </row>
    <row r="540" spans="4:4" x14ac:dyDescent="0.35">
      <c r="D540" s="9"/>
    </row>
    <row r="541" spans="4:4" x14ac:dyDescent="0.35">
      <c r="D541" s="9"/>
    </row>
    <row r="542" spans="4:4" x14ac:dyDescent="0.35">
      <c r="D542" s="9"/>
    </row>
    <row r="543" spans="4:4" x14ac:dyDescent="0.35">
      <c r="D543" s="9"/>
    </row>
    <row r="544" spans="4:4" x14ac:dyDescent="0.35">
      <c r="D544" s="9"/>
    </row>
    <row r="545" spans="4:4" x14ac:dyDescent="0.35">
      <c r="D545" s="9"/>
    </row>
    <row r="546" spans="4:4" x14ac:dyDescent="0.35">
      <c r="D546" s="9"/>
    </row>
    <row r="547" spans="4:4" x14ac:dyDescent="0.35">
      <c r="D547" s="9"/>
    </row>
    <row r="548" spans="4:4" x14ac:dyDescent="0.35">
      <c r="D548" s="9"/>
    </row>
    <row r="549" spans="4:4" x14ac:dyDescent="0.35">
      <c r="D549" s="9"/>
    </row>
    <row r="550" spans="4:4" x14ac:dyDescent="0.35">
      <c r="D550" s="9"/>
    </row>
    <row r="551" spans="4:4" x14ac:dyDescent="0.35">
      <c r="D551" s="9"/>
    </row>
    <row r="552" spans="4:4" x14ac:dyDescent="0.35">
      <c r="D552" s="9"/>
    </row>
    <row r="553" spans="4:4" x14ac:dyDescent="0.35">
      <c r="D553" s="9"/>
    </row>
    <row r="554" spans="4:4" x14ac:dyDescent="0.35">
      <c r="D554" s="9"/>
    </row>
    <row r="555" spans="4:4" x14ac:dyDescent="0.35">
      <c r="D555" s="9"/>
    </row>
    <row r="556" spans="4:4" x14ac:dyDescent="0.35">
      <c r="D556" s="9"/>
    </row>
    <row r="557" spans="4:4" x14ac:dyDescent="0.35">
      <c r="D557" s="9"/>
    </row>
    <row r="558" spans="4:4" x14ac:dyDescent="0.35">
      <c r="D558" s="9"/>
    </row>
    <row r="559" spans="4:4" x14ac:dyDescent="0.35">
      <c r="D559" s="9"/>
    </row>
    <row r="560" spans="4:4" x14ac:dyDescent="0.35">
      <c r="D560" s="9"/>
    </row>
    <row r="561" spans="4:4" x14ac:dyDescent="0.35">
      <c r="D561" s="9"/>
    </row>
    <row r="562" spans="4:4" x14ac:dyDescent="0.35">
      <c r="D562" s="9"/>
    </row>
    <row r="563" spans="4:4" x14ac:dyDescent="0.35">
      <c r="D563" s="9"/>
    </row>
    <row r="564" spans="4:4" x14ac:dyDescent="0.35">
      <c r="D564" s="9"/>
    </row>
    <row r="565" spans="4:4" x14ac:dyDescent="0.35">
      <c r="D565" s="9"/>
    </row>
    <row r="566" spans="4:4" x14ac:dyDescent="0.35">
      <c r="D566" s="9"/>
    </row>
    <row r="567" spans="4:4" x14ac:dyDescent="0.35">
      <c r="D567" s="9"/>
    </row>
    <row r="568" spans="4:4" x14ac:dyDescent="0.35">
      <c r="D568" s="9"/>
    </row>
    <row r="569" spans="4:4" x14ac:dyDescent="0.35">
      <c r="D569" s="9"/>
    </row>
    <row r="570" spans="4:4" x14ac:dyDescent="0.35">
      <c r="D570" s="9"/>
    </row>
    <row r="571" spans="4:4" x14ac:dyDescent="0.35">
      <c r="D571" s="9"/>
    </row>
    <row r="572" spans="4:4" x14ac:dyDescent="0.35">
      <c r="D572" s="9"/>
    </row>
    <row r="573" spans="4:4" x14ac:dyDescent="0.35">
      <c r="D573" s="9"/>
    </row>
    <row r="574" spans="4:4" x14ac:dyDescent="0.35">
      <c r="D574" s="9"/>
    </row>
    <row r="575" spans="4:4" x14ac:dyDescent="0.35">
      <c r="D575" s="9"/>
    </row>
    <row r="576" spans="4:4" x14ac:dyDescent="0.35">
      <c r="D576" s="9"/>
    </row>
    <row r="577" spans="4:4" x14ac:dyDescent="0.35">
      <c r="D577" s="9"/>
    </row>
    <row r="578" spans="4:4" x14ac:dyDescent="0.35">
      <c r="D578" s="9"/>
    </row>
    <row r="579" spans="4:4" x14ac:dyDescent="0.35">
      <c r="D579" s="9"/>
    </row>
    <row r="580" spans="4:4" x14ac:dyDescent="0.35">
      <c r="D580" s="9"/>
    </row>
    <row r="581" spans="4:4" x14ac:dyDescent="0.35">
      <c r="D581" s="9"/>
    </row>
    <row r="582" spans="4:4" x14ac:dyDescent="0.35">
      <c r="D582" s="9"/>
    </row>
    <row r="583" spans="4:4" x14ac:dyDescent="0.35">
      <c r="D583" s="9"/>
    </row>
    <row r="584" spans="4:4" x14ac:dyDescent="0.35">
      <c r="D584" s="9"/>
    </row>
    <row r="585" spans="4:4" x14ac:dyDescent="0.35">
      <c r="D585" s="9"/>
    </row>
    <row r="586" spans="4:4" x14ac:dyDescent="0.35">
      <c r="D586" s="9"/>
    </row>
    <row r="587" spans="4:4" x14ac:dyDescent="0.35">
      <c r="D587" s="9"/>
    </row>
    <row r="588" spans="4:4" x14ac:dyDescent="0.35">
      <c r="D588" s="9"/>
    </row>
    <row r="589" spans="4:4" x14ac:dyDescent="0.35">
      <c r="D589" s="9"/>
    </row>
    <row r="590" spans="4:4" x14ac:dyDescent="0.35">
      <c r="D590" s="9"/>
    </row>
    <row r="591" spans="4:4" x14ac:dyDescent="0.35">
      <c r="D591" s="9"/>
    </row>
    <row r="592" spans="4:4" x14ac:dyDescent="0.35">
      <c r="D592" s="9"/>
    </row>
    <row r="593" spans="4:4" x14ac:dyDescent="0.35">
      <c r="D593" s="9"/>
    </row>
    <row r="594" spans="4:4" x14ac:dyDescent="0.35">
      <c r="D594" s="9"/>
    </row>
    <row r="595" spans="4:4" x14ac:dyDescent="0.35">
      <c r="D595" s="9"/>
    </row>
    <row r="596" spans="4:4" x14ac:dyDescent="0.35">
      <c r="D596" s="9"/>
    </row>
    <row r="597" spans="4:4" x14ac:dyDescent="0.35">
      <c r="D597" s="9"/>
    </row>
    <row r="598" spans="4:4" x14ac:dyDescent="0.35">
      <c r="D598" s="9"/>
    </row>
    <row r="599" spans="4:4" x14ac:dyDescent="0.35">
      <c r="D599" s="9"/>
    </row>
    <row r="600" spans="4:4" x14ac:dyDescent="0.35">
      <c r="D600" s="9"/>
    </row>
    <row r="601" spans="4:4" x14ac:dyDescent="0.35">
      <c r="D601" s="9"/>
    </row>
    <row r="602" spans="4:4" x14ac:dyDescent="0.35">
      <c r="D602" s="9"/>
    </row>
    <row r="603" spans="4:4" x14ac:dyDescent="0.35">
      <c r="D603" s="9"/>
    </row>
    <row r="604" spans="4:4" x14ac:dyDescent="0.35">
      <c r="D604" s="9"/>
    </row>
    <row r="605" spans="4:4" x14ac:dyDescent="0.35">
      <c r="D605" s="9"/>
    </row>
    <row r="606" spans="4:4" x14ac:dyDescent="0.35">
      <c r="D606" s="9"/>
    </row>
    <row r="607" spans="4:4" x14ac:dyDescent="0.35">
      <c r="D607" s="9"/>
    </row>
    <row r="608" spans="4:4" x14ac:dyDescent="0.35">
      <c r="D608" s="9"/>
    </row>
    <row r="609" spans="4:4" x14ac:dyDescent="0.35">
      <c r="D609" s="9"/>
    </row>
    <row r="610" spans="4:4" x14ac:dyDescent="0.35">
      <c r="D610" s="9"/>
    </row>
    <row r="611" spans="4:4" x14ac:dyDescent="0.35">
      <c r="D611" s="9"/>
    </row>
    <row r="612" spans="4:4" x14ac:dyDescent="0.35">
      <c r="D612" s="9"/>
    </row>
    <row r="613" spans="4:4" x14ac:dyDescent="0.35">
      <c r="D613" s="9"/>
    </row>
    <row r="614" spans="4:4" x14ac:dyDescent="0.35">
      <c r="D614" s="9"/>
    </row>
    <row r="615" spans="4:4" x14ac:dyDescent="0.35">
      <c r="D615" s="9"/>
    </row>
    <row r="616" spans="4:4" x14ac:dyDescent="0.35">
      <c r="D616" s="9"/>
    </row>
    <row r="617" spans="4:4" x14ac:dyDescent="0.35">
      <c r="D617" s="9"/>
    </row>
    <row r="618" spans="4:4" x14ac:dyDescent="0.35">
      <c r="D618" s="9"/>
    </row>
    <row r="619" spans="4:4" x14ac:dyDescent="0.35">
      <c r="D619" s="9"/>
    </row>
    <row r="620" spans="4:4" x14ac:dyDescent="0.35">
      <c r="D620" s="9"/>
    </row>
    <row r="621" spans="4:4" x14ac:dyDescent="0.35">
      <c r="D621" s="9"/>
    </row>
    <row r="622" spans="4:4" x14ac:dyDescent="0.35">
      <c r="D622" s="9"/>
    </row>
    <row r="623" spans="4:4" x14ac:dyDescent="0.35">
      <c r="D623" s="9"/>
    </row>
    <row r="624" spans="4:4" x14ac:dyDescent="0.35">
      <c r="D624" s="9"/>
    </row>
    <row r="625" spans="4:4" x14ac:dyDescent="0.35">
      <c r="D625" s="9"/>
    </row>
    <row r="626" spans="4:4" x14ac:dyDescent="0.35">
      <c r="D626" s="9"/>
    </row>
    <row r="627" spans="4:4" x14ac:dyDescent="0.35">
      <c r="D627" s="9"/>
    </row>
    <row r="628" spans="4:4" x14ac:dyDescent="0.35">
      <c r="D628" s="9"/>
    </row>
    <row r="629" spans="4:4" x14ac:dyDescent="0.35">
      <c r="D629" s="9"/>
    </row>
    <row r="630" spans="4:4" x14ac:dyDescent="0.35">
      <c r="D630" s="9"/>
    </row>
    <row r="631" spans="4:4" x14ac:dyDescent="0.35">
      <c r="D631" s="9"/>
    </row>
    <row r="632" spans="4:4" x14ac:dyDescent="0.35">
      <c r="D632" s="9"/>
    </row>
    <row r="633" spans="4:4" x14ac:dyDescent="0.35">
      <c r="D633" s="9"/>
    </row>
    <row r="634" spans="4:4" x14ac:dyDescent="0.35">
      <c r="D634" s="9"/>
    </row>
    <row r="635" spans="4:4" x14ac:dyDescent="0.35">
      <c r="D635" s="9"/>
    </row>
    <row r="636" spans="4:4" x14ac:dyDescent="0.35">
      <c r="D636" s="9"/>
    </row>
    <row r="637" spans="4:4" x14ac:dyDescent="0.35">
      <c r="D637" s="9"/>
    </row>
    <row r="638" spans="4:4" x14ac:dyDescent="0.35">
      <c r="D638" s="9"/>
    </row>
    <row r="639" spans="4:4" x14ac:dyDescent="0.35">
      <c r="D639" s="9"/>
    </row>
    <row r="640" spans="4:4" x14ac:dyDescent="0.35">
      <c r="D640" s="9"/>
    </row>
    <row r="641" spans="4:4" x14ac:dyDescent="0.35">
      <c r="D641" s="9"/>
    </row>
    <row r="642" spans="4:4" x14ac:dyDescent="0.35">
      <c r="D642" s="9"/>
    </row>
    <row r="643" spans="4:4" x14ac:dyDescent="0.35">
      <c r="D643" s="9"/>
    </row>
    <row r="644" spans="4:4" x14ac:dyDescent="0.35">
      <c r="D644" s="9"/>
    </row>
    <row r="645" spans="4:4" x14ac:dyDescent="0.35">
      <c r="D645" s="9"/>
    </row>
    <row r="646" spans="4:4" x14ac:dyDescent="0.35">
      <c r="D646" s="9"/>
    </row>
    <row r="647" spans="4:4" x14ac:dyDescent="0.35">
      <c r="D647" s="9"/>
    </row>
    <row r="648" spans="4:4" x14ac:dyDescent="0.35">
      <c r="D648" s="9"/>
    </row>
    <row r="649" spans="4:4" x14ac:dyDescent="0.35">
      <c r="D649" s="9"/>
    </row>
    <row r="650" spans="4:4" x14ac:dyDescent="0.35">
      <c r="D650" s="9"/>
    </row>
    <row r="651" spans="4:4" x14ac:dyDescent="0.35">
      <c r="D651" s="9"/>
    </row>
    <row r="652" spans="4:4" x14ac:dyDescent="0.35">
      <c r="D652" s="9"/>
    </row>
    <row r="653" spans="4:4" x14ac:dyDescent="0.35">
      <c r="D653" s="9"/>
    </row>
    <row r="654" spans="4:4" x14ac:dyDescent="0.35">
      <c r="D654" s="9"/>
    </row>
    <row r="655" spans="4:4" x14ac:dyDescent="0.35">
      <c r="D655" s="9"/>
    </row>
    <row r="656" spans="4:4" x14ac:dyDescent="0.35">
      <c r="D656" s="9"/>
    </row>
    <row r="657" spans="4:4" x14ac:dyDescent="0.35">
      <c r="D657" s="9"/>
    </row>
    <row r="658" spans="4:4" x14ac:dyDescent="0.35">
      <c r="D658" s="9"/>
    </row>
    <row r="659" spans="4:4" x14ac:dyDescent="0.35">
      <c r="D659" s="9"/>
    </row>
    <row r="660" spans="4:4" x14ac:dyDescent="0.35">
      <c r="D660" s="9"/>
    </row>
    <row r="661" spans="4:4" x14ac:dyDescent="0.35">
      <c r="D661" s="9"/>
    </row>
    <row r="662" spans="4:4" x14ac:dyDescent="0.35">
      <c r="D662" s="9"/>
    </row>
    <row r="663" spans="4:4" x14ac:dyDescent="0.35">
      <c r="D663" s="9"/>
    </row>
    <row r="664" spans="4:4" x14ac:dyDescent="0.35">
      <c r="D664" s="9"/>
    </row>
    <row r="665" spans="4:4" x14ac:dyDescent="0.35">
      <c r="D665" s="9"/>
    </row>
    <row r="666" spans="4:4" x14ac:dyDescent="0.35">
      <c r="D666" s="9"/>
    </row>
    <row r="667" spans="4:4" x14ac:dyDescent="0.35">
      <c r="D667" s="9"/>
    </row>
    <row r="668" spans="4:4" x14ac:dyDescent="0.35">
      <c r="D668" s="9"/>
    </row>
    <row r="669" spans="4:4" x14ac:dyDescent="0.35">
      <c r="D669" s="9"/>
    </row>
    <row r="670" spans="4:4" x14ac:dyDescent="0.35">
      <c r="D670" s="9"/>
    </row>
    <row r="671" spans="4:4" x14ac:dyDescent="0.35">
      <c r="D671" s="9"/>
    </row>
    <row r="672" spans="4:4" x14ac:dyDescent="0.35">
      <c r="D672" s="9"/>
    </row>
    <row r="673" spans="4:4" x14ac:dyDescent="0.35">
      <c r="D673" s="9"/>
    </row>
    <row r="674" spans="4:4" x14ac:dyDescent="0.35">
      <c r="D674" s="9"/>
    </row>
    <row r="675" spans="4:4" x14ac:dyDescent="0.35">
      <c r="D675" s="9"/>
    </row>
    <row r="676" spans="4:4" x14ac:dyDescent="0.35">
      <c r="D676" s="9"/>
    </row>
    <row r="677" spans="4:4" x14ac:dyDescent="0.35">
      <c r="D677" s="9"/>
    </row>
    <row r="678" spans="4:4" x14ac:dyDescent="0.35">
      <c r="D678" s="9"/>
    </row>
    <row r="679" spans="4:4" x14ac:dyDescent="0.35">
      <c r="D679" s="9"/>
    </row>
    <row r="680" spans="4:4" x14ac:dyDescent="0.35">
      <c r="D680" s="9"/>
    </row>
    <row r="681" spans="4:4" x14ac:dyDescent="0.35">
      <c r="D681" s="9"/>
    </row>
    <row r="682" spans="4:4" x14ac:dyDescent="0.35">
      <c r="D682" s="9"/>
    </row>
    <row r="683" spans="4:4" x14ac:dyDescent="0.35">
      <c r="D683" s="9"/>
    </row>
    <row r="684" spans="4:4" x14ac:dyDescent="0.35">
      <c r="D684" s="9"/>
    </row>
    <row r="685" spans="4:4" x14ac:dyDescent="0.35">
      <c r="D685" s="9"/>
    </row>
    <row r="686" spans="4:4" x14ac:dyDescent="0.35">
      <c r="D686" s="9"/>
    </row>
    <row r="687" spans="4:4" x14ac:dyDescent="0.35">
      <c r="D687" s="9"/>
    </row>
    <row r="688" spans="4:4" x14ac:dyDescent="0.35">
      <c r="D688" s="9"/>
    </row>
    <row r="689" spans="4:4" x14ac:dyDescent="0.35">
      <c r="D689" s="9"/>
    </row>
    <row r="690" spans="4:4" x14ac:dyDescent="0.35">
      <c r="D690" s="9"/>
    </row>
    <row r="691" spans="4:4" x14ac:dyDescent="0.35">
      <c r="D691" s="9"/>
    </row>
    <row r="692" spans="4:4" x14ac:dyDescent="0.35">
      <c r="D692" s="9"/>
    </row>
    <row r="693" spans="4:4" x14ac:dyDescent="0.35">
      <c r="D693" s="9"/>
    </row>
    <row r="694" spans="4:4" x14ac:dyDescent="0.35">
      <c r="D694" s="9"/>
    </row>
    <row r="695" spans="4:4" x14ac:dyDescent="0.35">
      <c r="D695" s="9"/>
    </row>
    <row r="696" spans="4:4" x14ac:dyDescent="0.35">
      <c r="D696" s="9"/>
    </row>
    <row r="697" spans="4:4" x14ac:dyDescent="0.35">
      <c r="D697" s="9"/>
    </row>
    <row r="698" spans="4:4" x14ac:dyDescent="0.35">
      <c r="D698" s="9"/>
    </row>
    <row r="699" spans="4:4" x14ac:dyDescent="0.35">
      <c r="D699" s="9"/>
    </row>
    <row r="700" spans="4:4" x14ac:dyDescent="0.35">
      <c r="D700" s="9"/>
    </row>
    <row r="701" spans="4:4" x14ac:dyDescent="0.35">
      <c r="D701" s="9"/>
    </row>
    <row r="702" spans="4:4" x14ac:dyDescent="0.35">
      <c r="D702" s="9"/>
    </row>
    <row r="703" spans="4:4" x14ac:dyDescent="0.35">
      <c r="D703" s="9"/>
    </row>
    <row r="704" spans="4:4" x14ac:dyDescent="0.35">
      <c r="D704" s="9"/>
    </row>
    <row r="705" spans="4:4" x14ac:dyDescent="0.35">
      <c r="D705" s="9"/>
    </row>
    <row r="706" spans="4:4" x14ac:dyDescent="0.35">
      <c r="D706" s="9"/>
    </row>
    <row r="707" spans="4:4" x14ac:dyDescent="0.35">
      <c r="D707" s="9"/>
    </row>
    <row r="708" spans="4:4" x14ac:dyDescent="0.35">
      <c r="D708" s="9"/>
    </row>
    <row r="709" spans="4:4" x14ac:dyDescent="0.35">
      <c r="D709" s="9"/>
    </row>
    <row r="710" spans="4:4" x14ac:dyDescent="0.35">
      <c r="D710" s="9"/>
    </row>
    <row r="711" spans="4:4" x14ac:dyDescent="0.35">
      <c r="D711" s="9"/>
    </row>
    <row r="712" spans="4:4" x14ac:dyDescent="0.35">
      <c r="D712" s="9"/>
    </row>
    <row r="713" spans="4:4" x14ac:dyDescent="0.35">
      <c r="D713" s="9"/>
    </row>
    <row r="714" spans="4:4" x14ac:dyDescent="0.35">
      <c r="D714" s="9"/>
    </row>
    <row r="715" spans="4:4" x14ac:dyDescent="0.35">
      <c r="D715" s="9"/>
    </row>
    <row r="716" spans="4:4" x14ac:dyDescent="0.35">
      <c r="D716" s="9"/>
    </row>
    <row r="717" spans="4:4" x14ac:dyDescent="0.35">
      <c r="D717" s="9"/>
    </row>
    <row r="718" spans="4:4" x14ac:dyDescent="0.35">
      <c r="D718" s="9"/>
    </row>
    <row r="719" spans="4:4" x14ac:dyDescent="0.35">
      <c r="D719" s="9"/>
    </row>
    <row r="720" spans="4:4" x14ac:dyDescent="0.35">
      <c r="D720" s="9"/>
    </row>
    <row r="721" spans="4:4" x14ac:dyDescent="0.35">
      <c r="D721" s="9"/>
    </row>
    <row r="722" spans="4:4" x14ac:dyDescent="0.35">
      <c r="D722" s="9"/>
    </row>
    <row r="723" spans="4:4" x14ac:dyDescent="0.35">
      <c r="D723" s="9"/>
    </row>
    <row r="724" spans="4:4" x14ac:dyDescent="0.35">
      <c r="D724" s="9"/>
    </row>
    <row r="725" spans="4:4" x14ac:dyDescent="0.35">
      <c r="D725" s="9"/>
    </row>
    <row r="726" spans="4:4" x14ac:dyDescent="0.35">
      <c r="D726" s="9"/>
    </row>
    <row r="727" spans="4:4" x14ac:dyDescent="0.35">
      <c r="D727" s="9"/>
    </row>
    <row r="728" spans="4:4" x14ac:dyDescent="0.35">
      <c r="D728" s="9"/>
    </row>
    <row r="729" spans="4:4" x14ac:dyDescent="0.35">
      <c r="D729" s="9"/>
    </row>
    <row r="730" spans="4:4" x14ac:dyDescent="0.35">
      <c r="D730" s="9"/>
    </row>
    <row r="731" spans="4:4" x14ac:dyDescent="0.35">
      <c r="D731" s="9"/>
    </row>
    <row r="732" spans="4:4" x14ac:dyDescent="0.35">
      <c r="D732" s="9"/>
    </row>
    <row r="733" spans="4:4" x14ac:dyDescent="0.35">
      <c r="D733" s="9"/>
    </row>
    <row r="734" spans="4:4" x14ac:dyDescent="0.35">
      <c r="D734" s="9"/>
    </row>
    <row r="735" spans="4:4" x14ac:dyDescent="0.35">
      <c r="D735" s="9"/>
    </row>
    <row r="736" spans="4:4" x14ac:dyDescent="0.35">
      <c r="D736" s="9"/>
    </row>
    <row r="737" spans="4:4" x14ac:dyDescent="0.35">
      <c r="D737" s="9"/>
    </row>
    <row r="738" spans="4:4" x14ac:dyDescent="0.35">
      <c r="D738" s="9"/>
    </row>
    <row r="739" spans="4:4" x14ac:dyDescent="0.35">
      <c r="D739" s="9"/>
    </row>
    <row r="740" spans="4:4" x14ac:dyDescent="0.35">
      <c r="D740" s="9"/>
    </row>
    <row r="741" spans="4:4" x14ac:dyDescent="0.35">
      <c r="D741" s="9"/>
    </row>
    <row r="742" spans="4:4" x14ac:dyDescent="0.35">
      <c r="D742" s="9"/>
    </row>
    <row r="743" spans="4:4" x14ac:dyDescent="0.35">
      <c r="D743" s="9"/>
    </row>
    <row r="744" spans="4:4" x14ac:dyDescent="0.35">
      <c r="D744" s="9"/>
    </row>
    <row r="745" spans="4:4" x14ac:dyDescent="0.35">
      <c r="D745" s="9"/>
    </row>
    <row r="746" spans="4:4" x14ac:dyDescent="0.35">
      <c r="D746" s="9"/>
    </row>
    <row r="747" spans="4:4" x14ac:dyDescent="0.35">
      <c r="D747" s="9"/>
    </row>
    <row r="748" spans="4:4" x14ac:dyDescent="0.35">
      <c r="D748" s="9"/>
    </row>
    <row r="749" spans="4:4" x14ac:dyDescent="0.35">
      <c r="D749" s="9"/>
    </row>
    <row r="750" spans="4:4" x14ac:dyDescent="0.35">
      <c r="D750" s="9"/>
    </row>
    <row r="751" spans="4:4" x14ac:dyDescent="0.35">
      <c r="D751" s="9"/>
    </row>
    <row r="752" spans="4:4" x14ac:dyDescent="0.35">
      <c r="D752" s="9"/>
    </row>
    <row r="753" spans="4:4" x14ac:dyDescent="0.35">
      <c r="D753" s="9"/>
    </row>
    <row r="754" spans="4:4" x14ac:dyDescent="0.35">
      <c r="D754" s="9"/>
    </row>
    <row r="755" spans="4:4" x14ac:dyDescent="0.35">
      <c r="D755" s="9"/>
    </row>
    <row r="756" spans="4:4" x14ac:dyDescent="0.35">
      <c r="D756" s="9"/>
    </row>
    <row r="757" spans="4:4" x14ac:dyDescent="0.35">
      <c r="D757" s="9"/>
    </row>
    <row r="758" spans="4:4" x14ac:dyDescent="0.35">
      <c r="D758" s="9"/>
    </row>
    <row r="759" spans="4:4" x14ac:dyDescent="0.35">
      <c r="D759" s="9"/>
    </row>
    <row r="760" spans="4:4" x14ac:dyDescent="0.35">
      <c r="D760" s="9"/>
    </row>
    <row r="761" spans="4:4" x14ac:dyDescent="0.35">
      <c r="D761" s="9"/>
    </row>
    <row r="762" spans="4:4" x14ac:dyDescent="0.35">
      <c r="D762" s="9"/>
    </row>
    <row r="763" spans="4:4" x14ac:dyDescent="0.35">
      <c r="D763" s="9"/>
    </row>
    <row r="764" spans="4:4" x14ac:dyDescent="0.35">
      <c r="D764" s="9"/>
    </row>
    <row r="765" spans="4:4" x14ac:dyDescent="0.35">
      <c r="D765" s="9"/>
    </row>
    <row r="766" spans="4:4" x14ac:dyDescent="0.35">
      <c r="D766" s="9"/>
    </row>
    <row r="767" spans="4:4" x14ac:dyDescent="0.35">
      <c r="D767" s="9"/>
    </row>
    <row r="768" spans="4:4" x14ac:dyDescent="0.35">
      <c r="D768" s="9"/>
    </row>
    <row r="769" spans="4:4" x14ac:dyDescent="0.35">
      <c r="D769" s="9"/>
    </row>
    <row r="770" spans="4:4" x14ac:dyDescent="0.35">
      <c r="D770" s="9"/>
    </row>
    <row r="771" spans="4:4" x14ac:dyDescent="0.35">
      <c r="D771" s="9"/>
    </row>
    <row r="772" spans="4:4" x14ac:dyDescent="0.35">
      <c r="D772" s="9"/>
    </row>
    <row r="773" spans="4:4" x14ac:dyDescent="0.35">
      <c r="D773" s="9"/>
    </row>
    <row r="774" spans="4:4" x14ac:dyDescent="0.35">
      <c r="D774" s="9"/>
    </row>
    <row r="775" spans="4:4" x14ac:dyDescent="0.35">
      <c r="D775" s="9"/>
    </row>
    <row r="776" spans="4:4" x14ac:dyDescent="0.35">
      <c r="D776" s="9"/>
    </row>
    <row r="777" spans="4:4" x14ac:dyDescent="0.35">
      <c r="D777" s="9"/>
    </row>
    <row r="778" spans="4:4" x14ac:dyDescent="0.35">
      <c r="D778" s="9"/>
    </row>
    <row r="779" spans="4:4" x14ac:dyDescent="0.35">
      <c r="D779" s="9"/>
    </row>
    <row r="780" spans="4:4" x14ac:dyDescent="0.35">
      <c r="D780" s="9"/>
    </row>
    <row r="781" spans="4:4" x14ac:dyDescent="0.35">
      <c r="D781" s="9"/>
    </row>
    <row r="782" spans="4:4" x14ac:dyDescent="0.35">
      <c r="D782" s="9"/>
    </row>
    <row r="783" spans="4:4" x14ac:dyDescent="0.35">
      <c r="D783" s="9"/>
    </row>
    <row r="784" spans="4:4" x14ac:dyDescent="0.35">
      <c r="D784" s="9"/>
    </row>
    <row r="785" spans="4:4" x14ac:dyDescent="0.35">
      <c r="D785" s="9"/>
    </row>
    <row r="786" spans="4:4" x14ac:dyDescent="0.35">
      <c r="D786" s="9"/>
    </row>
    <row r="787" spans="4:4" x14ac:dyDescent="0.35">
      <c r="D787" s="9"/>
    </row>
    <row r="788" spans="4:4" x14ac:dyDescent="0.35">
      <c r="D788" s="9"/>
    </row>
    <row r="789" spans="4:4" x14ac:dyDescent="0.35">
      <c r="D789" s="9"/>
    </row>
    <row r="790" spans="4:4" x14ac:dyDescent="0.35">
      <c r="D790" s="9"/>
    </row>
    <row r="791" spans="4:4" x14ac:dyDescent="0.35">
      <c r="D791" s="9"/>
    </row>
    <row r="792" spans="4:4" x14ac:dyDescent="0.35">
      <c r="D792" s="9"/>
    </row>
    <row r="793" spans="4:4" x14ac:dyDescent="0.35">
      <c r="D793" s="9"/>
    </row>
    <row r="794" spans="4:4" x14ac:dyDescent="0.35">
      <c r="D794" s="9"/>
    </row>
    <row r="795" spans="4:4" x14ac:dyDescent="0.35">
      <c r="D795" s="9"/>
    </row>
    <row r="796" spans="4:4" x14ac:dyDescent="0.35">
      <c r="D796" s="9"/>
    </row>
    <row r="797" spans="4:4" x14ac:dyDescent="0.35">
      <c r="D797" s="9"/>
    </row>
    <row r="798" spans="4:4" x14ac:dyDescent="0.35">
      <c r="D798" s="9"/>
    </row>
    <row r="799" spans="4:4" x14ac:dyDescent="0.35">
      <c r="D799" s="9"/>
    </row>
    <row r="800" spans="4:4" x14ac:dyDescent="0.35">
      <c r="D800" s="9"/>
    </row>
    <row r="801" spans="4:4" x14ac:dyDescent="0.35">
      <c r="D801" s="9"/>
    </row>
    <row r="802" spans="4:4" x14ac:dyDescent="0.35">
      <c r="D802" s="9"/>
    </row>
    <row r="803" spans="4:4" x14ac:dyDescent="0.35">
      <c r="D803" s="9"/>
    </row>
    <row r="804" spans="4:4" x14ac:dyDescent="0.35">
      <c r="D804" s="9"/>
    </row>
    <row r="805" spans="4:4" x14ac:dyDescent="0.35">
      <c r="D805" s="9"/>
    </row>
    <row r="806" spans="4:4" x14ac:dyDescent="0.35">
      <c r="D806" s="9"/>
    </row>
    <row r="807" spans="4:4" x14ac:dyDescent="0.35">
      <c r="D807" s="9"/>
    </row>
    <row r="808" spans="4:4" x14ac:dyDescent="0.35">
      <c r="D808" s="9"/>
    </row>
    <row r="809" spans="4:4" x14ac:dyDescent="0.35">
      <c r="D809" s="9"/>
    </row>
    <row r="810" spans="4:4" x14ac:dyDescent="0.35">
      <c r="D810" s="9"/>
    </row>
    <row r="811" spans="4:4" x14ac:dyDescent="0.35">
      <c r="D811" s="9"/>
    </row>
    <row r="812" spans="4:4" x14ac:dyDescent="0.35">
      <c r="D812" s="9"/>
    </row>
    <row r="813" spans="4:4" x14ac:dyDescent="0.35">
      <c r="D813" s="9"/>
    </row>
    <row r="814" spans="4:4" x14ac:dyDescent="0.35">
      <c r="D814" s="9"/>
    </row>
    <row r="815" spans="4:4" x14ac:dyDescent="0.35">
      <c r="D815" s="9"/>
    </row>
    <row r="816" spans="4:4" x14ac:dyDescent="0.35">
      <c r="D816" s="9"/>
    </row>
    <row r="817" spans="4:4" x14ac:dyDescent="0.35">
      <c r="D817" s="9"/>
    </row>
    <row r="818" spans="4:4" x14ac:dyDescent="0.35">
      <c r="D818" s="9"/>
    </row>
    <row r="819" spans="4:4" x14ac:dyDescent="0.35">
      <c r="D819" s="9"/>
    </row>
    <row r="820" spans="4:4" x14ac:dyDescent="0.35">
      <c r="D820" s="9"/>
    </row>
    <row r="821" spans="4:4" x14ac:dyDescent="0.35">
      <c r="D821" s="9"/>
    </row>
    <row r="822" spans="4:4" x14ac:dyDescent="0.35">
      <c r="D822" s="9"/>
    </row>
    <row r="823" spans="4:4" x14ac:dyDescent="0.35">
      <c r="D823" s="9"/>
    </row>
    <row r="824" spans="4:4" x14ac:dyDescent="0.35">
      <c r="D824" s="9"/>
    </row>
    <row r="825" spans="4:4" x14ac:dyDescent="0.35">
      <c r="D825" s="9"/>
    </row>
    <row r="826" spans="4:4" x14ac:dyDescent="0.35">
      <c r="D826" s="9"/>
    </row>
    <row r="827" spans="4:4" x14ac:dyDescent="0.35">
      <c r="D827" s="9"/>
    </row>
    <row r="828" spans="4:4" x14ac:dyDescent="0.35">
      <c r="D828" s="9"/>
    </row>
    <row r="829" spans="4:4" x14ac:dyDescent="0.35">
      <c r="D829" s="9"/>
    </row>
    <row r="830" spans="4:4" x14ac:dyDescent="0.35">
      <c r="D830" s="9"/>
    </row>
    <row r="831" spans="4:4" x14ac:dyDescent="0.35">
      <c r="D831" s="9"/>
    </row>
    <row r="832" spans="4:4" x14ac:dyDescent="0.35">
      <c r="D832" s="9"/>
    </row>
    <row r="833" spans="4:4" x14ac:dyDescent="0.35">
      <c r="D833" s="9"/>
    </row>
    <row r="834" spans="4:4" x14ac:dyDescent="0.35">
      <c r="D834" s="9"/>
    </row>
    <row r="835" spans="4:4" x14ac:dyDescent="0.35">
      <c r="D835" s="9"/>
    </row>
    <row r="836" spans="4:4" x14ac:dyDescent="0.35">
      <c r="D836" s="9"/>
    </row>
    <row r="837" spans="4:4" x14ac:dyDescent="0.35">
      <c r="D837" s="9"/>
    </row>
    <row r="838" spans="4:4" x14ac:dyDescent="0.35">
      <c r="D838" s="9"/>
    </row>
    <row r="839" spans="4:4" x14ac:dyDescent="0.35">
      <c r="D839" s="9"/>
    </row>
    <row r="840" spans="4:4" x14ac:dyDescent="0.35">
      <c r="D840" s="9"/>
    </row>
    <row r="841" spans="4:4" x14ac:dyDescent="0.35">
      <c r="D841" s="9"/>
    </row>
    <row r="842" spans="4:4" x14ac:dyDescent="0.35">
      <c r="D842" s="9"/>
    </row>
    <row r="843" spans="4:4" x14ac:dyDescent="0.35">
      <c r="D843" s="9"/>
    </row>
    <row r="844" spans="4:4" x14ac:dyDescent="0.35">
      <c r="D844" s="9"/>
    </row>
    <row r="845" spans="4:4" x14ac:dyDescent="0.35">
      <c r="D845" s="9"/>
    </row>
    <row r="846" spans="4:4" x14ac:dyDescent="0.35">
      <c r="D846" s="9"/>
    </row>
    <row r="847" spans="4:4" x14ac:dyDescent="0.35">
      <c r="D847" s="9"/>
    </row>
    <row r="848" spans="4:4" x14ac:dyDescent="0.35">
      <c r="D848" s="9"/>
    </row>
    <row r="849" spans="4:4" x14ac:dyDescent="0.35">
      <c r="D849" s="9"/>
    </row>
    <row r="850" spans="4:4" x14ac:dyDescent="0.35">
      <c r="D850" s="9"/>
    </row>
    <row r="851" spans="4:4" x14ac:dyDescent="0.35">
      <c r="D851" s="9"/>
    </row>
    <row r="852" spans="4:4" x14ac:dyDescent="0.35">
      <c r="D852" s="9"/>
    </row>
    <row r="853" spans="4:4" x14ac:dyDescent="0.35">
      <c r="D853" s="9"/>
    </row>
    <row r="854" spans="4:4" x14ac:dyDescent="0.35">
      <c r="D854" s="9"/>
    </row>
    <row r="855" spans="4:4" x14ac:dyDescent="0.35">
      <c r="D855" s="9"/>
    </row>
    <row r="856" spans="4:4" x14ac:dyDescent="0.35">
      <c r="D856" s="9"/>
    </row>
    <row r="857" spans="4:4" x14ac:dyDescent="0.35">
      <c r="D857" s="9"/>
    </row>
    <row r="858" spans="4:4" x14ac:dyDescent="0.35">
      <c r="D858" s="9"/>
    </row>
    <row r="859" spans="4:4" x14ac:dyDescent="0.35">
      <c r="D859" s="9"/>
    </row>
    <row r="860" spans="4:4" x14ac:dyDescent="0.35">
      <c r="D860" s="9"/>
    </row>
    <row r="861" spans="4:4" x14ac:dyDescent="0.35">
      <c r="D861" s="9"/>
    </row>
    <row r="862" spans="4:4" x14ac:dyDescent="0.35">
      <c r="D862" s="9"/>
    </row>
    <row r="863" spans="4:4" x14ac:dyDescent="0.35">
      <c r="D863" s="9"/>
    </row>
    <row r="864" spans="4:4" x14ac:dyDescent="0.35">
      <c r="D864" s="9"/>
    </row>
    <row r="865" spans="4:4" x14ac:dyDescent="0.35">
      <c r="D865" s="9"/>
    </row>
    <row r="866" spans="4:4" x14ac:dyDescent="0.35">
      <c r="D866" s="9"/>
    </row>
    <row r="867" spans="4:4" x14ac:dyDescent="0.35">
      <c r="D867" s="9"/>
    </row>
    <row r="868" spans="4:4" x14ac:dyDescent="0.35">
      <c r="D868" s="9"/>
    </row>
    <row r="869" spans="4:4" x14ac:dyDescent="0.35">
      <c r="D869" s="9"/>
    </row>
    <row r="870" spans="4:4" x14ac:dyDescent="0.35">
      <c r="D870" s="9"/>
    </row>
    <row r="871" spans="4:4" x14ac:dyDescent="0.35">
      <c r="D871" s="9"/>
    </row>
    <row r="872" spans="4:4" x14ac:dyDescent="0.35">
      <c r="D872" s="9"/>
    </row>
    <row r="873" spans="4:4" x14ac:dyDescent="0.35">
      <c r="D873" s="9"/>
    </row>
    <row r="874" spans="4:4" x14ac:dyDescent="0.35">
      <c r="D874" s="9"/>
    </row>
    <row r="875" spans="4:4" x14ac:dyDescent="0.35">
      <c r="D875" s="9"/>
    </row>
    <row r="876" spans="4:4" x14ac:dyDescent="0.35">
      <c r="D876" s="9"/>
    </row>
    <row r="877" spans="4:4" x14ac:dyDescent="0.35">
      <c r="D877" s="9"/>
    </row>
    <row r="878" spans="4:4" x14ac:dyDescent="0.35">
      <c r="D878" s="9"/>
    </row>
    <row r="879" spans="4:4" x14ac:dyDescent="0.35">
      <c r="D879" s="9"/>
    </row>
    <row r="880" spans="4:4" x14ac:dyDescent="0.35">
      <c r="D880" s="9"/>
    </row>
    <row r="881" spans="4:4" x14ac:dyDescent="0.35">
      <c r="D881" s="9"/>
    </row>
    <row r="882" spans="4:4" x14ac:dyDescent="0.35">
      <c r="D882" s="9"/>
    </row>
    <row r="883" spans="4:4" x14ac:dyDescent="0.35">
      <c r="D883" s="9"/>
    </row>
    <row r="884" spans="4:4" x14ac:dyDescent="0.35">
      <c r="D884" s="9"/>
    </row>
    <row r="885" spans="4:4" x14ac:dyDescent="0.35">
      <c r="D885" s="9"/>
    </row>
    <row r="886" spans="4:4" x14ac:dyDescent="0.35">
      <c r="D886" s="9"/>
    </row>
    <row r="887" spans="4:4" x14ac:dyDescent="0.35">
      <c r="D887" s="9"/>
    </row>
    <row r="888" spans="4:4" x14ac:dyDescent="0.35">
      <c r="D888" s="9"/>
    </row>
    <row r="889" spans="4:4" x14ac:dyDescent="0.35">
      <c r="D889" s="9"/>
    </row>
    <row r="890" spans="4:4" x14ac:dyDescent="0.35">
      <c r="D890" s="9"/>
    </row>
    <row r="891" spans="4:4" x14ac:dyDescent="0.35">
      <c r="D891" s="9"/>
    </row>
    <row r="892" spans="4:4" x14ac:dyDescent="0.35">
      <c r="D892" s="9"/>
    </row>
    <row r="893" spans="4:4" x14ac:dyDescent="0.35">
      <c r="D893" s="9"/>
    </row>
    <row r="894" spans="4:4" x14ac:dyDescent="0.35">
      <c r="D894" s="9"/>
    </row>
    <row r="895" spans="4:4" x14ac:dyDescent="0.35">
      <c r="D895" s="9"/>
    </row>
    <row r="896" spans="4:4" x14ac:dyDescent="0.35">
      <c r="D896" s="9"/>
    </row>
    <row r="897" spans="4:4" x14ac:dyDescent="0.35">
      <c r="D897" s="9"/>
    </row>
    <row r="898" spans="4:4" x14ac:dyDescent="0.35">
      <c r="D898" s="9"/>
    </row>
    <row r="899" spans="4:4" x14ac:dyDescent="0.35">
      <c r="D899" s="9"/>
    </row>
    <row r="900" spans="4:4" x14ac:dyDescent="0.35">
      <c r="D900" s="9"/>
    </row>
    <row r="901" spans="4:4" x14ac:dyDescent="0.35">
      <c r="D901" s="9"/>
    </row>
    <row r="902" spans="4:4" x14ac:dyDescent="0.35">
      <c r="D902" s="9"/>
    </row>
    <row r="903" spans="4:4" x14ac:dyDescent="0.35">
      <c r="D903" s="9"/>
    </row>
    <row r="904" spans="4:4" x14ac:dyDescent="0.35">
      <c r="D904" s="9"/>
    </row>
    <row r="905" spans="4:4" x14ac:dyDescent="0.35">
      <c r="D905" s="9"/>
    </row>
    <row r="906" spans="4:4" x14ac:dyDescent="0.35">
      <c r="D906" s="9"/>
    </row>
    <row r="907" spans="4:4" x14ac:dyDescent="0.35">
      <c r="D907" s="9"/>
    </row>
    <row r="908" spans="4:4" x14ac:dyDescent="0.35">
      <c r="D908" s="9"/>
    </row>
    <row r="909" spans="4:4" x14ac:dyDescent="0.35">
      <c r="D909" s="9"/>
    </row>
    <row r="910" spans="4:4" x14ac:dyDescent="0.35">
      <c r="D910" s="9"/>
    </row>
    <row r="911" spans="4:4" x14ac:dyDescent="0.35">
      <c r="D911" s="9"/>
    </row>
    <row r="912" spans="4:4" x14ac:dyDescent="0.35">
      <c r="D912" s="9"/>
    </row>
    <row r="913" spans="4:4" x14ac:dyDescent="0.35">
      <c r="D913" s="9"/>
    </row>
    <row r="914" spans="4:4" x14ac:dyDescent="0.35">
      <c r="D914" s="9"/>
    </row>
    <row r="915" spans="4:4" x14ac:dyDescent="0.35">
      <c r="D915" s="9"/>
    </row>
    <row r="916" spans="4:4" x14ac:dyDescent="0.35">
      <c r="D916" s="9"/>
    </row>
    <row r="917" spans="4:4" x14ac:dyDescent="0.35">
      <c r="D917" s="9"/>
    </row>
    <row r="918" spans="4:4" x14ac:dyDescent="0.35">
      <c r="D918" s="9"/>
    </row>
    <row r="919" spans="4:4" x14ac:dyDescent="0.35">
      <c r="D919" s="9"/>
    </row>
    <row r="920" spans="4:4" x14ac:dyDescent="0.35">
      <c r="D920" s="9"/>
    </row>
    <row r="921" spans="4:4" x14ac:dyDescent="0.35">
      <c r="D921" s="9"/>
    </row>
    <row r="922" spans="4:4" x14ac:dyDescent="0.35">
      <c r="D922" s="9"/>
    </row>
    <row r="923" spans="4:4" x14ac:dyDescent="0.35">
      <c r="D923" s="9"/>
    </row>
    <row r="924" spans="4:4" x14ac:dyDescent="0.35">
      <c r="D924" s="9"/>
    </row>
    <row r="925" spans="4:4" x14ac:dyDescent="0.35">
      <c r="D925" s="9"/>
    </row>
    <row r="926" spans="4:4" x14ac:dyDescent="0.35">
      <c r="D926" s="9"/>
    </row>
    <row r="927" spans="4:4" x14ac:dyDescent="0.35">
      <c r="D927" s="9"/>
    </row>
    <row r="928" spans="4:4" x14ac:dyDescent="0.35">
      <c r="D928" s="9"/>
    </row>
    <row r="929" spans="4:4" x14ac:dyDescent="0.35">
      <c r="D929" s="9"/>
    </row>
    <row r="930" spans="4:4" x14ac:dyDescent="0.35">
      <c r="D930" s="9"/>
    </row>
    <row r="931" spans="4:4" x14ac:dyDescent="0.35">
      <c r="D931" s="9"/>
    </row>
    <row r="932" spans="4:4" x14ac:dyDescent="0.35">
      <c r="D932" s="9"/>
    </row>
    <row r="933" spans="4:4" x14ac:dyDescent="0.35">
      <c r="D933" s="9"/>
    </row>
    <row r="934" spans="4:4" x14ac:dyDescent="0.35">
      <c r="D934" s="9"/>
    </row>
    <row r="935" spans="4:4" x14ac:dyDescent="0.35">
      <c r="D935" s="9"/>
    </row>
    <row r="936" spans="4:4" x14ac:dyDescent="0.35">
      <c r="D936" s="9"/>
    </row>
    <row r="937" spans="4:4" x14ac:dyDescent="0.35">
      <c r="D937" s="9"/>
    </row>
    <row r="938" spans="4:4" x14ac:dyDescent="0.35">
      <c r="D938" s="9"/>
    </row>
    <row r="939" spans="4:4" x14ac:dyDescent="0.35">
      <c r="D939" s="9"/>
    </row>
    <row r="940" spans="4:4" x14ac:dyDescent="0.35">
      <c r="D940" s="9"/>
    </row>
    <row r="941" spans="4:4" x14ac:dyDescent="0.35">
      <c r="D941" s="9"/>
    </row>
    <row r="942" spans="4:4" x14ac:dyDescent="0.35">
      <c r="D942" s="9"/>
    </row>
    <row r="943" spans="4:4" x14ac:dyDescent="0.35">
      <c r="D943" s="9"/>
    </row>
    <row r="944" spans="4:4" x14ac:dyDescent="0.35">
      <c r="D944" s="9"/>
    </row>
    <row r="945" spans="4:4" x14ac:dyDescent="0.35">
      <c r="D945" s="9"/>
    </row>
    <row r="946" spans="4:4" x14ac:dyDescent="0.35">
      <c r="D946" s="9"/>
    </row>
    <row r="947" spans="4:4" x14ac:dyDescent="0.35">
      <c r="D947" s="9"/>
    </row>
    <row r="948" spans="4:4" x14ac:dyDescent="0.35">
      <c r="D948" s="9"/>
    </row>
    <row r="949" spans="4:4" x14ac:dyDescent="0.35">
      <c r="D949" s="9"/>
    </row>
    <row r="950" spans="4:4" x14ac:dyDescent="0.35">
      <c r="D950" s="9"/>
    </row>
    <row r="951" spans="4:4" x14ac:dyDescent="0.35">
      <c r="D951" s="9"/>
    </row>
    <row r="952" spans="4:4" x14ac:dyDescent="0.35">
      <c r="D952" s="9"/>
    </row>
    <row r="953" spans="4:4" x14ac:dyDescent="0.35">
      <c r="D953" s="9"/>
    </row>
    <row r="954" spans="4:4" x14ac:dyDescent="0.35">
      <c r="D954" s="9"/>
    </row>
    <row r="955" spans="4:4" x14ac:dyDescent="0.35">
      <c r="D955" s="9"/>
    </row>
    <row r="956" spans="4:4" x14ac:dyDescent="0.35">
      <c r="D956" s="9"/>
    </row>
    <row r="957" spans="4:4" x14ac:dyDescent="0.35">
      <c r="D957" s="9"/>
    </row>
    <row r="958" spans="4:4" x14ac:dyDescent="0.35">
      <c r="D958" s="9"/>
    </row>
    <row r="959" spans="4:4" x14ac:dyDescent="0.35">
      <c r="D959" s="9"/>
    </row>
    <row r="960" spans="4:4" x14ac:dyDescent="0.35">
      <c r="D960" s="9"/>
    </row>
    <row r="961" spans="4:4" x14ac:dyDescent="0.35">
      <c r="D961" s="9"/>
    </row>
    <row r="962" spans="4:4" x14ac:dyDescent="0.35">
      <c r="D962" s="9"/>
    </row>
    <row r="963" spans="4:4" x14ac:dyDescent="0.35">
      <c r="D963" s="9"/>
    </row>
    <row r="964" spans="4:4" x14ac:dyDescent="0.35">
      <c r="D964" s="9"/>
    </row>
    <row r="965" spans="4:4" x14ac:dyDescent="0.35">
      <c r="D965" s="9"/>
    </row>
    <row r="966" spans="4:4" x14ac:dyDescent="0.35">
      <c r="D966" s="9"/>
    </row>
    <row r="967" spans="4:4" x14ac:dyDescent="0.35">
      <c r="D967" s="9"/>
    </row>
    <row r="968" spans="4:4" x14ac:dyDescent="0.35">
      <c r="D968" s="9"/>
    </row>
    <row r="969" spans="4:4" x14ac:dyDescent="0.35">
      <c r="D969" s="9"/>
    </row>
    <row r="970" spans="4:4" x14ac:dyDescent="0.35">
      <c r="D970" s="9"/>
    </row>
    <row r="971" spans="4:4" x14ac:dyDescent="0.35">
      <c r="D971" s="9"/>
    </row>
    <row r="972" spans="4:4" x14ac:dyDescent="0.35">
      <c r="D972" s="9"/>
    </row>
    <row r="973" spans="4:4" x14ac:dyDescent="0.35">
      <c r="D973" s="9"/>
    </row>
    <row r="974" spans="4:4" x14ac:dyDescent="0.35">
      <c r="D974" s="9"/>
    </row>
    <row r="975" spans="4:4" x14ac:dyDescent="0.35">
      <c r="D975" s="9"/>
    </row>
    <row r="976" spans="4:4" x14ac:dyDescent="0.35">
      <c r="D976" s="9"/>
    </row>
    <row r="977" spans="4:4" x14ac:dyDescent="0.35">
      <c r="D977" s="9"/>
    </row>
    <row r="978" spans="4:4" x14ac:dyDescent="0.35">
      <c r="D978" s="9"/>
    </row>
    <row r="979" spans="4:4" x14ac:dyDescent="0.35">
      <c r="D979" s="9"/>
    </row>
    <row r="980" spans="4:4" x14ac:dyDescent="0.35">
      <c r="D980" s="9"/>
    </row>
    <row r="981" spans="4:4" x14ac:dyDescent="0.35">
      <c r="D981" s="9"/>
    </row>
    <row r="982" spans="4:4" x14ac:dyDescent="0.35">
      <c r="D982" s="9"/>
    </row>
    <row r="983" spans="4:4" x14ac:dyDescent="0.35">
      <c r="D983" s="9"/>
    </row>
    <row r="984" spans="4:4" x14ac:dyDescent="0.35">
      <c r="D984" s="9"/>
    </row>
    <row r="985" spans="4:4" x14ac:dyDescent="0.35">
      <c r="D985" s="9"/>
    </row>
    <row r="986" spans="4:4" x14ac:dyDescent="0.35">
      <c r="D986" s="9"/>
    </row>
    <row r="987" spans="4:4" x14ac:dyDescent="0.35">
      <c r="D987" s="9"/>
    </row>
    <row r="988" spans="4:4" x14ac:dyDescent="0.35">
      <c r="D988" s="9"/>
    </row>
    <row r="989" spans="4:4" x14ac:dyDescent="0.35">
      <c r="D989" s="9"/>
    </row>
    <row r="990" spans="4:4" x14ac:dyDescent="0.35">
      <c r="D990" s="9"/>
    </row>
    <row r="991" spans="4:4" x14ac:dyDescent="0.35">
      <c r="D991" s="9"/>
    </row>
    <row r="992" spans="4:4" x14ac:dyDescent="0.35">
      <c r="D992" s="9"/>
    </row>
    <row r="993" spans="4:4" x14ac:dyDescent="0.35">
      <c r="D993" s="9"/>
    </row>
    <row r="994" spans="4:4" x14ac:dyDescent="0.35">
      <c r="D994" s="9"/>
    </row>
    <row r="995" spans="4:4" x14ac:dyDescent="0.35">
      <c r="D995" s="9"/>
    </row>
    <row r="996" spans="4:4" x14ac:dyDescent="0.35">
      <c r="D996" s="9"/>
    </row>
    <row r="997" spans="4:4" x14ac:dyDescent="0.35">
      <c r="D997" s="9"/>
    </row>
    <row r="998" spans="4:4" x14ac:dyDescent="0.35">
      <c r="D998" s="9"/>
    </row>
    <row r="999" spans="4:4" x14ac:dyDescent="0.35">
      <c r="D999" s="9"/>
    </row>
    <row r="1000" spans="4:4" x14ac:dyDescent="0.35">
      <c r="D1000" s="9"/>
    </row>
    <row r="1001" spans="4:4" x14ac:dyDescent="0.35">
      <c r="D1001" s="9"/>
    </row>
    <row r="1002" spans="4:4" x14ac:dyDescent="0.35">
      <c r="D1002" s="9"/>
    </row>
    <row r="1003" spans="4:4" x14ac:dyDescent="0.35">
      <c r="D1003" s="9"/>
    </row>
    <row r="1004" spans="4:4" x14ac:dyDescent="0.35">
      <c r="D1004" s="9"/>
    </row>
    <row r="1005" spans="4:4" x14ac:dyDescent="0.35">
      <c r="D1005" s="9"/>
    </row>
    <row r="1006" spans="4:4" x14ac:dyDescent="0.35">
      <c r="D1006" s="9"/>
    </row>
    <row r="1007" spans="4:4" x14ac:dyDescent="0.35">
      <c r="D1007" s="9"/>
    </row>
    <row r="1008" spans="4:4" x14ac:dyDescent="0.35">
      <c r="D1008" s="9"/>
    </row>
    <row r="1009" spans="4:4" x14ac:dyDescent="0.35">
      <c r="D1009" s="9"/>
    </row>
    <row r="1010" spans="4:4" x14ac:dyDescent="0.35">
      <c r="D1010" s="9"/>
    </row>
    <row r="1011" spans="4:4" x14ac:dyDescent="0.35">
      <c r="D1011" s="9"/>
    </row>
    <row r="1012" spans="4:4" x14ac:dyDescent="0.35">
      <c r="D1012" s="9"/>
    </row>
    <row r="1013" spans="4:4" x14ac:dyDescent="0.35">
      <c r="D1013" s="9"/>
    </row>
    <row r="1014" spans="4:4" x14ac:dyDescent="0.35">
      <c r="D1014" s="9"/>
    </row>
    <row r="1015" spans="4:4" x14ac:dyDescent="0.35">
      <c r="D1015" s="9"/>
    </row>
    <row r="1016" spans="4:4" x14ac:dyDescent="0.35">
      <c r="D1016" s="9"/>
    </row>
    <row r="1017" spans="4:4" x14ac:dyDescent="0.35">
      <c r="D1017" s="9"/>
    </row>
    <row r="1018" spans="4:4" x14ac:dyDescent="0.35">
      <c r="D1018" s="9"/>
    </row>
    <row r="1019" spans="4:4" x14ac:dyDescent="0.35">
      <c r="D1019" s="9"/>
    </row>
    <row r="1020" spans="4:4" x14ac:dyDescent="0.35">
      <c r="D1020" s="9"/>
    </row>
    <row r="1021" spans="4:4" x14ac:dyDescent="0.35">
      <c r="D1021" s="9"/>
    </row>
    <row r="1022" spans="4:4" x14ac:dyDescent="0.35">
      <c r="D1022" s="9"/>
    </row>
    <row r="1023" spans="4:4" x14ac:dyDescent="0.35">
      <c r="D1023" s="9"/>
    </row>
    <row r="1024" spans="4:4" x14ac:dyDescent="0.35">
      <c r="D1024" s="9"/>
    </row>
    <row r="1025" spans="4:4" x14ac:dyDescent="0.35">
      <c r="D1025" s="9"/>
    </row>
    <row r="1026" spans="4:4" x14ac:dyDescent="0.35">
      <c r="D1026" s="9"/>
    </row>
    <row r="1027" spans="4:4" x14ac:dyDescent="0.35">
      <c r="D1027" s="9"/>
    </row>
    <row r="1028" spans="4:4" x14ac:dyDescent="0.35">
      <c r="D1028" s="9"/>
    </row>
    <row r="1029" spans="4:4" x14ac:dyDescent="0.35">
      <c r="D1029" s="9"/>
    </row>
    <row r="1030" spans="4:4" x14ac:dyDescent="0.35">
      <c r="D1030" s="9"/>
    </row>
    <row r="1031" spans="4:4" x14ac:dyDescent="0.35">
      <c r="D1031" s="9"/>
    </row>
    <row r="1032" spans="4:4" x14ac:dyDescent="0.35">
      <c r="D1032" s="9"/>
    </row>
    <row r="1033" spans="4:4" x14ac:dyDescent="0.35">
      <c r="D1033" s="9"/>
    </row>
    <row r="1034" spans="4:4" x14ac:dyDescent="0.35">
      <c r="D1034" s="9"/>
    </row>
    <row r="1035" spans="4:4" x14ac:dyDescent="0.35">
      <c r="D1035" s="9"/>
    </row>
    <row r="1036" spans="4:4" x14ac:dyDescent="0.35">
      <c r="D1036" s="9"/>
    </row>
    <row r="1037" spans="4:4" x14ac:dyDescent="0.35">
      <c r="D1037" s="9"/>
    </row>
    <row r="1038" spans="4:4" x14ac:dyDescent="0.35">
      <c r="D1038" s="9"/>
    </row>
    <row r="1039" spans="4:4" x14ac:dyDescent="0.35">
      <c r="D1039" s="9"/>
    </row>
    <row r="1040" spans="4:4" x14ac:dyDescent="0.35">
      <c r="D1040" s="9"/>
    </row>
    <row r="1041" spans="4:4" x14ac:dyDescent="0.35">
      <c r="D1041" s="9"/>
    </row>
    <row r="1042" spans="4:4" x14ac:dyDescent="0.35">
      <c r="D1042" s="9"/>
    </row>
    <row r="1043" spans="4:4" x14ac:dyDescent="0.35">
      <c r="D1043" s="9"/>
    </row>
    <row r="1044" spans="4:4" x14ac:dyDescent="0.35">
      <c r="D1044" s="9"/>
    </row>
    <row r="1045" spans="4:4" x14ac:dyDescent="0.35">
      <c r="D1045" s="9"/>
    </row>
    <row r="1046" spans="4:4" x14ac:dyDescent="0.35">
      <c r="D1046" s="9"/>
    </row>
    <row r="1047" spans="4:4" x14ac:dyDescent="0.35">
      <c r="D1047" s="9"/>
    </row>
    <row r="1048" spans="4:4" x14ac:dyDescent="0.35">
      <c r="D1048" s="9"/>
    </row>
    <row r="1049" spans="4:4" x14ac:dyDescent="0.35">
      <c r="D1049" s="9"/>
    </row>
    <row r="1050" spans="4:4" x14ac:dyDescent="0.35">
      <c r="D1050" s="9"/>
    </row>
    <row r="1051" spans="4:4" x14ac:dyDescent="0.35">
      <c r="D1051" s="9"/>
    </row>
    <row r="1052" spans="4:4" x14ac:dyDescent="0.35">
      <c r="D1052" s="9"/>
    </row>
    <row r="1053" spans="4:4" x14ac:dyDescent="0.35">
      <c r="D1053" s="9"/>
    </row>
    <row r="1054" spans="4:4" x14ac:dyDescent="0.35">
      <c r="D1054" s="9"/>
    </row>
    <row r="1055" spans="4:4" x14ac:dyDescent="0.35">
      <c r="D1055" s="9"/>
    </row>
    <row r="1056" spans="4:4" x14ac:dyDescent="0.35">
      <c r="D1056" s="9"/>
    </row>
    <row r="1057" spans="4:4" x14ac:dyDescent="0.35">
      <c r="D1057" s="9"/>
    </row>
    <row r="1058" spans="4:4" x14ac:dyDescent="0.35">
      <c r="D1058" s="9"/>
    </row>
    <row r="1059" spans="4:4" x14ac:dyDescent="0.35">
      <c r="D1059" s="9"/>
    </row>
    <row r="1060" spans="4:4" x14ac:dyDescent="0.35">
      <c r="D1060" s="9"/>
    </row>
    <row r="1061" spans="4:4" x14ac:dyDescent="0.35">
      <c r="D1061" s="9"/>
    </row>
    <row r="1062" spans="4:4" x14ac:dyDescent="0.35">
      <c r="D1062" s="9"/>
    </row>
    <row r="1063" spans="4:4" x14ac:dyDescent="0.35">
      <c r="D1063" s="9"/>
    </row>
    <row r="1064" spans="4:4" x14ac:dyDescent="0.35">
      <c r="D1064" s="9"/>
    </row>
    <row r="1065" spans="4:4" x14ac:dyDescent="0.35">
      <c r="D1065" s="9"/>
    </row>
    <row r="1066" spans="4:4" x14ac:dyDescent="0.35">
      <c r="D1066" s="9"/>
    </row>
    <row r="1067" spans="4:4" x14ac:dyDescent="0.35">
      <c r="D1067" s="9"/>
    </row>
    <row r="1068" spans="4:4" x14ac:dyDescent="0.35">
      <c r="D1068" s="9"/>
    </row>
    <row r="1069" spans="4:4" x14ac:dyDescent="0.35">
      <c r="D1069" s="9"/>
    </row>
    <row r="1070" spans="4:4" x14ac:dyDescent="0.35">
      <c r="D1070" s="9"/>
    </row>
    <row r="1071" spans="4:4" x14ac:dyDescent="0.35">
      <c r="D1071" s="9"/>
    </row>
    <row r="1072" spans="4:4" x14ac:dyDescent="0.35">
      <c r="D1072" s="9"/>
    </row>
    <row r="1073" spans="4:4" x14ac:dyDescent="0.35">
      <c r="D1073" s="9"/>
    </row>
    <row r="1074" spans="4:4" x14ac:dyDescent="0.35">
      <c r="D1074" s="9"/>
    </row>
    <row r="1075" spans="4:4" x14ac:dyDescent="0.35">
      <c r="D1075" s="9"/>
    </row>
    <row r="1076" spans="4:4" x14ac:dyDescent="0.35">
      <c r="D1076" s="9"/>
    </row>
    <row r="1077" spans="4:4" x14ac:dyDescent="0.35">
      <c r="D1077" s="9"/>
    </row>
    <row r="1078" spans="4:4" x14ac:dyDescent="0.35">
      <c r="D1078" s="9"/>
    </row>
    <row r="1079" spans="4:4" x14ac:dyDescent="0.35">
      <c r="D1079" s="9"/>
    </row>
    <row r="1080" spans="4:4" x14ac:dyDescent="0.35">
      <c r="D1080" s="9"/>
    </row>
    <row r="1081" spans="4:4" x14ac:dyDescent="0.35">
      <c r="D1081" s="9"/>
    </row>
    <row r="1082" spans="4:4" x14ac:dyDescent="0.35">
      <c r="D1082" s="9"/>
    </row>
    <row r="1083" spans="4:4" x14ac:dyDescent="0.35">
      <c r="D1083" s="9"/>
    </row>
    <row r="1084" spans="4:4" x14ac:dyDescent="0.35">
      <c r="D1084" s="9"/>
    </row>
    <row r="1085" spans="4:4" x14ac:dyDescent="0.35">
      <c r="D1085" s="9"/>
    </row>
    <row r="1086" spans="4:4" x14ac:dyDescent="0.35">
      <c r="D1086" s="9"/>
    </row>
    <row r="1087" spans="4:4" x14ac:dyDescent="0.35">
      <c r="D1087" s="9"/>
    </row>
    <row r="1088" spans="4:4" x14ac:dyDescent="0.35">
      <c r="D1088" s="9"/>
    </row>
    <row r="1089" spans="4:4" x14ac:dyDescent="0.35">
      <c r="D1089" s="9"/>
    </row>
    <row r="1090" spans="4:4" x14ac:dyDescent="0.35">
      <c r="D1090" s="9"/>
    </row>
    <row r="1091" spans="4:4" x14ac:dyDescent="0.35">
      <c r="D1091" s="9"/>
    </row>
    <row r="1092" spans="4:4" x14ac:dyDescent="0.35">
      <c r="D1092" s="9"/>
    </row>
    <row r="1093" spans="4:4" x14ac:dyDescent="0.35">
      <c r="D1093" s="9"/>
    </row>
    <row r="1094" spans="4:4" x14ac:dyDescent="0.35">
      <c r="D1094" s="9"/>
    </row>
    <row r="1095" spans="4:4" x14ac:dyDescent="0.35">
      <c r="D1095" s="9"/>
    </row>
    <row r="1096" spans="4:4" x14ac:dyDescent="0.35">
      <c r="D1096" s="9"/>
    </row>
    <row r="1097" spans="4:4" x14ac:dyDescent="0.35">
      <c r="D1097" s="9"/>
    </row>
    <row r="1098" spans="4:4" x14ac:dyDescent="0.35">
      <c r="D1098" s="9"/>
    </row>
    <row r="1099" spans="4:4" x14ac:dyDescent="0.35">
      <c r="D1099" s="9"/>
    </row>
    <row r="1100" spans="4:4" x14ac:dyDescent="0.35">
      <c r="D1100" s="9"/>
    </row>
    <row r="1101" spans="4:4" x14ac:dyDescent="0.35">
      <c r="D1101" s="9"/>
    </row>
    <row r="1102" spans="4:4" x14ac:dyDescent="0.35">
      <c r="D1102" s="9"/>
    </row>
    <row r="1103" spans="4:4" x14ac:dyDescent="0.35">
      <c r="D1103" s="9"/>
    </row>
    <row r="1104" spans="4:4" x14ac:dyDescent="0.35">
      <c r="D1104" s="9"/>
    </row>
    <row r="1105" spans="4:4" x14ac:dyDescent="0.35">
      <c r="D1105" s="9"/>
    </row>
    <row r="1106" spans="4:4" x14ac:dyDescent="0.35">
      <c r="D1106" s="9"/>
    </row>
    <row r="1107" spans="4:4" x14ac:dyDescent="0.35">
      <c r="D1107" s="9"/>
    </row>
    <row r="1108" spans="4:4" x14ac:dyDescent="0.35">
      <c r="D1108" s="9"/>
    </row>
    <row r="1109" spans="4:4" x14ac:dyDescent="0.35">
      <c r="D1109" s="9"/>
    </row>
    <row r="1110" spans="4:4" x14ac:dyDescent="0.35">
      <c r="D1110" s="9"/>
    </row>
    <row r="1111" spans="4:4" x14ac:dyDescent="0.35">
      <c r="D1111" s="9"/>
    </row>
    <row r="1112" spans="4:4" x14ac:dyDescent="0.35">
      <c r="D1112" s="9"/>
    </row>
    <row r="1113" spans="4:4" x14ac:dyDescent="0.35">
      <c r="D1113" s="9"/>
    </row>
    <row r="1114" spans="4:4" x14ac:dyDescent="0.35">
      <c r="D1114" s="9"/>
    </row>
    <row r="1115" spans="4:4" x14ac:dyDescent="0.35">
      <c r="D1115" s="9"/>
    </row>
    <row r="1116" spans="4:4" x14ac:dyDescent="0.35">
      <c r="D1116" s="9"/>
    </row>
    <row r="1117" spans="4:4" x14ac:dyDescent="0.35">
      <c r="D1117" s="9"/>
    </row>
    <row r="1118" spans="4:4" x14ac:dyDescent="0.35">
      <c r="D1118" s="9"/>
    </row>
    <row r="1119" spans="4:4" x14ac:dyDescent="0.35">
      <c r="D1119" s="9"/>
    </row>
    <row r="1120" spans="4:4" x14ac:dyDescent="0.35">
      <c r="D1120" s="9"/>
    </row>
    <row r="1121" spans="4:4" x14ac:dyDescent="0.35">
      <c r="D1121" s="9"/>
    </row>
    <row r="1122" spans="4:4" x14ac:dyDescent="0.35">
      <c r="D1122" s="9"/>
    </row>
    <row r="1123" spans="4:4" x14ac:dyDescent="0.35">
      <c r="D1123" s="9"/>
    </row>
    <row r="1124" spans="4:4" x14ac:dyDescent="0.35">
      <c r="D1124" s="9"/>
    </row>
    <row r="1125" spans="4:4" x14ac:dyDescent="0.35">
      <c r="D1125" s="9"/>
    </row>
    <row r="1126" spans="4:4" x14ac:dyDescent="0.35">
      <c r="D1126" s="9"/>
    </row>
    <row r="1127" spans="4:4" x14ac:dyDescent="0.35">
      <c r="D1127" s="9"/>
    </row>
    <row r="1128" spans="4:4" x14ac:dyDescent="0.35">
      <c r="D1128" s="9"/>
    </row>
    <row r="1129" spans="4:4" x14ac:dyDescent="0.35">
      <c r="D1129" s="9"/>
    </row>
    <row r="1130" spans="4:4" x14ac:dyDescent="0.35">
      <c r="D1130" s="9"/>
    </row>
    <row r="1131" spans="4:4" x14ac:dyDescent="0.35">
      <c r="D1131" s="9"/>
    </row>
    <row r="1132" spans="4:4" x14ac:dyDescent="0.35">
      <c r="D1132" s="9"/>
    </row>
    <row r="1133" spans="4:4" x14ac:dyDescent="0.35">
      <c r="D1133" s="9"/>
    </row>
    <row r="1134" spans="4:4" x14ac:dyDescent="0.35">
      <c r="D1134" s="9"/>
    </row>
    <row r="1135" spans="4:4" x14ac:dyDescent="0.35">
      <c r="D1135" s="9"/>
    </row>
    <row r="1136" spans="4:4" x14ac:dyDescent="0.35">
      <c r="D1136" s="9"/>
    </row>
    <row r="1137" spans="4:4" x14ac:dyDescent="0.35">
      <c r="D1137" s="9"/>
    </row>
    <row r="1138" spans="4:4" x14ac:dyDescent="0.35">
      <c r="D1138" s="9"/>
    </row>
    <row r="1139" spans="4:4" x14ac:dyDescent="0.35">
      <c r="D1139" s="9"/>
    </row>
    <row r="1140" spans="4:4" x14ac:dyDescent="0.35">
      <c r="D1140" s="9"/>
    </row>
    <row r="1141" spans="4:4" x14ac:dyDescent="0.35">
      <c r="D1141" s="9"/>
    </row>
    <row r="1142" spans="4:4" x14ac:dyDescent="0.35">
      <c r="D1142" s="9"/>
    </row>
    <row r="1143" spans="4:4" x14ac:dyDescent="0.35">
      <c r="D1143" s="9"/>
    </row>
    <row r="1144" spans="4:4" x14ac:dyDescent="0.35">
      <c r="D1144" s="9"/>
    </row>
    <row r="1145" spans="4:4" x14ac:dyDescent="0.35">
      <c r="D1145" s="9"/>
    </row>
    <row r="1146" spans="4:4" x14ac:dyDescent="0.35">
      <c r="D1146" s="9"/>
    </row>
    <row r="1147" spans="4:4" x14ac:dyDescent="0.35">
      <c r="D1147" s="9"/>
    </row>
    <row r="1148" spans="4:4" x14ac:dyDescent="0.35">
      <c r="D1148" s="9"/>
    </row>
    <row r="1149" spans="4:4" x14ac:dyDescent="0.35">
      <c r="D1149" s="9"/>
    </row>
    <row r="1150" spans="4:4" x14ac:dyDescent="0.35">
      <c r="D1150" s="9"/>
    </row>
    <row r="1151" spans="4:4" x14ac:dyDescent="0.35">
      <c r="D1151" s="9"/>
    </row>
    <row r="1152" spans="4:4" x14ac:dyDescent="0.35">
      <c r="D1152" s="9"/>
    </row>
    <row r="1153" spans="4:4" x14ac:dyDescent="0.35">
      <c r="D1153" s="9"/>
    </row>
    <row r="1154" spans="4:4" x14ac:dyDescent="0.35">
      <c r="D1154" s="9"/>
    </row>
    <row r="1155" spans="4:4" x14ac:dyDescent="0.35">
      <c r="D1155" s="9"/>
    </row>
    <row r="1156" spans="4:4" x14ac:dyDescent="0.35">
      <c r="D1156" s="9"/>
    </row>
    <row r="1157" spans="4:4" x14ac:dyDescent="0.35">
      <c r="D1157" s="9"/>
    </row>
    <row r="1158" spans="4:4" x14ac:dyDescent="0.35">
      <c r="D1158" s="9"/>
    </row>
    <row r="1159" spans="4:4" x14ac:dyDescent="0.35">
      <c r="D1159" s="9"/>
    </row>
    <row r="1160" spans="4:4" x14ac:dyDescent="0.35">
      <c r="D1160" s="9"/>
    </row>
    <row r="1161" spans="4:4" x14ac:dyDescent="0.35">
      <c r="D1161" s="9"/>
    </row>
    <row r="1162" spans="4:4" x14ac:dyDescent="0.35">
      <c r="D1162" s="9"/>
    </row>
    <row r="1163" spans="4:4" x14ac:dyDescent="0.35">
      <c r="D1163" s="9"/>
    </row>
    <row r="1164" spans="4:4" x14ac:dyDescent="0.35">
      <c r="D1164" s="9"/>
    </row>
    <row r="1165" spans="4:4" x14ac:dyDescent="0.35">
      <c r="D1165" s="9"/>
    </row>
    <row r="1166" spans="4:4" x14ac:dyDescent="0.35">
      <c r="D1166" s="9"/>
    </row>
    <row r="1167" spans="4:4" x14ac:dyDescent="0.35">
      <c r="D1167" s="9"/>
    </row>
    <row r="1168" spans="4:4" x14ac:dyDescent="0.35">
      <c r="D1168" s="9"/>
    </row>
    <row r="1169" spans="4:4" x14ac:dyDescent="0.35">
      <c r="D1169" s="9"/>
    </row>
    <row r="1170" spans="4:4" x14ac:dyDescent="0.35">
      <c r="D1170" s="9"/>
    </row>
    <row r="1171" spans="4:4" x14ac:dyDescent="0.35">
      <c r="D1171" s="9"/>
    </row>
    <row r="1172" spans="4:4" x14ac:dyDescent="0.35">
      <c r="D1172" s="9"/>
    </row>
    <row r="1173" spans="4:4" x14ac:dyDescent="0.35">
      <c r="D1173" s="9"/>
    </row>
    <row r="1174" spans="4:4" x14ac:dyDescent="0.35">
      <c r="D1174" s="9"/>
    </row>
    <row r="1175" spans="4:4" x14ac:dyDescent="0.35">
      <c r="D1175" s="9"/>
    </row>
    <row r="1176" spans="4:4" x14ac:dyDescent="0.35">
      <c r="D1176" s="9"/>
    </row>
    <row r="1177" spans="4:4" x14ac:dyDescent="0.35">
      <c r="D1177" s="9"/>
    </row>
    <row r="1178" spans="4:4" x14ac:dyDescent="0.35">
      <c r="D1178" s="9"/>
    </row>
    <row r="1179" spans="4:4" x14ac:dyDescent="0.35">
      <c r="D1179" s="9"/>
    </row>
    <row r="1180" spans="4:4" x14ac:dyDescent="0.35">
      <c r="D1180" s="9"/>
    </row>
    <row r="1181" spans="4:4" x14ac:dyDescent="0.35">
      <c r="D1181" s="9"/>
    </row>
    <row r="1182" spans="4:4" x14ac:dyDescent="0.35">
      <c r="D1182" s="9"/>
    </row>
    <row r="1183" spans="4:4" x14ac:dyDescent="0.35">
      <c r="D1183" s="9"/>
    </row>
    <row r="1184" spans="4:4" x14ac:dyDescent="0.35">
      <c r="D1184" s="9"/>
    </row>
    <row r="1185" spans="4:4" x14ac:dyDescent="0.35">
      <c r="D1185" s="9"/>
    </row>
    <row r="1186" spans="4:4" x14ac:dyDescent="0.35">
      <c r="D1186" s="9"/>
    </row>
    <row r="1187" spans="4:4" x14ac:dyDescent="0.35">
      <c r="D1187" s="9"/>
    </row>
    <row r="1188" spans="4:4" x14ac:dyDescent="0.35">
      <c r="D1188" s="9"/>
    </row>
    <row r="1189" spans="4:4" x14ac:dyDescent="0.35">
      <c r="D1189" s="9"/>
    </row>
    <row r="1190" spans="4:4" x14ac:dyDescent="0.35">
      <c r="D1190" s="9"/>
    </row>
    <row r="1191" spans="4:4" x14ac:dyDescent="0.35">
      <c r="D1191" s="9"/>
    </row>
    <row r="1192" spans="4:4" x14ac:dyDescent="0.35">
      <c r="D1192" s="9"/>
    </row>
    <row r="1193" spans="4:4" x14ac:dyDescent="0.35">
      <c r="D1193" s="9"/>
    </row>
    <row r="1194" spans="4:4" x14ac:dyDescent="0.35">
      <c r="D1194" s="9"/>
    </row>
    <row r="1195" spans="4:4" x14ac:dyDescent="0.35">
      <c r="D1195" s="9"/>
    </row>
    <row r="1196" spans="4:4" x14ac:dyDescent="0.35">
      <c r="D1196" s="9"/>
    </row>
    <row r="1197" spans="4:4" x14ac:dyDescent="0.35">
      <c r="D1197" s="9"/>
    </row>
    <row r="1198" spans="4:4" x14ac:dyDescent="0.35">
      <c r="D1198" s="9"/>
    </row>
    <row r="1199" spans="4:4" x14ac:dyDescent="0.35">
      <c r="D1199" s="9"/>
    </row>
    <row r="1200" spans="4:4" x14ac:dyDescent="0.35">
      <c r="D1200" s="9"/>
    </row>
    <row r="1201" spans="4:4" x14ac:dyDescent="0.35">
      <c r="D1201" s="9"/>
    </row>
    <row r="1202" spans="4:4" x14ac:dyDescent="0.35">
      <c r="D1202" s="9"/>
    </row>
    <row r="1203" spans="4:4" x14ac:dyDescent="0.35">
      <c r="D1203" s="9"/>
    </row>
    <row r="1204" spans="4:4" x14ac:dyDescent="0.35">
      <c r="D1204" s="9"/>
    </row>
    <row r="1205" spans="4:4" x14ac:dyDescent="0.35">
      <c r="D1205" s="9"/>
    </row>
    <row r="1206" spans="4:4" x14ac:dyDescent="0.35">
      <c r="D1206" s="9"/>
    </row>
    <row r="1207" spans="4:4" x14ac:dyDescent="0.35">
      <c r="D1207" s="9"/>
    </row>
    <row r="1208" spans="4:4" x14ac:dyDescent="0.35">
      <c r="D1208" s="9"/>
    </row>
    <row r="1209" spans="4:4" x14ac:dyDescent="0.35">
      <c r="D1209" s="9"/>
    </row>
    <row r="1210" spans="4:4" x14ac:dyDescent="0.35">
      <c r="D1210" s="9"/>
    </row>
    <row r="1211" spans="4:4" x14ac:dyDescent="0.35">
      <c r="D1211" s="9"/>
    </row>
    <row r="1212" spans="4:4" x14ac:dyDescent="0.35">
      <c r="D1212" s="9"/>
    </row>
    <row r="1213" spans="4:4" x14ac:dyDescent="0.35">
      <c r="D1213" s="9"/>
    </row>
    <row r="1214" spans="4:4" x14ac:dyDescent="0.35">
      <c r="D1214" s="9"/>
    </row>
    <row r="1215" spans="4:4" x14ac:dyDescent="0.35">
      <c r="D1215" s="9"/>
    </row>
    <row r="1216" spans="4:4" x14ac:dyDescent="0.35">
      <c r="D1216" s="9"/>
    </row>
    <row r="1217" spans="4:4" x14ac:dyDescent="0.35">
      <c r="D1217" s="9"/>
    </row>
    <row r="1218" spans="4:4" x14ac:dyDescent="0.35">
      <c r="D1218" s="9"/>
    </row>
    <row r="1219" spans="4:4" x14ac:dyDescent="0.35">
      <c r="D1219" s="9"/>
    </row>
    <row r="1220" spans="4:4" x14ac:dyDescent="0.35">
      <c r="D1220" s="9"/>
    </row>
    <row r="1221" spans="4:4" x14ac:dyDescent="0.35">
      <c r="D1221" s="9"/>
    </row>
    <row r="1222" spans="4:4" x14ac:dyDescent="0.35">
      <c r="D1222" s="9"/>
    </row>
    <row r="1223" spans="4:4" x14ac:dyDescent="0.35">
      <c r="D1223" s="9"/>
    </row>
    <row r="1224" spans="4:4" x14ac:dyDescent="0.35">
      <c r="D1224" s="9"/>
    </row>
    <row r="1225" spans="4:4" x14ac:dyDescent="0.35">
      <c r="D1225" s="9"/>
    </row>
    <row r="1226" spans="4:4" x14ac:dyDescent="0.35">
      <c r="D1226" s="9"/>
    </row>
    <row r="1227" spans="4:4" x14ac:dyDescent="0.35">
      <c r="D1227" s="9"/>
    </row>
    <row r="1228" spans="4:4" x14ac:dyDescent="0.35">
      <c r="D1228" s="9"/>
    </row>
    <row r="1229" spans="4:4" x14ac:dyDescent="0.35">
      <c r="D1229" s="9"/>
    </row>
    <row r="1230" spans="4:4" x14ac:dyDescent="0.35">
      <c r="D1230" s="9"/>
    </row>
    <row r="1231" spans="4:4" x14ac:dyDescent="0.35">
      <c r="D1231" s="9"/>
    </row>
    <row r="1232" spans="4:4" x14ac:dyDescent="0.35">
      <c r="D1232" s="9"/>
    </row>
    <row r="1233" spans="4:4" x14ac:dyDescent="0.35">
      <c r="D1233" s="9"/>
    </row>
    <row r="1234" spans="4:4" x14ac:dyDescent="0.35">
      <c r="D1234" s="9"/>
    </row>
    <row r="1235" spans="4:4" x14ac:dyDescent="0.35">
      <c r="D1235" s="9"/>
    </row>
    <row r="1236" spans="4:4" x14ac:dyDescent="0.35">
      <c r="D1236" s="9"/>
    </row>
    <row r="1237" spans="4:4" x14ac:dyDescent="0.35">
      <c r="D1237" s="9"/>
    </row>
    <row r="1238" spans="4:4" x14ac:dyDescent="0.35">
      <c r="D1238" s="9"/>
    </row>
    <row r="1239" spans="4:4" x14ac:dyDescent="0.35">
      <c r="D1239" s="9"/>
    </row>
    <row r="1240" spans="4:4" x14ac:dyDescent="0.35">
      <c r="D1240" s="9"/>
    </row>
    <row r="1241" spans="4:4" x14ac:dyDescent="0.35">
      <c r="D1241" s="9"/>
    </row>
    <row r="1242" spans="4:4" x14ac:dyDescent="0.35">
      <c r="D1242" s="9"/>
    </row>
    <row r="1243" spans="4:4" x14ac:dyDescent="0.35">
      <c r="D1243" s="9"/>
    </row>
    <row r="1244" spans="4:4" x14ac:dyDescent="0.35">
      <c r="D1244" s="9"/>
    </row>
    <row r="1245" spans="4:4" x14ac:dyDescent="0.35">
      <c r="D1245" s="9"/>
    </row>
    <row r="1246" spans="4:4" x14ac:dyDescent="0.35">
      <c r="D1246" s="9"/>
    </row>
    <row r="1247" spans="4:4" x14ac:dyDescent="0.35">
      <c r="D1247" s="9"/>
    </row>
    <row r="1248" spans="4:4" x14ac:dyDescent="0.35">
      <c r="D1248" s="9"/>
    </row>
    <row r="1249" spans="4:4" x14ac:dyDescent="0.35">
      <c r="D1249" s="9"/>
    </row>
    <row r="1250" spans="4:4" x14ac:dyDescent="0.35">
      <c r="D1250" s="9"/>
    </row>
    <row r="1251" spans="4:4" x14ac:dyDescent="0.35">
      <c r="D1251" s="9"/>
    </row>
    <row r="1252" spans="4:4" x14ac:dyDescent="0.35">
      <c r="D1252" s="9"/>
    </row>
    <row r="1253" spans="4:4" x14ac:dyDescent="0.35">
      <c r="D1253" s="9"/>
    </row>
    <row r="1254" spans="4:4" x14ac:dyDescent="0.35">
      <c r="D1254" s="9"/>
    </row>
    <row r="1255" spans="4:4" x14ac:dyDescent="0.35">
      <c r="D1255" s="9"/>
    </row>
    <row r="1256" spans="4:4" x14ac:dyDescent="0.35">
      <c r="D1256" s="9"/>
    </row>
    <row r="1257" spans="4:4" x14ac:dyDescent="0.35">
      <c r="D1257" s="9"/>
    </row>
    <row r="1258" spans="4:4" x14ac:dyDescent="0.35">
      <c r="D1258" s="9"/>
    </row>
    <row r="1259" spans="4:4" x14ac:dyDescent="0.35">
      <c r="D1259" s="9"/>
    </row>
    <row r="1260" spans="4:4" x14ac:dyDescent="0.35">
      <c r="D1260" s="9"/>
    </row>
    <row r="1261" spans="4:4" x14ac:dyDescent="0.35">
      <c r="D1261" s="9"/>
    </row>
    <row r="1262" spans="4:4" x14ac:dyDescent="0.35">
      <c r="D1262" s="9"/>
    </row>
    <row r="1263" spans="4:4" x14ac:dyDescent="0.35">
      <c r="D1263" s="9"/>
    </row>
    <row r="1264" spans="4:4" x14ac:dyDescent="0.35">
      <c r="D1264" s="9"/>
    </row>
    <row r="1265" spans="4:4" x14ac:dyDescent="0.35">
      <c r="D1265" s="9"/>
    </row>
    <row r="1266" spans="4:4" x14ac:dyDescent="0.35">
      <c r="D1266" s="9"/>
    </row>
    <row r="1267" spans="4:4" x14ac:dyDescent="0.35">
      <c r="D1267" s="9"/>
    </row>
    <row r="1268" spans="4:4" x14ac:dyDescent="0.35">
      <c r="D1268" s="9"/>
    </row>
    <row r="1269" spans="4:4" x14ac:dyDescent="0.35">
      <c r="D1269" s="9"/>
    </row>
    <row r="1270" spans="4:4" x14ac:dyDescent="0.35">
      <c r="D1270" s="9"/>
    </row>
    <row r="1271" spans="4:4" x14ac:dyDescent="0.35">
      <c r="D1271" s="9"/>
    </row>
    <row r="1272" spans="4:4" x14ac:dyDescent="0.35">
      <c r="D1272" s="9"/>
    </row>
    <row r="1273" spans="4:4" x14ac:dyDescent="0.35">
      <c r="D1273" s="9"/>
    </row>
    <row r="1274" spans="4:4" x14ac:dyDescent="0.35">
      <c r="D1274" s="9"/>
    </row>
    <row r="1275" spans="4:4" x14ac:dyDescent="0.35">
      <c r="D1275" s="9"/>
    </row>
    <row r="1276" spans="4:4" x14ac:dyDescent="0.35">
      <c r="D1276" s="9"/>
    </row>
    <row r="1277" spans="4:4" x14ac:dyDescent="0.35">
      <c r="D1277" s="9"/>
    </row>
    <row r="1278" spans="4:4" x14ac:dyDescent="0.35">
      <c r="D1278" s="9"/>
    </row>
    <row r="1279" spans="4:4" x14ac:dyDescent="0.35">
      <c r="D1279" s="9"/>
    </row>
    <row r="1280" spans="4:4" x14ac:dyDescent="0.35">
      <c r="D1280" s="9"/>
    </row>
    <row r="1281" spans="4:4" x14ac:dyDescent="0.35">
      <c r="D1281" s="9"/>
    </row>
    <row r="1282" spans="4:4" x14ac:dyDescent="0.35">
      <c r="D1282" s="9"/>
    </row>
    <row r="1283" spans="4:4" x14ac:dyDescent="0.35">
      <c r="D1283" s="9"/>
    </row>
    <row r="1284" spans="4:4" x14ac:dyDescent="0.35">
      <c r="D1284" s="9"/>
    </row>
    <row r="1285" spans="4:4" x14ac:dyDescent="0.35">
      <c r="D1285" s="9"/>
    </row>
    <row r="1286" spans="4:4" x14ac:dyDescent="0.35">
      <c r="D1286" s="9"/>
    </row>
    <row r="1287" spans="4:4" x14ac:dyDescent="0.35">
      <c r="D1287" s="9"/>
    </row>
    <row r="1288" spans="4:4" x14ac:dyDescent="0.35">
      <c r="D1288" s="9"/>
    </row>
    <row r="1289" spans="4:4" x14ac:dyDescent="0.35">
      <c r="D1289" s="9"/>
    </row>
    <row r="1290" spans="4:4" x14ac:dyDescent="0.35">
      <c r="D1290" s="9"/>
    </row>
    <row r="1291" spans="4:4" x14ac:dyDescent="0.35">
      <c r="D1291" s="9"/>
    </row>
    <row r="1292" spans="4:4" x14ac:dyDescent="0.35">
      <c r="D1292" s="9"/>
    </row>
    <row r="1293" spans="4:4" x14ac:dyDescent="0.35">
      <c r="D1293" s="9"/>
    </row>
    <row r="1294" spans="4:4" x14ac:dyDescent="0.35">
      <c r="D1294" s="9"/>
    </row>
    <row r="1295" spans="4:4" x14ac:dyDescent="0.35">
      <c r="D1295" s="9"/>
    </row>
    <row r="1296" spans="4:4" x14ac:dyDescent="0.35">
      <c r="D1296" s="9"/>
    </row>
    <row r="1297" spans="4:4" x14ac:dyDescent="0.35">
      <c r="D1297" s="9"/>
    </row>
    <row r="1298" spans="4:4" x14ac:dyDescent="0.35">
      <c r="D1298" s="9"/>
    </row>
    <row r="1299" spans="4:4" x14ac:dyDescent="0.35">
      <c r="D1299" s="9"/>
    </row>
    <row r="1300" spans="4:4" x14ac:dyDescent="0.35">
      <c r="D1300" s="9"/>
    </row>
    <row r="1301" spans="4:4" x14ac:dyDescent="0.35">
      <c r="D1301" s="9"/>
    </row>
    <row r="1302" spans="4:4" x14ac:dyDescent="0.35">
      <c r="D1302" s="9"/>
    </row>
    <row r="1303" spans="4:4" x14ac:dyDescent="0.35">
      <c r="D1303" s="9"/>
    </row>
    <row r="1304" spans="4:4" x14ac:dyDescent="0.35">
      <c r="D1304" s="9"/>
    </row>
    <row r="1305" spans="4:4" x14ac:dyDescent="0.35">
      <c r="D1305" s="9"/>
    </row>
    <row r="1306" spans="4:4" x14ac:dyDescent="0.35">
      <c r="D1306" s="9"/>
    </row>
    <row r="1307" spans="4:4" x14ac:dyDescent="0.35">
      <c r="D1307" s="9"/>
    </row>
    <row r="1308" spans="4:4" x14ac:dyDescent="0.35">
      <c r="D1308" s="9"/>
    </row>
    <row r="1309" spans="4:4" x14ac:dyDescent="0.35">
      <c r="D1309" s="9"/>
    </row>
    <row r="1310" spans="4:4" x14ac:dyDescent="0.35">
      <c r="D1310" s="9"/>
    </row>
    <row r="1311" spans="4:4" x14ac:dyDescent="0.35">
      <c r="D1311" s="9"/>
    </row>
    <row r="1312" spans="4:4" x14ac:dyDescent="0.35">
      <c r="D1312" s="9"/>
    </row>
    <row r="1313" spans="4:4" x14ac:dyDescent="0.35">
      <c r="D1313" s="9"/>
    </row>
    <row r="1314" spans="4:4" x14ac:dyDescent="0.35">
      <c r="D1314" s="9"/>
    </row>
    <row r="1315" spans="4:4" x14ac:dyDescent="0.35">
      <c r="D1315" s="9"/>
    </row>
    <row r="1316" spans="4:4" x14ac:dyDescent="0.35">
      <c r="D1316" s="9"/>
    </row>
    <row r="1317" spans="4:4" x14ac:dyDescent="0.35">
      <c r="D1317" s="9"/>
    </row>
    <row r="1318" spans="4:4" x14ac:dyDescent="0.35">
      <c r="D1318" s="9"/>
    </row>
    <row r="1319" spans="4:4" x14ac:dyDescent="0.35">
      <c r="D1319" s="9"/>
    </row>
    <row r="1320" spans="4:4" x14ac:dyDescent="0.35">
      <c r="D1320" s="9"/>
    </row>
    <row r="1321" spans="4:4" x14ac:dyDescent="0.35">
      <c r="D1321" s="9"/>
    </row>
    <row r="1322" spans="4:4" x14ac:dyDescent="0.35">
      <c r="D1322" s="9"/>
    </row>
    <row r="1323" spans="4:4" x14ac:dyDescent="0.35">
      <c r="D1323" s="9"/>
    </row>
    <row r="1324" spans="4:4" x14ac:dyDescent="0.35">
      <c r="D1324" s="9"/>
    </row>
    <row r="1325" spans="4:4" x14ac:dyDescent="0.35">
      <c r="D1325" s="9"/>
    </row>
    <row r="1326" spans="4:4" x14ac:dyDescent="0.35">
      <c r="D1326" s="9"/>
    </row>
    <row r="1327" spans="4:4" x14ac:dyDescent="0.35">
      <c r="D1327" s="9"/>
    </row>
    <row r="1328" spans="4:4" x14ac:dyDescent="0.35">
      <c r="D1328" s="9"/>
    </row>
    <row r="1329" spans="4:4" x14ac:dyDescent="0.35">
      <c r="D1329" s="9"/>
    </row>
    <row r="1330" spans="4:4" x14ac:dyDescent="0.35">
      <c r="D1330" s="9"/>
    </row>
    <row r="1331" spans="4:4" x14ac:dyDescent="0.35">
      <c r="D1331" s="9"/>
    </row>
    <row r="1332" spans="4:4" x14ac:dyDescent="0.35">
      <c r="D1332" s="9"/>
    </row>
    <row r="1333" spans="4:4" x14ac:dyDescent="0.35">
      <c r="D1333" s="9"/>
    </row>
    <row r="1334" spans="4:4" x14ac:dyDescent="0.35">
      <c r="D1334" s="9"/>
    </row>
    <row r="1335" spans="4:4" x14ac:dyDescent="0.35">
      <c r="D1335" s="9"/>
    </row>
    <row r="1336" spans="4:4" x14ac:dyDescent="0.35">
      <c r="D1336" s="9"/>
    </row>
    <row r="1337" spans="4:4" x14ac:dyDescent="0.35">
      <c r="D1337" s="9"/>
    </row>
    <row r="1338" spans="4:4" x14ac:dyDescent="0.35">
      <c r="D1338" s="9"/>
    </row>
    <row r="1339" spans="4:4" x14ac:dyDescent="0.35">
      <c r="D1339" s="9"/>
    </row>
    <row r="1340" spans="4:4" x14ac:dyDescent="0.35">
      <c r="D1340" s="9"/>
    </row>
    <row r="1341" spans="4:4" x14ac:dyDescent="0.35">
      <c r="D1341" s="9"/>
    </row>
    <row r="1342" spans="4:4" x14ac:dyDescent="0.35">
      <c r="D1342" s="9"/>
    </row>
    <row r="1343" spans="4:4" x14ac:dyDescent="0.35">
      <c r="D1343" s="9"/>
    </row>
    <row r="1344" spans="4:4" x14ac:dyDescent="0.35">
      <c r="D1344" s="9"/>
    </row>
    <row r="1345" spans="4:4" x14ac:dyDescent="0.35">
      <c r="D1345" s="9"/>
    </row>
    <row r="1346" spans="4:4" x14ac:dyDescent="0.35">
      <c r="D1346" s="9"/>
    </row>
    <row r="1347" spans="4:4" x14ac:dyDescent="0.35">
      <c r="D1347" s="9"/>
    </row>
    <row r="1348" spans="4:4" x14ac:dyDescent="0.35">
      <c r="D1348" s="9"/>
    </row>
    <row r="1349" spans="4:4" x14ac:dyDescent="0.35">
      <c r="D1349" s="9"/>
    </row>
    <row r="1350" spans="4:4" x14ac:dyDescent="0.35">
      <c r="D1350" s="9"/>
    </row>
    <row r="1351" spans="4:4" x14ac:dyDescent="0.35">
      <c r="D1351" s="9"/>
    </row>
    <row r="1352" spans="4:4" x14ac:dyDescent="0.35">
      <c r="D1352" s="9"/>
    </row>
    <row r="1353" spans="4:4" x14ac:dyDescent="0.35">
      <c r="D1353" s="9"/>
    </row>
    <row r="1354" spans="4:4" x14ac:dyDescent="0.35">
      <c r="D1354" s="9"/>
    </row>
    <row r="1355" spans="4:4" x14ac:dyDescent="0.35">
      <c r="D1355" s="9"/>
    </row>
    <row r="1356" spans="4:4" x14ac:dyDescent="0.35">
      <c r="D1356" s="9"/>
    </row>
    <row r="1357" spans="4:4" x14ac:dyDescent="0.35">
      <c r="D1357" s="9"/>
    </row>
    <row r="1358" spans="4:4" x14ac:dyDescent="0.35">
      <c r="D1358" s="9"/>
    </row>
    <row r="1359" spans="4:4" x14ac:dyDescent="0.35">
      <c r="D1359" s="9"/>
    </row>
    <row r="1360" spans="4:4" x14ac:dyDescent="0.35">
      <c r="D1360" s="9"/>
    </row>
    <row r="1361" spans="4:4" x14ac:dyDescent="0.35">
      <c r="D1361" s="9"/>
    </row>
    <row r="1362" spans="4:4" x14ac:dyDescent="0.35">
      <c r="D1362" s="9"/>
    </row>
    <row r="1363" spans="4:4" x14ac:dyDescent="0.35">
      <c r="D1363" s="9"/>
    </row>
    <row r="1364" spans="4:4" x14ac:dyDescent="0.35">
      <c r="D1364" s="9"/>
    </row>
    <row r="1365" spans="4:4" x14ac:dyDescent="0.35">
      <c r="D1365" s="9"/>
    </row>
    <row r="1366" spans="4:4" x14ac:dyDescent="0.35">
      <c r="D1366" s="9"/>
    </row>
    <row r="1367" spans="4:4" x14ac:dyDescent="0.35">
      <c r="D1367" s="9"/>
    </row>
    <row r="1368" spans="4:4" x14ac:dyDescent="0.35">
      <c r="D1368" s="9"/>
    </row>
    <row r="1369" spans="4:4" x14ac:dyDescent="0.35">
      <c r="D1369" s="9"/>
    </row>
    <row r="1370" spans="4:4" x14ac:dyDescent="0.35">
      <c r="D1370" s="9"/>
    </row>
    <row r="1371" spans="4:4" x14ac:dyDescent="0.35">
      <c r="D1371" s="9"/>
    </row>
    <row r="1372" spans="4:4" x14ac:dyDescent="0.35">
      <c r="D1372" s="9"/>
    </row>
    <row r="1373" spans="4:4" x14ac:dyDescent="0.35">
      <c r="D1373" s="9"/>
    </row>
    <row r="1374" spans="4:4" x14ac:dyDescent="0.35">
      <c r="D1374" s="9"/>
    </row>
    <row r="1375" spans="4:4" x14ac:dyDescent="0.35">
      <c r="D1375" s="9"/>
    </row>
    <row r="1376" spans="4:4" x14ac:dyDescent="0.35">
      <c r="D1376" s="9"/>
    </row>
    <row r="1377" spans="4:4" x14ac:dyDescent="0.35">
      <c r="D1377" s="9"/>
    </row>
    <row r="1378" spans="4:4" x14ac:dyDescent="0.35">
      <c r="D1378" s="9"/>
    </row>
    <row r="1379" spans="4:4" x14ac:dyDescent="0.35">
      <c r="D1379" s="9"/>
    </row>
    <row r="1380" spans="4:4" x14ac:dyDescent="0.35">
      <c r="D1380" s="9"/>
    </row>
    <row r="1381" spans="4:4" x14ac:dyDescent="0.35">
      <c r="D1381" s="9"/>
    </row>
    <row r="1382" spans="4:4" x14ac:dyDescent="0.35">
      <c r="D1382" s="9"/>
    </row>
    <row r="1383" spans="4:4" x14ac:dyDescent="0.35">
      <c r="D1383" s="9"/>
    </row>
    <row r="1384" spans="4:4" x14ac:dyDescent="0.35">
      <c r="D1384" s="9"/>
    </row>
    <row r="1385" spans="4:4" x14ac:dyDescent="0.35">
      <c r="D1385" s="9"/>
    </row>
    <row r="1386" spans="4:4" x14ac:dyDescent="0.35">
      <c r="D1386" s="9"/>
    </row>
    <row r="1387" spans="4:4" x14ac:dyDescent="0.35">
      <c r="D1387" s="9"/>
    </row>
    <row r="1388" spans="4:4" x14ac:dyDescent="0.35">
      <c r="D1388" s="9"/>
    </row>
    <row r="1389" spans="4:4" x14ac:dyDescent="0.35">
      <c r="D1389" s="9"/>
    </row>
    <row r="1390" spans="4:4" x14ac:dyDescent="0.35">
      <c r="D1390" s="9"/>
    </row>
    <row r="1391" spans="4:4" x14ac:dyDescent="0.35">
      <c r="D1391" s="9"/>
    </row>
    <row r="1392" spans="4:4" x14ac:dyDescent="0.35">
      <c r="D1392" s="9"/>
    </row>
    <row r="1393" spans="4:4" x14ac:dyDescent="0.35">
      <c r="D1393" s="9"/>
    </row>
    <row r="1394" spans="4:4" x14ac:dyDescent="0.35">
      <c r="D1394" s="9"/>
    </row>
    <row r="1395" spans="4:4" x14ac:dyDescent="0.35">
      <c r="D1395" s="9"/>
    </row>
    <row r="1396" spans="4:4" x14ac:dyDescent="0.35">
      <c r="D1396" s="9"/>
    </row>
    <row r="1397" spans="4:4" x14ac:dyDescent="0.35">
      <c r="D1397" s="9"/>
    </row>
    <row r="1398" spans="4:4" x14ac:dyDescent="0.35">
      <c r="D1398" s="9"/>
    </row>
    <row r="1399" spans="4:4" x14ac:dyDescent="0.35">
      <c r="D1399" s="9"/>
    </row>
    <row r="1400" spans="4:4" x14ac:dyDescent="0.35">
      <c r="D1400" s="9"/>
    </row>
    <row r="1401" spans="4:4" x14ac:dyDescent="0.35">
      <c r="D1401" s="9"/>
    </row>
    <row r="1402" spans="4:4" x14ac:dyDescent="0.35">
      <c r="D1402" s="9"/>
    </row>
    <row r="1403" spans="4:4" x14ac:dyDescent="0.35">
      <c r="D1403" s="9"/>
    </row>
    <row r="1404" spans="4:4" x14ac:dyDescent="0.35">
      <c r="D1404" s="9"/>
    </row>
    <row r="1405" spans="4:4" x14ac:dyDescent="0.35">
      <c r="D1405" s="9"/>
    </row>
    <row r="1406" spans="4:4" x14ac:dyDescent="0.35">
      <c r="D1406" s="9"/>
    </row>
    <row r="1407" spans="4:4" x14ac:dyDescent="0.35">
      <c r="D1407" s="9"/>
    </row>
    <row r="1408" spans="4:4" x14ac:dyDescent="0.35">
      <c r="D1408" s="9"/>
    </row>
    <row r="1409" spans="4:4" x14ac:dyDescent="0.35">
      <c r="D1409" s="9"/>
    </row>
    <row r="1410" spans="4:4" x14ac:dyDescent="0.35">
      <c r="D1410" s="9"/>
    </row>
    <row r="1411" spans="4:4" x14ac:dyDescent="0.35">
      <c r="D1411" s="9"/>
    </row>
    <row r="1412" spans="4:4" x14ac:dyDescent="0.35">
      <c r="D1412" s="9"/>
    </row>
    <row r="1413" spans="4:4" x14ac:dyDescent="0.35">
      <c r="D1413" s="9"/>
    </row>
    <row r="1414" spans="4:4" x14ac:dyDescent="0.35">
      <c r="D1414" s="9"/>
    </row>
    <row r="1415" spans="4:4" x14ac:dyDescent="0.35">
      <c r="D1415" s="9"/>
    </row>
    <row r="1416" spans="4:4" x14ac:dyDescent="0.35">
      <c r="D1416" s="9"/>
    </row>
    <row r="1417" spans="4:4" x14ac:dyDescent="0.35">
      <c r="D1417" s="9"/>
    </row>
    <row r="1418" spans="4:4" x14ac:dyDescent="0.35">
      <c r="D1418" s="9"/>
    </row>
    <row r="1419" spans="4:4" x14ac:dyDescent="0.35">
      <c r="D1419" s="9"/>
    </row>
    <row r="1420" spans="4:4" x14ac:dyDescent="0.35">
      <c r="D1420" s="9"/>
    </row>
    <row r="1421" spans="4:4" x14ac:dyDescent="0.35">
      <c r="D1421" s="9"/>
    </row>
    <row r="1422" spans="4:4" x14ac:dyDescent="0.35">
      <c r="D1422" s="9"/>
    </row>
    <row r="1423" spans="4:4" x14ac:dyDescent="0.35">
      <c r="D1423" s="9"/>
    </row>
    <row r="1424" spans="4:4" x14ac:dyDescent="0.35">
      <c r="D1424" s="9"/>
    </row>
    <row r="1425" spans="4:4" x14ac:dyDescent="0.35">
      <c r="D1425" s="9"/>
    </row>
    <row r="1426" spans="4:4" x14ac:dyDescent="0.35">
      <c r="D1426" s="9"/>
    </row>
  </sheetData>
  <autoFilter ref="A29:E127" xr:uid="{FA0FB7AB-98A1-4252-A695-9F8CCF92EBC9}">
    <filterColumn colId="1">
      <customFilters>
        <customFilter operator="notEqual" val=" "/>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1090"/>
  <sheetViews>
    <sheetView workbookViewId="0">
      <selection activeCell="B1" sqref="B1"/>
    </sheetView>
  </sheetViews>
  <sheetFormatPr defaultRowHeight="14.5" x14ac:dyDescent="0.35"/>
  <cols>
    <col min="2" max="2" width="15.26953125" customWidth="1"/>
    <col min="3" max="3" width="27.7265625" bestFit="1" customWidth="1"/>
    <col min="4" max="4" width="34.26953125" bestFit="1" customWidth="1"/>
    <col min="5" max="5" width="18.7265625" customWidth="1"/>
    <col min="6" max="6" width="22.1796875" style="3" bestFit="1" customWidth="1"/>
    <col min="7" max="7" width="13.7265625" customWidth="1"/>
    <col min="8" max="8" width="10.7265625" bestFit="1" customWidth="1"/>
    <col min="9" max="9" width="19" bestFit="1" customWidth="1"/>
    <col min="10" max="10" width="11.7265625" bestFit="1" customWidth="1"/>
    <col min="11" max="11" width="22.26953125" bestFit="1" customWidth="1"/>
  </cols>
  <sheetData>
    <row r="1" spans="1:22" s="1" customFormat="1" x14ac:dyDescent="0.35">
      <c r="A1" s="1" t="s">
        <v>24</v>
      </c>
      <c r="B1" s="1" t="s">
        <v>133</v>
      </c>
      <c r="C1" s="1" t="s">
        <v>134</v>
      </c>
      <c r="D1" s="1" t="s">
        <v>135</v>
      </c>
      <c r="E1" s="1" t="s">
        <v>136</v>
      </c>
      <c r="F1" s="2" t="s">
        <v>137</v>
      </c>
      <c r="G1" s="1" t="s">
        <v>138</v>
      </c>
      <c r="H1" s="1" t="s">
        <v>139</v>
      </c>
      <c r="I1" s="1" t="s">
        <v>140</v>
      </c>
      <c r="J1" s="1" t="s">
        <v>141</v>
      </c>
      <c r="K1" s="1" t="s">
        <v>142</v>
      </c>
      <c r="L1" s="1" t="s">
        <v>143</v>
      </c>
      <c r="M1" s="1" t="s">
        <v>144</v>
      </c>
      <c r="N1" s="1" t="s">
        <v>145</v>
      </c>
      <c r="O1" s="1" t="s">
        <v>146</v>
      </c>
      <c r="P1" s="1" t="s">
        <v>147</v>
      </c>
      <c r="Q1" s="1" t="s">
        <v>148</v>
      </c>
      <c r="R1" s="1" t="s">
        <v>149</v>
      </c>
      <c r="S1" s="1" t="s">
        <v>150</v>
      </c>
      <c r="T1" s="1" t="s">
        <v>151</v>
      </c>
      <c r="U1" s="1" t="s">
        <v>152</v>
      </c>
      <c r="V1" s="1" t="s">
        <v>153</v>
      </c>
    </row>
    <row r="2" spans="1:22" hidden="1" x14ac:dyDescent="0.35">
      <c r="A2" t="s">
        <v>154</v>
      </c>
      <c r="B2" t="s">
        <v>155</v>
      </c>
      <c r="C2" t="s">
        <v>156</v>
      </c>
      <c r="D2" t="s">
        <v>157</v>
      </c>
      <c r="E2" t="s">
        <v>158</v>
      </c>
      <c r="F2" s="3">
        <v>367</v>
      </c>
      <c r="G2" t="s">
        <v>159</v>
      </c>
      <c r="H2">
        <v>64</v>
      </c>
      <c r="I2">
        <v>0</v>
      </c>
      <c r="J2">
        <v>0</v>
      </c>
      <c r="M2" t="s">
        <v>160</v>
      </c>
      <c r="U2">
        <v>0</v>
      </c>
      <c r="V2">
        <v>0</v>
      </c>
    </row>
    <row r="3" spans="1:22" hidden="1" x14ac:dyDescent="0.35">
      <c r="A3" t="s">
        <v>154</v>
      </c>
      <c r="B3" t="s">
        <v>155</v>
      </c>
      <c r="C3" t="s">
        <v>161</v>
      </c>
      <c r="D3" t="s">
        <v>162</v>
      </c>
      <c r="E3" t="s">
        <v>163</v>
      </c>
      <c r="F3" s="3">
        <v>367</v>
      </c>
      <c r="G3" t="s">
        <v>164</v>
      </c>
      <c r="H3">
        <v>16</v>
      </c>
      <c r="I3">
        <v>0</v>
      </c>
      <c r="J3">
        <v>0</v>
      </c>
      <c r="M3" t="s">
        <v>160</v>
      </c>
      <c r="U3">
        <v>0</v>
      </c>
      <c r="V3">
        <v>0</v>
      </c>
    </row>
    <row r="4" spans="1:22" hidden="1" x14ac:dyDescent="0.35">
      <c r="A4" t="s">
        <v>154</v>
      </c>
      <c r="B4" t="s">
        <v>155</v>
      </c>
      <c r="C4" t="s">
        <v>156</v>
      </c>
      <c r="D4" t="s">
        <v>157</v>
      </c>
      <c r="E4" t="s">
        <v>165</v>
      </c>
      <c r="F4" s="3">
        <v>732</v>
      </c>
      <c r="G4" t="s">
        <v>166</v>
      </c>
      <c r="H4">
        <v>32</v>
      </c>
      <c r="I4">
        <v>0</v>
      </c>
      <c r="J4">
        <v>0</v>
      </c>
      <c r="M4" t="s">
        <v>167</v>
      </c>
      <c r="U4">
        <v>0</v>
      </c>
      <c r="V4">
        <v>0</v>
      </c>
    </row>
    <row r="5" spans="1:22" hidden="1" x14ac:dyDescent="0.35">
      <c r="A5" t="s">
        <v>154</v>
      </c>
      <c r="B5" t="s">
        <v>155</v>
      </c>
      <c r="C5" t="s">
        <v>156</v>
      </c>
      <c r="D5" t="s">
        <v>157</v>
      </c>
      <c r="E5" t="s">
        <v>158</v>
      </c>
      <c r="F5" s="3">
        <v>1097</v>
      </c>
      <c r="G5" t="s">
        <v>168</v>
      </c>
      <c r="H5">
        <v>16</v>
      </c>
      <c r="I5">
        <v>0</v>
      </c>
      <c r="J5">
        <v>0</v>
      </c>
      <c r="M5" t="s">
        <v>169</v>
      </c>
      <c r="U5">
        <v>0</v>
      </c>
      <c r="V5">
        <v>0</v>
      </c>
    </row>
    <row r="6" spans="1:22" hidden="1" x14ac:dyDescent="0.35">
      <c r="A6" t="s">
        <v>154</v>
      </c>
      <c r="B6" t="s">
        <v>155</v>
      </c>
      <c r="C6" t="s">
        <v>156</v>
      </c>
      <c r="D6" t="s">
        <v>157</v>
      </c>
      <c r="E6" t="s">
        <v>170</v>
      </c>
      <c r="F6" s="3">
        <v>1462</v>
      </c>
      <c r="G6" t="s">
        <v>171</v>
      </c>
      <c r="H6">
        <v>14</v>
      </c>
      <c r="I6">
        <v>0</v>
      </c>
      <c r="J6">
        <v>0</v>
      </c>
      <c r="M6" t="s">
        <v>172</v>
      </c>
      <c r="U6">
        <v>0</v>
      </c>
      <c r="V6">
        <v>0</v>
      </c>
    </row>
    <row r="7" spans="1:22" hidden="1" x14ac:dyDescent="0.35">
      <c r="A7" t="s">
        <v>154</v>
      </c>
      <c r="B7" t="s">
        <v>155</v>
      </c>
      <c r="C7" t="s">
        <v>173</v>
      </c>
      <c r="D7" t="s">
        <v>174</v>
      </c>
      <c r="E7" t="s">
        <v>175</v>
      </c>
      <c r="F7" s="3">
        <v>2193</v>
      </c>
      <c r="G7" t="s">
        <v>176</v>
      </c>
      <c r="H7">
        <v>126</v>
      </c>
      <c r="I7">
        <v>0</v>
      </c>
      <c r="J7">
        <v>0</v>
      </c>
      <c r="M7" t="s">
        <v>177</v>
      </c>
      <c r="U7">
        <v>0</v>
      </c>
      <c r="V7">
        <v>0</v>
      </c>
    </row>
    <row r="8" spans="1:22" x14ac:dyDescent="0.35">
      <c r="A8" t="s">
        <v>21</v>
      </c>
      <c r="B8" t="s">
        <v>178</v>
      </c>
      <c r="C8" t="s">
        <v>22</v>
      </c>
      <c r="D8" t="s">
        <v>179</v>
      </c>
      <c r="E8" t="s">
        <v>180</v>
      </c>
      <c r="F8" s="3">
        <v>3654</v>
      </c>
      <c r="G8" t="s">
        <v>181</v>
      </c>
      <c r="H8">
        <v>0</v>
      </c>
      <c r="I8">
        <v>0</v>
      </c>
      <c r="J8">
        <v>0</v>
      </c>
      <c r="K8">
        <v>0</v>
      </c>
      <c r="L8">
        <v>0</v>
      </c>
      <c r="M8" t="s">
        <v>182</v>
      </c>
      <c r="U8">
        <v>0</v>
      </c>
      <c r="V8">
        <v>0</v>
      </c>
    </row>
    <row r="9" spans="1:22" x14ac:dyDescent="0.35">
      <c r="A9" t="s">
        <v>21</v>
      </c>
      <c r="B9" t="s">
        <v>178</v>
      </c>
      <c r="C9" t="s">
        <v>22</v>
      </c>
      <c r="D9" t="s">
        <v>126</v>
      </c>
      <c r="E9" t="s">
        <v>183</v>
      </c>
      <c r="F9" s="3">
        <v>5115</v>
      </c>
      <c r="G9" t="s">
        <v>184</v>
      </c>
      <c r="H9">
        <v>173</v>
      </c>
      <c r="I9">
        <v>0</v>
      </c>
      <c r="J9">
        <v>0</v>
      </c>
      <c r="M9" t="s">
        <v>185</v>
      </c>
      <c r="U9">
        <v>0</v>
      </c>
      <c r="V9">
        <v>0</v>
      </c>
    </row>
    <row r="10" spans="1:22" x14ac:dyDescent="0.35">
      <c r="A10" t="s">
        <v>21</v>
      </c>
      <c r="B10" t="s">
        <v>178</v>
      </c>
      <c r="C10" t="s">
        <v>22</v>
      </c>
      <c r="D10" t="s">
        <v>179</v>
      </c>
      <c r="E10" t="s">
        <v>180</v>
      </c>
      <c r="F10" s="3">
        <v>5115</v>
      </c>
      <c r="G10" t="s">
        <v>186</v>
      </c>
      <c r="H10">
        <v>0</v>
      </c>
      <c r="I10">
        <v>0</v>
      </c>
      <c r="J10">
        <v>0</v>
      </c>
      <c r="K10">
        <v>0</v>
      </c>
      <c r="L10">
        <v>0</v>
      </c>
      <c r="M10" t="s">
        <v>185</v>
      </c>
      <c r="U10">
        <v>0</v>
      </c>
      <c r="V10">
        <v>0</v>
      </c>
    </row>
    <row r="11" spans="1:22" x14ac:dyDescent="0.35">
      <c r="A11" t="s">
        <v>21</v>
      </c>
      <c r="B11" t="s">
        <v>178</v>
      </c>
      <c r="C11" t="s">
        <v>22</v>
      </c>
      <c r="D11" t="s">
        <v>125</v>
      </c>
      <c r="E11" t="s">
        <v>187</v>
      </c>
      <c r="F11" s="3">
        <v>5480</v>
      </c>
      <c r="G11" t="s">
        <v>188</v>
      </c>
      <c r="H11">
        <v>0</v>
      </c>
      <c r="I11">
        <v>0</v>
      </c>
      <c r="J11">
        <v>2000</v>
      </c>
      <c r="M11" t="s">
        <v>189</v>
      </c>
      <c r="U11">
        <v>0</v>
      </c>
      <c r="V11">
        <v>0</v>
      </c>
    </row>
    <row r="12" spans="1:22" hidden="1" x14ac:dyDescent="0.35">
      <c r="A12" t="s">
        <v>154</v>
      </c>
      <c r="B12" t="s">
        <v>155</v>
      </c>
      <c r="C12" t="s">
        <v>156</v>
      </c>
      <c r="D12" t="s">
        <v>157</v>
      </c>
      <c r="E12" t="s">
        <v>190</v>
      </c>
      <c r="F12" s="3">
        <v>5480</v>
      </c>
      <c r="G12" t="s">
        <v>191</v>
      </c>
      <c r="H12">
        <v>22</v>
      </c>
      <c r="I12">
        <v>0</v>
      </c>
      <c r="J12">
        <v>0</v>
      </c>
      <c r="M12" t="s">
        <v>189</v>
      </c>
      <c r="U12">
        <v>0</v>
      </c>
      <c r="V12">
        <v>0</v>
      </c>
    </row>
    <row r="13" spans="1:22" hidden="1" x14ac:dyDescent="0.35">
      <c r="A13" t="s">
        <v>154</v>
      </c>
      <c r="B13" t="s">
        <v>155</v>
      </c>
      <c r="C13" t="s">
        <v>156</v>
      </c>
      <c r="D13" t="s">
        <v>157</v>
      </c>
      <c r="E13" t="s">
        <v>192</v>
      </c>
      <c r="F13" s="3">
        <v>6211</v>
      </c>
      <c r="G13" t="s">
        <v>193</v>
      </c>
      <c r="H13">
        <v>34</v>
      </c>
      <c r="I13">
        <v>0</v>
      </c>
      <c r="J13">
        <v>0</v>
      </c>
      <c r="M13" t="s">
        <v>194</v>
      </c>
      <c r="U13">
        <v>0</v>
      </c>
      <c r="V13">
        <v>0</v>
      </c>
    </row>
    <row r="14" spans="1:22" x14ac:dyDescent="0.35">
      <c r="A14" t="s">
        <v>21</v>
      </c>
      <c r="B14" t="s">
        <v>178</v>
      </c>
      <c r="C14" t="s">
        <v>22</v>
      </c>
      <c r="D14" t="s">
        <v>179</v>
      </c>
      <c r="E14" t="s">
        <v>180</v>
      </c>
      <c r="F14" s="3">
        <v>6211</v>
      </c>
      <c r="G14" t="s">
        <v>195</v>
      </c>
      <c r="H14">
        <v>0</v>
      </c>
      <c r="I14">
        <v>0</v>
      </c>
      <c r="J14">
        <v>0</v>
      </c>
      <c r="K14">
        <v>0</v>
      </c>
      <c r="L14">
        <v>0</v>
      </c>
      <c r="M14" t="s">
        <v>194</v>
      </c>
      <c r="U14">
        <v>0</v>
      </c>
      <c r="V14">
        <v>0</v>
      </c>
    </row>
    <row r="15" spans="1:22" x14ac:dyDescent="0.35">
      <c r="A15" t="s">
        <v>21</v>
      </c>
      <c r="B15" t="s">
        <v>178</v>
      </c>
      <c r="C15" t="s">
        <v>13</v>
      </c>
      <c r="D15" t="s">
        <v>196</v>
      </c>
      <c r="E15" t="s">
        <v>197</v>
      </c>
      <c r="F15" s="3">
        <v>6576</v>
      </c>
      <c r="G15" t="s">
        <v>198</v>
      </c>
      <c r="H15">
        <v>50000</v>
      </c>
      <c r="I15">
        <v>2000000</v>
      </c>
      <c r="J15">
        <v>0</v>
      </c>
      <c r="M15" t="s">
        <v>199</v>
      </c>
      <c r="U15">
        <v>0</v>
      </c>
      <c r="V15">
        <v>0</v>
      </c>
    </row>
    <row r="16" spans="1:22" x14ac:dyDescent="0.35">
      <c r="A16" t="s">
        <v>21</v>
      </c>
      <c r="B16" t="s">
        <v>178</v>
      </c>
      <c r="C16" t="s">
        <v>22</v>
      </c>
      <c r="D16" t="s">
        <v>179</v>
      </c>
      <c r="E16" t="s">
        <v>180</v>
      </c>
      <c r="F16" s="3">
        <v>6576</v>
      </c>
      <c r="G16" t="s">
        <v>200</v>
      </c>
      <c r="H16">
        <v>0</v>
      </c>
      <c r="I16">
        <v>0</v>
      </c>
      <c r="J16">
        <v>0</v>
      </c>
      <c r="K16">
        <v>0</v>
      </c>
      <c r="L16">
        <v>0</v>
      </c>
      <c r="M16" t="s">
        <v>201</v>
      </c>
      <c r="U16">
        <v>0</v>
      </c>
      <c r="V16">
        <v>0</v>
      </c>
    </row>
    <row r="17" spans="1:22" x14ac:dyDescent="0.35">
      <c r="A17" t="s">
        <v>21</v>
      </c>
      <c r="B17" t="s">
        <v>178</v>
      </c>
      <c r="C17" t="s">
        <v>22</v>
      </c>
      <c r="D17" t="s">
        <v>179</v>
      </c>
      <c r="E17" t="s">
        <v>180</v>
      </c>
      <c r="F17" s="3">
        <v>6941</v>
      </c>
      <c r="G17" t="s">
        <v>202</v>
      </c>
      <c r="H17">
        <v>0</v>
      </c>
      <c r="I17">
        <v>0</v>
      </c>
      <c r="J17">
        <v>0</v>
      </c>
      <c r="K17">
        <v>0</v>
      </c>
      <c r="L17">
        <v>0</v>
      </c>
      <c r="M17" t="s">
        <v>203</v>
      </c>
      <c r="U17">
        <v>0</v>
      </c>
      <c r="V17">
        <v>0</v>
      </c>
    </row>
    <row r="18" spans="1:22" x14ac:dyDescent="0.35">
      <c r="A18" t="s">
        <v>21</v>
      </c>
      <c r="B18" t="s">
        <v>178</v>
      </c>
      <c r="C18" t="s">
        <v>22</v>
      </c>
      <c r="D18" t="s">
        <v>179</v>
      </c>
      <c r="E18" t="s">
        <v>180</v>
      </c>
      <c r="F18" s="3">
        <v>7306</v>
      </c>
      <c r="G18" t="s">
        <v>204</v>
      </c>
      <c r="H18">
        <v>0</v>
      </c>
      <c r="I18">
        <v>0</v>
      </c>
      <c r="J18">
        <v>0</v>
      </c>
      <c r="K18">
        <v>0</v>
      </c>
      <c r="L18">
        <v>0</v>
      </c>
      <c r="M18" t="s">
        <v>205</v>
      </c>
      <c r="U18">
        <v>0</v>
      </c>
      <c r="V18">
        <v>0</v>
      </c>
    </row>
    <row r="19" spans="1:22" x14ac:dyDescent="0.35">
      <c r="A19" t="s">
        <v>21</v>
      </c>
      <c r="B19" t="s">
        <v>178</v>
      </c>
      <c r="C19" t="s">
        <v>22</v>
      </c>
      <c r="D19" t="s">
        <v>179</v>
      </c>
      <c r="E19" t="s">
        <v>206</v>
      </c>
      <c r="F19" s="3">
        <v>7672</v>
      </c>
      <c r="G19" t="s">
        <v>207</v>
      </c>
      <c r="H19">
        <v>0</v>
      </c>
      <c r="I19">
        <v>0</v>
      </c>
      <c r="J19">
        <v>0</v>
      </c>
      <c r="M19" t="s">
        <v>208</v>
      </c>
      <c r="U19">
        <v>0</v>
      </c>
      <c r="V19">
        <v>0</v>
      </c>
    </row>
    <row r="20" spans="1:22" hidden="1" x14ac:dyDescent="0.35">
      <c r="A20" t="s">
        <v>154</v>
      </c>
      <c r="B20" t="s">
        <v>155</v>
      </c>
      <c r="C20" t="s">
        <v>209</v>
      </c>
      <c r="D20" t="s">
        <v>210</v>
      </c>
      <c r="E20" t="s">
        <v>211</v>
      </c>
      <c r="F20" s="3">
        <v>7672</v>
      </c>
      <c r="G20" t="s">
        <v>212</v>
      </c>
      <c r="M20" t="s">
        <v>208</v>
      </c>
      <c r="U20">
        <v>0</v>
      </c>
      <c r="V20">
        <v>0</v>
      </c>
    </row>
    <row r="21" spans="1:22" hidden="1" x14ac:dyDescent="0.35">
      <c r="A21" t="s">
        <v>154</v>
      </c>
      <c r="B21" t="s">
        <v>155</v>
      </c>
      <c r="C21" t="s">
        <v>156</v>
      </c>
      <c r="D21" t="s">
        <v>157</v>
      </c>
      <c r="E21" t="s">
        <v>213</v>
      </c>
      <c r="F21" s="3">
        <v>8037</v>
      </c>
      <c r="G21" t="s">
        <v>214</v>
      </c>
      <c r="H21">
        <v>18</v>
      </c>
      <c r="I21">
        <v>0</v>
      </c>
      <c r="J21">
        <v>0</v>
      </c>
      <c r="M21" t="s">
        <v>215</v>
      </c>
      <c r="U21">
        <v>0</v>
      </c>
      <c r="V21">
        <v>0</v>
      </c>
    </row>
    <row r="22" spans="1:22" hidden="1" x14ac:dyDescent="0.35">
      <c r="A22" t="s">
        <v>154</v>
      </c>
      <c r="B22" t="s">
        <v>155</v>
      </c>
      <c r="C22" t="s">
        <v>156</v>
      </c>
      <c r="D22" t="s">
        <v>157</v>
      </c>
      <c r="E22" t="s">
        <v>213</v>
      </c>
      <c r="F22" s="3">
        <v>8402</v>
      </c>
      <c r="G22" t="s">
        <v>216</v>
      </c>
      <c r="H22">
        <v>33</v>
      </c>
      <c r="I22">
        <v>0</v>
      </c>
      <c r="J22">
        <v>0</v>
      </c>
      <c r="M22" t="s">
        <v>217</v>
      </c>
      <c r="U22">
        <v>0</v>
      </c>
      <c r="V22">
        <v>0</v>
      </c>
    </row>
    <row r="23" spans="1:22" x14ac:dyDescent="0.35">
      <c r="A23" t="s">
        <v>21</v>
      </c>
      <c r="B23" t="s">
        <v>178</v>
      </c>
      <c r="C23" t="s">
        <v>22</v>
      </c>
      <c r="D23" t="s">
        <v>125</v>
      </c>
      <c r="E23" t="s">
        <v>218</v>
      </c>
      <c r="F23" s="3">
        <v>8402</v>
      </c>
      <c r="G23" t="s">
        <v>219</v>
      </c>
      <c r="H23">
        <v>0</v>
      </c>
      <c r="I23">
        <v>0</v>
      </c>
      <c r="J23">
        <v>0</v>
      </c>
      <c r="M23" t="s">
        <v>217</v>
      </c>
      <c r="U23">
        <v>0</v>
      </c>
      <c r="V23">
        <v>0</v>
      </c>
    </row>
    <row r="24" spans="1:22" x14ac:dyDescent="0.35">
      <c r="A24" t="s">
        <v>21</v>
      </c>
      <c r="B24" t="s">
        <v>178</v>
      </c>
      <c r="C24" t="s">
        <v>22</v>
      </c>
      <c r="D24" t="s">
        <v>179</v>
      </c>
      <c r="E24" t="s">
        <v>180</v>
      </c>
      <c r="F24" s="3">
        <v>8767</v>
      </c>
      <c r="G24" t="s">
        <v>220</v>
      </c>
      <c r="H24">
        <v>0</v>
      </c>
      <c r="I24">
        <v>0</v>
      </c>
      <c r="J24">
        <v>0</v>
      </c>
      <c r="K24">
        <v>0</v>
      </c>
      <c r="L24">
        <v>0</v>
      </c>
      <c r="M24" t="s">
        <v>221</v>
      </c>
      <c r="U24">
        <v>0</v>
      </c>
      <c r="V24">
        <v>0</v>
      </c>
    </row>
    <row r="25" spans="1:22" x14ac:dyDescent="0.35">
      <c r="A25" t="s">
        <v>21</v>
      </c>
      <c r="B25" t="s">
        <v>178</v>
      </c>
      <c r="C25" t="s">
        <v>22</v>
      </c>
      <c r="D25" t="s">
        <v>125</v>
      </c>
      <c r="E25" t="s">
        <v>222</v>
      </c>
      <c r="F25" s="3">
        <v>10228</v>
      </c>
      <c r="G25" t="s">
        <v>223</v>
      </c>
      <c r="H25">
        <v>3</v>
      </c>
      <c r="I25">
        <v>0</v>
      </c>
      <c r="J25">
        <v>0</v>
      </c>
      <c r="M25" t="s">
        <v>224</v>
      </c>
      <c r="U25">
        <v>0</v>
      </c>
      <c r="V25">
        <v>0</v>
      </c>
    </row>
    <row r="26" spans="1:22" x14ac:dyDescent="0.35">
      <c r="A26" t="s">
        <v>21</v>
      </c>
      <c r="B26" t="s">
        <v>178</v>
      </c>
      <c r="C26" t="s">
        <v>22</v>
      </c>
      <c r="D26" t="s">
        <v>179</v>
      </c>
      <c r="E26" t="s">
        <v>180</v>
      </c>
      <c r="F26" s="3">
        <v>10594</v>
      </c>
      <c r="G26" t="s">
        <v>225</v>
      </c>
      <c r="H26">
        <v>0</v>
      </c>
      <c r="I26">
        <v>0</v>
      </c>
      <c r="J26">
        <v>0</v>
      </c>
      <c r="K26">
        <v>0</v>
      </c>
      <c r="L26">
        <v>0</v>
      </c>
      <c r="M26" t="s">
        <v>226</v>
      </c>
      <c r="U26">
        <v>0</v>
      </c>
      <c r="V26">
        <v>0</v>
      </c>
    </row>
    <row r="27" spans="1:22" hidden="1" x14ac:dyDescent="0.35">
      <c r="A27" t="s">
        <v>154</v>
      </c>
      <c r="B27" t="s">
        <v>155</v>
      </c>
      <c r="C27" t="s">
        <v>156</v>
      </c>
      <c r="D27" t="s">
        <v>157</v>
      </c>
      <c r="E27" t="s">
        <v>227</v>
      </c>
      <c r="F27" s="3">
        <v>10959</v>
      </c>
      <c r="G27" t="s">
        <v>228</v>
      </c>
      <c r="H27">
        <v>45</v>
      </c>
      <c r="I27">
        <v>0</v>
      </c>
      <c r="J27">
        <v>0</v>
      </c>
      <c r="M27" t="s">
        <v>229</v>
      </c>
      <c r="U27">
        <v>0</v>
      </c>
      <c r="V27">
        <v>0</v>
      </c>
    </row>
    <row r="28" spans="1:22" hidden="1" x14ac:dyDescent="0.35">
      <c r="A28" t="s">
        <v>154</v>
      </c>
      <c r="B28" t="s">
        <v>155</v>
      </c>
      <c r="C28" t="s">
        <v>209</v>
      </c>
      <c r="D28" t="s">
        <v>210</v>
      </c>
      <c r="E28" t="s">
        <v>230</v>
      </c>
      <c r="F28" s="3">
        <v>10959</v>
      </c>
      <c r="G28" t="s">
        <v>231</v>
      </c>
      <c r="H28">
        <v>0</v>
      </c>
      <c r="I28">
        <v>0</v>
      </c>
      <c r="J28">
        <v>192</v>
      </c>
      <c r="M28" t="s">
        <v>229</v>
      </c>
      <c r="U28">
        <v>0</v>
      </c>
      <c r="V28">
        <v>0</v>
      </c>
    </row>
    <row r="29" spans="1:22" x14ac:dyDescent="0.35">
      <c r="A29" t="s">
        <v>21</v>
      </c>
      <c r="B29" t="s">
        <v>178</v>
      </c>
      <c r="C29" t="s">
        <v>22</v>
      </c>
      <c r="D29" t="s">
        <v>179</v>
      </c>
      <c r="E29" t="s">
        <v>180</v>
      </c>
      <c r="F29" s="3">
        <v>11324</v>
      </c>
      <c r="G29" t="s">
        <v>232</v>
      </c>
      <c r="H29">
        <v>0</v>
      </c>
      <c r="I29">
        <v>0</v>
      </c>
      <c r="J29">
        <v>0</v>
      </c>
      <c r="K29">
        <v>0</v>
      </c>
      <c r="L29">
        <v>0</v>
      </c>
      <c r="M29" t="s">
        <v>233</v>
      </c>
      <c r="U29">
        <v>0</v>
      </c>
      <c r="V29">
        <v>0</v>
      </c>
    </row>
    <row r="30" spans="1:22" x14ac:dyDescent="0.35">
      <c r="A30" t="s">
        <v>21</v>
      </c>
      <c r="B30" t="s">
        <v>178</v>
      </c>
      <c r="C30" t="s">
        <v>22</v>
      </c>
      <c r="D30" t="s">
        <v>128</v>
      </c>
      <c r="E30" t="s">
        <v>234</v>
      </c>
      <c r="F30" s="3">
        <v>12785</v>
      </c>
      <c r="G30" t="s">
        <v>235</v>
      </c>
      <c r="H30">
        <v>0</v>
      </c>
      <c r="I30">
        <v>0</v>
      </c>
      <c r="J30">
        <v>0</v>
      </c>
      <c r="M30" t="s">
        <v>236</v>
      </c>
      <c r="U30">
        <v>0</v>
      </c>
      <c r="V30">
        <v>0</v>
      </c>
    </row>
    <row r="31" spans="1:22" x14ac:dyDescent="0.35">
      <c r="A31" t="s">
        <v>21</v>
      </c>
      <c r="B31" t="s">
        <v>178</v>
      </c>
      <c r="C31" t="s">
        <v>22</v>
      </c>
      <c r="D31" t="s">
        <v>179</v>
      </c>
      <c r="E31" t="s">
        <v>237</v>
      </c>
      <c r="F31" s="3">
        <v>14246</v>
      </c>
      <c r="G31" t="s">
        <v>238</v>
      </c>
      <c r="H31">
        <v>0</v>
      </c>
      <c r="I31">
        <v>0</v>
      </c>
      <c r="J31">
        <v>0</v>
      </c>
      <c r="M31" t="s">
        <v>239</v>
      </c>
      <c r="U31">
        <v>0</v>
      </c>
      <c r="V31">
        <v>0</v>
      </c>
    </row>
    <row r="32" spans="1:22" x14ac:dyDescent="0.35">
      <c r="A32" t="s">
        <v>21</v>
      </c>
      <c r="B32" t="s">
        <v>178</v>
      </c>
      <c r="C32" t="s">
        <v>22</v>
      </c>
      <c r="D32" t="s">
        <v>126</v>
      </c>
      <c r="E32" t="s">
        <v>240</v>
      </c>
      <c r="F32" s="3">
        <v>14611</v>
      </c>
      <c r="G32" t="s">
        <v>241</v>
      </c>
      <c r="H32">
        <v>69</v>
      </c>
      <c r="I32">
        <v>0</v>
      </c>
      <c r="J32">
        <v>0</v>
      </c>
      <c r="M32" t="s">
        <v>242</v>
      </c>
      <c r="U32">
        <v>0</v>
      </c>
      <c r="V32">
        <v>0</v>
      </c>
    </row>
    <row r="33" spans="1:22" x14ac:dyDescent="0.35">
      <c r="A33" t="s">
        <v>21</v>
      </c>
      <c r="B33" t="s">
        <v>178</v>
      </c>
      <c r="C33" t="s">
        <v>22</v>
      </c>
      <c r="D33" t="s">
        <v>128</v>
      </c>
      <c r="E33" t="s">
        <v>243</v>
      </c>
      <c r="F33" s="3">
        <v>15342</v>
      </c>
      <c r="G33" t="s">
        <v>244</v>
      </c>
      <c r="H33">
        <v>203</v>
      </c>
      <c r="I33">
        <v>0</v>
      </c>
      <c r="J33">
        <v>0</v>
      </c>
      <c r="M33" t="s">
        <v>245</v>
      </c>
      <c r="U33">
        <v>0</v>
      </c>
      <c r="V33">
        <v>0</v>
      </c>
    </row>
    <row r="34" spans="1:22" hidden="1" x14ac:dyDescent="0.35">
      <c r="A34" t="s">
        <v>154</v>
      </c>
      <c r="B34" t="s">
        <v>246</v>
      </c>
      <c r="C34" t="s">
        <v>247</v>
      </c>
      <c r="D34" t="s">
        <v>157</v>
      </c>
      <c r="E34" t="s">
        <v>248</v>
      </c>
      <c r="F34" s="3">
        <v>16072</v>
      </c>
      <c r="G34" t="s">
        <v>249</v>
      </c>
      <c r="H34">
        <v>1</v>
      </c>
      <c r="I34">
        <v>0</v>
      </c>
      <c r="J34">
        <v>0</v>
      </c>
      <c r="M34" t="s">
        <v>250</v>
      </c>
      <c r="U34">
        <v>0</v>
      </c>
      <c r="V34">
        <v>0</v>
      </c>
    </row>
    <row r="35" spans="1:22" hidden="1" x14ac:dyDescent="0.35">
      <c r="A35" t="s">
        <v>154</v>
      </c>
      <c r="B35" t="s">
        <v>155</v>
      </c>
      <c r="C35" t="s">
        <v>209</v>
      </c>
      <c r="D35" t="s">
        <v>157</v>
      </c>
      <c r="E35" t="s">
        <v>251</v>
      </c>
      <c r="F35" s="3">
        <v>18264</v>
      </c>
      <c r="G35" t="s">
        <v>252</v>
      </c>
      <c r="H35">
        <v>0</v>
      </c>
      <c r="I35">
        <v>0</v>
      </c>
      <c r="J35">
        <v>0</v>
      </c>
      <c r="M35" t="s">
        <v>253</v>
      </c>
      <c r="U35">
        <v>0</v>
      </c>
      <c r="V35">
        <v>0</v>
      </c>
    </row>
    <row r="36" spans="1:22" x14ac:dyDescent="0.35">
      <c r="A36" t="s">
        <v>21</v>
      </c>
      <c r="B36" t="s">
        <v>178</v>
      </c>
      <c r="C36" t="s">
        <v>22</v>
      </c>
      <c r="D36" t="s">
        <v>125</v>
      </c>
      <c r="E36" t="s">
        <v>254</v>
      </c>
      <c r="F36" s="3">
        <v>18629</v>
      </c>
      <c r="G36" t="s">
        <v>255</v>
      </c>
      <c r="H36">
        <v>0</v>
      </c>
      <c r="I36">
        <v>0</v>
      </c>
      <c r="J36">
        <v>0</v>
      </c>
      <c r="M36" t="s">
        <v>256</v>
      </c>
      <c r="U36">
        <v>0</v>
      </c>
      <c r="V36">
        <v>0</v>
      </c>
    </row>
    <row r="37" spans="1:22" x14ac:dyDescent="0.35">
      <c r="A37" t="s">
        <v>21</v>
      </c>
      <c r="B37" t="s">
        <v>178</v>
      </c>
      <c r="C37" t="s">
        <v>22</v>
      </c>
      <c r="D37" t="s">
        <v>125</v>
      </c>
      <c r="E37" t="s">
        <v>257</v>
      </c>
      <c r="F37" s="3">
        <v>18629</v>
      </c>
      <c r="G37" t="s">
        <v>258</v>
      </c>
      <c r="H37">
        <v>0</v>
      </c>
      <c r="I37">
        <v>0</v>
      </c>
      <c r="J37">
        <v>376</v>
      </c>
      <c r="M37" t="s">
        <v>256</v>
      </c>
      <c r="U37">
        <v>0</v>
      </c>
      <c r="V37">
        <v>0</v>
      </c>
    </row>
    <row r="38" spans="1:22" x14ac:dyDescent="0.35">
      <c r="A38" t="s">
        <v>21</v>
      </c>
      <c r="B38" t="s">
        <v>178</v>
      </c>
      <c r="C38" t="s">
        <v>22</v>
      </c>
      <c r="D38" t="s">
        <v>259</v>
      </c>
      <c r="E38" t="s">
        <v>260</v>
      </c>
      <c r="F38" s="3">
        <v>19360</v>
      </c>
      <c r="G38" t="s">
        <v>261</v>
      </c>
      <c r="H38">
        <v>17</v>
      </c>
      <c r="I38">
        <v>0</v>
      </c>
      <c r="J38">
        <v>0</v>
      </c>
      <c r="M38" t="s">
        <v>262</v>
      </c>
      <c r="U38">
        <v>0</v>
      </c>
      <c r="V38">
        <v>0</v>
      </c>
    </row>
    <row r="39" spans="1:22" x14ac:dyDescent="0.35">
      <c r="A39" t="s">
        <v>21</v>
      </c>
      <c r="B39" t="s">
        <v>178</v>
      </c>
      <c r="C39" t="s">
        <v>13</v>
      </c>
      <c r="D39" t="s">
        <v>196</v>
      </c>
      <c r="E39" t="s">
        <v>197</v>
      </c>
      <c r="F39" s="3">
        <v>19360</v>
      </c>
      <c r="G39" t="s">
        <v>263</v>
      </c>
      <c r="H39">
        <v>481</v>
      </c>
      <c r="I39">
        <v>8000</v>
      </c>
      <c r="J39">
        <v>0</v>
      </c>
      <c r="M39" t="s">
        <v>264</v>
      </c>
      <c r="U39">
        <v>0</v>
      </c>
      <c r="V39">
        <v>0</v>
      </c>
    </row>
    <row r="40" spans="1:22" x14ac:dyDescent="0.35">
      <c r="A40" t="s">
        <v>21</v>
      </c>
      <c r="B40" t="s">
        <v>178</v>
      </c>
      <c r="C40" t="s">
        <v>22</v>
      </c>
      <c r="D40" t="s">
        <v>125</v>
      </c>
      <c r="E40" t="s">
        <v>265</v>
      </c>
      <c r="F40" s="3">
        <v>20090</v>
      </c>
      <c r="G40" t="s">
        <v>266</v>
      </c>
      <c r="H40">
        <v>0</v>
      </c>
      <c r="I40">
        <v>0</v>
      </c>
      <c r="J40">
        <v>0</v>
      </c>
      <c r="M40" t="s">
        <v>267</v>
      </c>
      <c r="U40">
        <v>0</v>
      </c>
      <c r="V40">
        <v>0</v>
      </c>
    </row>
    <row r="41" spans="1:22" hidden="1" x14ac:dyDescent="0.35">
      <c r="A41" t="s">
        <v>154</v>
      </c>
      <c r="B41" t="s">
        <v>155</v>
      </c>
      <c r="C41" t="s">
        <v>268</v>
      </c>
      <c r="D41" t="s">
        <v>269</v>
      </c>
      <c r="E41" t="s">
        <v>270</v>
      </c>
      <c r="F41" s="3">
        <v>20821</v>
      </c>
      <c r="G41" t="s">
        <v>271</v>
      </c>
      <c r="H41">
        <v>75</v>
      </c>
      <c r="I41">
        <v>0</v>
      </c>
      <c r="J41">
        <v>0</v>
      </c>
      <c r="M41" t="s">
        <v>272</v>
      </c>
      <c r="U41">
        <v>0</v>
      </c>
      <c r="V41">
        <v>0</v>
      </c>
    </row>
    <row r="42" spans="1:22" x14ac:dyDescent="0.35">
      <c r="A42" t="s">
        <v>21</v>
      </c>
      <c r="B42" t="s">
        <v>178</v>
      </c>
      <c r="C42" t="s">
        <v>22</v>
      </c>
      <c r="D42" t="s">
        <v>125</v>
      </c>
      <c r="E42" t="s">
        <v>273</v>
      </c>
      <c r="F42" s="3">
        <v>20821</v>
      </c>
      <c r="G42" t="s">
        <v>274</v>
      </c>
      <c r="H42">
        <v>0</v>
      </c>
      <c r="I42">
        <v>0</v>
      </c>
      <c r="J42">
        <v>0</v>
      </c>
      <c r="M42" t="s">
        <v>275</v>
      </c>
      <c r="U42">
        <v>0</v>
      </c>
      <c r="V42">
        <v>0</v>
      </c>
    </row>
    <row r="43" spans="1:22" x14ac:dyDescent="0.35">
      <c r="A43" t="s">
        <v>21</v>
      </c>
      <c r="B43" t="s">
        <v>178</v>
      </c>
      <c r="C43" t="s">
        <v>22</v>
      </c>
      <c r="D43" t="s">
        <v>179</v>
      </c>
      <c r="E43" t="s">
        <v>180</v>
      </c>
      <c r="F43" s="3">
        <v>21186</v>
      </c>
      <c r="G43" t="s">
        <v>276</v>
      </c>
      <c r="H43">
        <v>0</v>
      </c>
      <c r="I43">
        <v>0</v>
      </c>
      <c r="J43">
        <v>0</v>
      </c>
      <c r="K43">
        <v>0</v>
      </c>
      <c r="L43">
        <v>0</v>
      </c>
      <c r="M43" t="s">
        <v>277</v>
      </c>
      <c r="U43">
        <v>0</v>
      </c>
      <c r="V43">
        <v>0</v>
      </c>
    </row>
    <row r="44" spans="1:22" x14ac:dyDescent="0.35">
      <c r="A44" t="s">
        <v>21</v>
      </c>
      <c r="B44" t="s">
        <v>178</v>
      </c>
      <c r="C44" t="s">
        <v>22</v>
      </c>
      <c r="D44" t="s">
        <v>278</v>
      </c>
      <c r="E44" t="s">
        <v>279</v>
      </c>
      <c r="F44" s="3">
        <v>21186</v>
      </c>
      <c r="G44" t="s">
        <v>280</v>
      </c>
      <c r="H44">
        <v>0</v>
      </c>
      <c r="I44">
        <v>0</v>
      </c>
      <c r="J44">
        <v>0</v>
      </c>
      <c r="M44" t="s">
        <v>277</v>
      </c>
      <c r="U44">
        <v>0</v>
      </c>
      <c r="V44">
        <v>0</v>
      </c>
    </row>
    <row r="45" spans="1:22" hidden="1" x14ac:dyDescent="0.35">
      <c r="A45" t="s">
        <v>154</v>
      </c>
      <c r="B45" t="s">
        <v>155</v>
      </c>
      <c r="C45" t="s">
        <v>209</v>
      </c>
      <c r="D45" t="s">
        <v>210</v>
      </c>
      <c r="E45" t="s">
        <v>281</v>
      </c>
      <c r="F45" s="3">
        <v>21551</v>
      </c>
      <c r="G45" t="s">
        <v>282</v>
      </c>
      <c r="H45">
        <v>0</v>
      </c>
      <c r="I45">
        <v>0</v>
      </c>
      <c r="J45">
        <v>122</v>
      </c>
      <c r="M45" t="s">
        <v>283</v>
      </c>
      <c r="U45">
        <v>0</v>
      </c>
      <c r="V45">
        <v>0</v>
      </c>
    </row>
    <row r="46" spans="1:22" x14ac:dyDescent="0.35">
      <c r="A46" t="s">
        <v>21</v>
      </c>
      <c r="B46" t="s">
        <v>178</v>
      </c>
      <c r="C46" t="s">
        <v>22</v>
      </c>
      <c r="D46" t="s">
        <v>179</v>
      </c>
      <c r="E46" t="s">
        <v>180</v>
      </c>
      <c r="F46" s="3">
        <v>21551</v>
      </c>
      <c r="G46" t="s">
        <v>284</v>
      </c>
      <c r="H46">
        <v>0</v>
      </c>
      <c r="I46">
        <v>0</v>
      </c>
      <c r="J46">
        <v>0</v>
      </c>
      <c r="K46">
        <v>0</v>
      </c>
      <c r="L46">
        <v>0</v>
      </c>
      <c r="M46" t="s">
        <v>283</v>
      </c>
      <c r="U46">
        <v>0</v>
      </c>
      <c r="V46">
        <v>0</v>
      </c>
    </row>
    <row r="47" spans="1:22" hidden="1" x14ac:dyDescent="0.35">
      <c r="A47" t="s">
        <v>154</v>
      </c>
      <c r="B47" t="s">
        <v>155</v>
      </c>
      <c r="C47" t="s">
        <v>156</v>
      </c>
      <c r="D47" t="s">
        <v>157</v>
      </c>
      <c r="E47" t="s">
        <v>285</v>
      </c>
      <c r="F47" s="3">
        <v>21916</v>
      </c>
      <c r="G47" t="s">
        <v>286</v>
      </c>
      <c r="H47">
        <v>11</v>
      </c>
      <c r="I47">
        <v>0</v>
      </c>
      <c r="J47">
        <v>0</v>
      </c>
      <c r="M47" t="s">
        <v>287</v>
      </c>
      <c r="U47">
        <v>0</v>
      </c>
      <c r="V47">
        <v>0</v>
      </c>
    </row>
    <row r="48" spans="1:22" x14ac:dyDescent="0.35">
      <c r="A48" t="s">
        <v>21</v>
      </c>
      <c r="B48" t="s">
        <v>178</v>
      </c>
      <c r="C48" t="s">
        <v>7</v>
      </c>
      <c r="D48" t="s">
        <v>288</v>
      </c>
      <c r="E48" t="s">
        <v>248</v>
      </c>
      <c r="F48" s="3">
        <v>21916</v>
      </c>
      <c r="G48" t="s">
        <v>289</v>
      </c>
      <c r="H48">
        <v>0</v>
      </c>
      <c r="I48">
        <v>0</v>
      </c>
      <c r="J48">
        <v>0</v>
      </c>
      <c r="M48" t="s">
        <v>287</v>
      </c>
      <c r="U48">
        <v>0</v>
      </c>
      <c r="V48">
        <v>9</v>
      </c>
    </row>
    <row r="49" spans="1:22" x14ac:dyDescent="0.35">
      <c r="A49" t="s">
        <v>21</v>
      </c>
      <c r="B49" t="s">
        <v>178</v>
      </c>
      <c r="C49" t="s">
        <v>22</v>
      </c>
      <c r="D49" t="s">
        <v>179</v>
      </c>
      <c r="E49" t="s">
        <v>180</v>
      </c>
      <c r="F49" s="3">
        <v>21916</v>
      </c>
      <c r="G49" t="s">
        <v>290</v>
      </c>
      <c r="H49">
        <v>0</v>
      </c>
      <c r="I49">
        <v>0</v>
      </c>
      <c r="J49">
        <v>0</v>
      </c>
      <c r="K49">
        <v>0</v>
      </c>
      <c r="L49">
        <v>0</v>
      </c>
      <c r="M49" t="s">
        <v>287</v>
      </c>
      <c r="U49">
        <v>0</v>
      </c>
      <c r="V49">
        <v>0</v>
      </c>
    </row>
    <row r="50" spans="1:22" x14ac:dyDescent="0.35">
      <c r="A50" t="s">
        <v>21</v>
      </c>
      <c r="B50" t="s">
        <v>178</v>
      </c>
      <c r="C50" t="s">
        <v>22</v>
      </c>
      <c r="D50" t="s">
        <v>179</v>
      </c>
      <c r="E50" t="s">
        <v>180</v>
      </c>
      <c r="F50" s="3">
        <v>22282</v>
      </c>
      <c r="G50" t="s">
        <v>291</v>
      </c>
      <c r="H50">
        <v>0</v>
      </c>
      <c r="I50">
        <v>0</v>
      </c>
      <c r="J50">
        <v>0</v>
      </c>
      <c r="K50">
        <v>0</v>
      </c>
      <c r="L50">
        <v>0</v>
      </c>
      <c r="M50" t="s">
        <v>292</v>
      </c>
      <c r="U50">
        <v>0</v>
      </c>
      <c r="V50">
        <v>0</v>
      </c>
    </row>
    <row r="51" spans="1:22" x14ac:dyDescent="0.35">
      <c r="A51" t="s">
        <v>21</v>
      </c>
      <c r="B51" t="s">
        <v>178</v>
      </c>
      <c r="C51" t="s">
        <v>22</v>
      </c>
      <c r="D51" t="s">
        <v>179</v>
      </c>
      <c r="E51" t="s">
        <v>180</v>
      </c>
      <c r="F51" s="3">
        <v>22647</v>
      </c>
      <c r="G51" t="s">
        <v>293</v>
      </c>
      <c r="H51">
        <v>0</v>
      </c>
      <c r="I51">
        <v>0</v>
      </c>
      <c r="J51">
        <v>0</v>
      </c>
      <c r="K51">
        <v>0</v>
      </c>
      <c r="L51">
        <v>0</v>
      </c>
      <c r="M51" t="s">
        <v>294</v>
      </c>
      <c r="U51">
        <v>0</v>
      </c>
      <c r="V51">
        <v>0</v>
      </c>
    </row>
    <row r="52" spans="1:22" x14ac:dyDescent="0.35">
      <c r="A52" t="s">
        <v>21</v>
      </c>
      <c r="B52" t="s">
        <v>178</v>
      </c>
      <c r="C52" t="s">
        <v>22</v>
      </c>
      <c r="D52" t="s">
        <v>125</v>
      </c>
      <c r="E52" t="s">
        <v>295</v>
      </c>
      <c r="F52" s="3">
        <v>22647</v>
      </c>
      <c r="G52" t="s">
        <v>296</v>
      </c>
      <c r="H52">
        <v>0</v>
      </c>
      <c r="I52">
        <v>0</v>
      </c>
      <c r="J52">
        <v>0</v>
      </c>
      <c r="M52" t="s">
        <v>294</v>
      </c>
      <c r="U52">
        <v>0</v>
      </c>
      <c r="V52">
        <v>0</v>
      </c>
    </row>
    <row r="53" spans="1:22" x14ac:dyDescent="0.35">
      <c r="A53" t="s">
        <v>21</v>
      </c>
      <c r="B53" t="s">
        <v>178</v>
      </c>
      <c r="C53" t="s">
        <v>22</v>
      </c>
      <c r="D53" t="s">
        <v>179</v>
      </c>
      <c r="E53" t="s">
        <v>297</v>
      </c>
      <c r="F53" s="3">
        <v>23012</v>
      </c>
      <c r="G53" t="s">
        <v>298</v>
      </c>
      <c r="H53">
        <v>0</v>
      </c>
      <c r="I53">
        <v>0</v>
      </c>
      <c r="J53">
        <v>0</v>
      </c>
      <c r="M53" t="s">
        <v>299</v>
      </c>
      <c r="U53">
        <v>0</v>
      </c>
      <c r="V53">
        <v>0</v>
      </c>
    </row>
    <row r="54" spans="1:22" x14ac:dyDescent="0.35">
      <c r="A54" t="s">
        <v>21</v>
      </c>
      <c r="B54" t="s">
        <v>178</v>
      </c>
      <c r="C54" t="s">
        <v>22</v>
      </c>
      <c r="D54" t="s">
        <v>179</v>
      </c>
      <c r="E54" t="s">
        <v>180</v>
      </c>
      <c r="F54" s="3">
        <v>23012</v>
      </c>
      <c r="G54" t="s">
        <v>300</v>
      </c>
      <c r="H54">
        <v>0</v>
      </c>
      <c r="I54">
        <v>0</v>
      </c>
      <c r="J54">
        <v>0</v>
      </c>
      <c r="K54">
        <v>0</v>
      </c>
      <c r="L54">
        <v>0</v>
      </c>
      <c r="M54" t="s">
        <v>299</v>
      </c>
      <c r="U54">
        <v>0</v>
      </c>
      <c r="V54">
        <v>0</v>
      </c>
    </row>
    <row r="55" spans="1:22" x14ac:dyDescent="0.35">
      <c r="A55" t="s">
        <v>21</v>
      </c>
      <c r="B55" t="s">
        <v>178</v>
      </c>
      <c r="C55" t="s">
        <v>22</v>
      </c>
      <c r="D55" t="s">
        <v>179</v>
      </c>
      <c r="E55" t="s">
        <v>301</v>
      </c>
      <c r="F55" s="3">
        <v>23377</v>
      </c>
      <c r="G55" t="s">
        <v>302</v>
      </c>
      <c r="H55">
        <v>0</v>
      </c>
      <c r="I55">
        <v>0</v>
      </c>
      <c r="J55">
        <v>0</v>
      </c>
      <c r="M55" t="s">
        <v>303</v>
      </c>
      <c r="U55">
        <v>0</v>
      </c>
      <c r="V55">
        <v>0</v>
      </c>
    </row>
    <row r="56" spans="1:22" x14ac:dyDescent="0.35">
      <c r="A56" t="s">
        <v>21</v>
      </c>
      <c r="B56" t="s">
        <v>178</v>
      </c>
      <c r="C56" t="s">
        <v>22</v>
      </c>
      <c r="D56" t="s">
        <v>179</v>
      </c>
      <c r="E56" t="s">
        <v>180</v>
      </c>
      <c r="F56" s="3">
        <v>23377</v>
      </c>
      <c r="G56" t="s">
        <v>304</v>
      </c>
      <c r="H56">
        <v>0</v>
      </c>
      <c r="I56">
        <v>0</v>
      </c>
      <c r="J56">
        <v>0</v>
      </c>
      <c r="K56">
        <v>0</v>
      </c>
      <c r="L56">
        <v>0</v>
      </c>
      <c r="M56" t="s">
        <v>303</v>
      </c>
      <c r="U56">
        <v>0</v>
      </c>
      <c r="V56">
        <v>0</v>
      </c>
    </row>
    <row r="57" spans="1:22" x14ac:dyDescent="0.35">
      <c r="A57" t="s">
        <v>21</v>
      </c>
      <c r="B57" t="s">
        <v>178</v>
      </c>
      <c r="C57" t="s">
        <v>22</v>
      </c>
      <c r="D57" t="s">
        <v>179</v>
      </c>
      <c r="E57" t="s">
        <v>305</v>
      </c>
      <c r="F57" s="3">
        <v>23743</v>
      </c>
      <c r="G57" t="s">
        <v>306</v>
      </c>
      <c r="H57">
        <v>0</v>
      </c>
      <c r="I57">
        <v>0</v>
      </c>
      <c r="J57">
        <v>0</v>
      </c>
      <c r="M57" t="s">
        <v>307</v>
      </c>
      <c r="U57">
        <v>0</v>
      </c>
      <c r="V57">
        <v>0</v>
      </c>
    </row>
    <row r="58" spans="1:22" x14ac:dyDescent="0.35">
      <c r="A58" t="s">
        <v>21</v>
      </c>
      <c r="B58" t="s">
        <v>178</v>
      </c>
      <c r="C58" t="s">
        <v>22</v>
      </c>
      <c r="D58" t="s">
        <v>125</v>
      </c>
      <c r="E58" t="s">
        <v>308</v>
      </c>
      <c r="F58" s="3">
        <v>23743</v>
      </c>
      <c r="G58" t="s">
        <v>309</v>
      </c>
      <c r="H58">
        <v>20</v>
      </c>
      <c r="I58">
        <v>0</v>
      </c>
      <c r="J58">
        <v>0</v>
      </c>
      <c r="M58" t="s">
        <v>307</v>
      </c>
      <c r="U58">
        <v>0</v>
      </c>
      <c r="V58">
        <v>0</v>
      </c>
    </row>
    <row r="59" spans="1:22" hidden="1" x14ac:dyDescent="0.35">
      <c r="A59" t="s">
        <v>154</v>
      </c>
      <c r="B59" t="s">
        <v>155</v>
      </c>
      <c r="C59" t="s">
        <v>173</v>
      </c>
      <c r="D59" t="s">
        <v>174</v>
      </c>
      <c r="E59" t="s">
        <v>310</v>
      </c>
      <c r="F59" s="3">
        <v>24108</v>
      </c>
      <c r="G59" t="s">
        <v>311</v>
      </c>
      <c r="H59">
        <v>28</v>
      </c>
      <c r="I59">
        <v>0</v>
      </c>
      <c r="J59">
        <v>0</v>
      </c>
      <c r="M59" t="s">
        <v>312</v>
      </c>
      <c r="U59">
        <v>0</v>
      </c>
      <c r="V59">
        <v>0</v>
      </c>
    </row>
    <row r="60" spans="1:22" hidden="1" x14ac:dyDescent="0.35">
      <c r="A60" t="s">
        <v>154</v>
      </c>
      <c r="B60" t="s">
        <v>155</v>
      </c>
      <c r="C60" t="s">
        <v>209</v>
      </c>
      <c r="D60" t="s">
        <v>157</v>
      </c>
      <c r="E60" t="s">
        <v>313</v>
      </c>
      <c r="F60" s="3">
        <v>24108</v>
      </c>
      <c r="G60" t="s">
        <v>314</v>
      </c>
      <c r="H60">
        <v>11</v>
      </c>
      <c r="I60">
        <v>0</v>
      </c>
      <c r="J60">
        <v>0</v>
      </c>
      <c r="M60" t="s">
        <v>312</v>
      </c>
      <c r="U60">
        <v>0</v>
      </c>
      <c r="V60">
        <v>0</v>
      </c>
    </row>
    <row r="61" spans="1:22" x14ac:dyDescent="0.35">
      <c r="A61" t="s">
        <v>21</v>
      </c>
      <c r="B61" t="s">
        <v>178</v>
      </c>
      <c r="C61" t="s">
        <v>22</v>
      </c>
      <c r="D61" t="s">
        <v>179</v>
      </c>
      <c r="E61" t="s">
        <v>315</v>
      </c>
      <c r="F61" s="3">
        <v>24108</v>
      </c>
      <c r="G61" t="s">
        <v>316</v>
      </c>
      <c r="H61">
        <v>0</v>
      </c>
      <c r="I61">
        <v>0</v>
      </c>
      <c r="J61">
        <v>0</v>
      </c>
      <c r="M61" t="s">
        <v>312</v>
      </c>
      <c r="U61">
        <v>0</v>
      </c>
      <c r="V61">
        <v>0</v>
      </c>
    </row>
    <row r="62" spans="1:22" x14ac:dyDescent="0.35">
      <c r="A62" t="s">
        <v>21</v>
      </c>
      <c r="B62" t="s">
        <v>178</v>
      </c>
      <c r="C62" t="s">
        <v>22</v>
      </c>
      <c r="D62" t="s">
        <v>179</v>
      </c>
      <c r="E62" t="s">
        <v>295</v>
      </c>
      <c r="F62" s="3">
        <v>24108</v>
      </c>
      <c r="G62" t="s">
        <v>317</v>
      </c>
      <c r="H62">
        <v>0</v>
      </c>
      <c r="I62">
        <v>0</v>
      </c>
      <c r="J62">
        <v>0</v>
      </c>
      <c r="M62" t="s">
        <v>312</v>
      </c>
      <c r="U62">
        <v>0</v>
      </c>
      <c r="V62">
        <v>0</v>
      </c>
    </row>
    <row r="63" spans="1:22" hidden="1" x14ac:dyDescent="0.35">
      <c r="A63" t="s">
        <v>154</v>
      </c>
      <c r="B63" t="s">
        <v>155</v>
      </c>
      <c r="C63" t="s">
        <v>161</v>
      </c>
      <c r="D63" t="s">
        <v>318</v>
      </c>
      <c r="E63" t="s">
        <v>319</v>
      </c>
      <c r="F63" s="3">
        <v>24108</v>
      </c>
      <c r="G63" t="s">
        <v>320</v>
      </c>
      <c r="H63">
        <v>9</v>
      </c>
      <c r="I63">
        <v>57</v>
      </c>
      <c r="J63">
        <v>0</v>
      </c>
      <c r="M63" t="s">
        <v>312</v>
      </c>
      <c r="U63">
        <v>0</v>
      </c>
      <c r="V63">
        <v>0</v>
      </c>
    </row>
    <row r="64" spans="1:22" x14ac:dyDescent="0.35">
      <c r="A64" t="s">
        <v>21</v>
      </c>
      <c r="B64" t="s">
        <v>178</v>
      </c>
      <c r="C64" t="s">
        <v>22</v>
      </c>
      <c r="D64" t="s">
        <v>179</v>
      </c>
      <c r="E64" t="s">
        <v>180</v>
      </c>
      <c r="F64" s="3">
        <v>24473</v>
      </c>
      <c r="G64" t="s">
        <v>321</v>
      </c>
      <c r="H64">
        <v>0</v>
      </c>
      <c r="I64">
        <v>0</v>
      </c>
      <c r="J64">
        <v>0</v>
      </c>
      <c r="K64">
        <v>0</v>
      </c>
      <c r="L64">
        <v>0</v>
      </c>
      <c r="M64" t="s">
        <v>322</v>
      </c>
      <c r="U64">
        <v>0</v>
      </c>
      <c r="V64">
        <v>0</v>
      </c>
    </row>
    <row r="65" spans="1:22" x14ac:dyDescent="0.35">
      <c r="A65" t="s">
        <v>21</v>
      </c>
      <c r="B65" t="s">
        <v>178</v>
      </c>
      <c r="C65" t="s">
        <v>22</v>
      </c>
      <c r="D65" t="s">
        <v>126</v>
      </c>
      <c r="E65" t="s">
        <v>323</v>
      </c>
      <c r="F65" s="3">
        <v>24473</v>
      </c>
      <c r="G65" t="s">
        <v>324</v>
      </c>
      <c r="H65">
        <v>0</v>
      </c>
      <c r="I65">
        <v>0</v>
      </c>
      <c r="J65">
        <v>0</v>
      </c>
      <c r="M65" t="s">
        <v>322</v>
      </c>
      <c r="U65">
        <v>0</v>
      </c>
      <c r="V65">
        <v>0</v>
      </c>
    </row>
    <row r="66" spans="1:22" hidden="1" x14ac:dyDescent="0.35">
      <c r="A66" t="s">
        <v>154</v>
      </c>
      <c r="B66" t="s">
        <v>155</v>
      </c>
      <c r="C66" t="s">
        <v>173</v>
      </c>
      <c r="D66" t="s">
        <v>325</v>
      </c>
      <c r="E66" t="s">
        <v>326</v>
      </c>
      <c r="F66" s="3">
        <v>24473</v>
      </c>
      <c r="G66" t="s">
        <v>327</v>
      </c>
      <c r="H66">
        <v>33</v>
      </c>
      <c r="I66">
        <v>0</v>
      </c>
      <c r="J66">
        <v>0</v>
      </c>
      <c r="M66" t="s">
        <v>322</v>
      </c>
      <c r="U66">
        <v>0</v>
      </c>
      <c r="V66">
        <v>0</v>
      </c>
    </row>
    <row r="67" spans="1:22" hidden="1" x14ac:dyDescent="0.35">
      <c r="A67" t="s">
        <v>154</v>
      </c>
      <c r="B67" t="s">
        <v>155</v>
      </c>
      <c r="C67" t="s">
        <v>156</v>
      </c>
      <c r="D67" t="s">
        <v>157</v>
      </c>
      <c r="E67" t="s">
        <v>328</v>
      </c>
      <c r="F67" s="3">
        <v>24473</v>
      </c>
      <c r="G67" t="s">
        <v>329</v>
      </c>
      <c r="H67">
        <v>15</v>
      </c>
      <c r="I67">
        <v>0</v>
      </c>
      <c r="J67">
        <v>0</v>
      </c>
      <c r="M67" t="s">
        <v>322</v>
      </c>
      <c r="U67">
        <v>0</v>
      </c>
      <c r="V67">
        <v>0</v>
      </c>
    </row>
    <row r="68" spans="1:22" x14ac:dyDescent="0.35">
      <c r="A68" t="s">
        <v>21</v>
      </c>
      <c r="B68" t="s">
        <v>178</v>
      </c>
      <c r="C68" t="s">
        <v>22</v>
      </c>
      <c r="D68" t="s">
        <v>179</v>
      </c>
      <c r="E68" t="s">
        <v>180</v>
      </c>
      <c r="F68" s="3">
        <v>24838</v>
      </c>
      <c r="G68" t="s">
        <v>330</v>
      </c>
      <c r="H68">
        <v>0</v>
      </c>
      <c r="I68">
        <v>0</v>
      </c>
      <c r="J68">
        <v>0</v>
      </c>
      <c r="K68">
        <v>0</v>
      </c>
      <c r="L68">
        <v>0</v>
      </c>
      <c r="M68" t="s">
        <v>331</v>
      </c>
      <c r="U68">
        <v>0</v>
      </c>
      <c r="V68">
        <v>0</v>
      </c>
    </row>
    <row r="69" spans="1:22" hidden="1" x14ac:dyDescent="0.35">
      <c r="A69" t="s">
        <v>154</v>
      </c>
      <c r="B69" t="s">
        <v>155</v>
      </c>
      <c r="C69" t="s">
        <v>209</v>
      </c>
      <c r="D69" t="s">
        <v>210</v>
      </c>
      <c r="E69" t="s">
        <v>332</v>
      </c>
      <c r="F69" s="3">
        <v>25204</v>
      </c>
      <c r="G69" t="s">
        <v>333</v>
      </c>
      <c r="H69">
        <v>13</v>
      </c>
      <c r="I69">
        <v>0</v>
      </c>
      <c r="J69">
        <v>0</v>
      </c>
      <c r="M69" t="s">
        <v>334</v>
      </c>
      <c r="U69">
        <v>0</v>
      </c>
      <c r="V69">
        <v>0</v>
      </c>
    </row>
    <row r="70" spans="1:22" x14ac:dyDescent="0.35">
      <c r="A70" t="s">
        <v>21</v>
      </c>
      <c r="B70" t="s">
        <v>178</v>
      </c>
      <c r="C70" t="s">
        <v>22</v>
      </c>
      <c r="D70" t="s">
        <v>179</v>
      </c>
      <c r="E70" t="s">
        <v>180</v>
      </c>
      <c r="F70" s="3">
        <v>25204</v>
      </c>
      <c r="G70" t="s">
        <v>335</v>
      </c>
      <c r="H70">
        <v>0</v>
      </c>
      <c r="I70">
        <v>0</v>
      </c>
      <c r="J70">
        <v>0</v>
      </c>
      <c r="K70">
        <v>0</v>
      </c>
      <c r="L70">
        <v>0</v>
      </c>
      <c r="M70" t="s">
        <v>334</v>
      </c>
      <c r="U70">
        <v>0</v>
      </c>
      <c r="V70">
        <v>0</v>
      </c>
    </row>
    <row r="71" spans="1:22" x14ac:dyDescent="0.35">
      <c r="A71" t="s">
        <v>21</v>
      </c>
      <c r="B71" t="s">
        <v>178</v>
      </c>
      <c r="C71" t="s">
        <v>22</v>
      </c>
      <c r="D71" t="s">
        <v>125</v>
      </c>
      <c r="E71" t="s">
        <v>336</v>
      </c>
      <c r="F71" s="3">
        <v>25204</v>
      </c>
      <c r="G71" t="s">
        <v>337</v>
      </c>
      <c r="H71">
        <v>0</v>
      </c>
      <c r="I71">
        <v>0</v>
      </c>
      <c r="J71">
        <v>0</v>
      </c>
      <c r="M71" t="s">
        <v>334</v>
      </c>
      <c r="U71">
        <v>0</v>
      </c>
      <c r="V71">
        <v>0</v>
      </c>
    </row>
    <row r="72" spans="1:22" x14ac:dyDescent="0.35">
      <c r="A72" t="s">
        <v>21</v>
      </c>
      <c r="B72" t="s">
        <v>178</v>
      </c>
      <c r="C72" t="s">
        <v>22</v>
      </c>
      <c r="D72" t="s">
        <v>338</v>
      </c>
      <c r="E72" t="s">
        <v>339</v>
      </c>
      <c r="F72" s="3">
        <v>25934</v>
      </c>
      <c r="G72" t="s">
        <v>340</v>
      </c>
      <c r="H72">
        <v>7</v>
      </c>
      <c r="I72">
        <v>0</v>
      </c>
      <c r="J72">
        <v>1</v>
      </c>
      <c r="M72" t="s">
        <v>341</v>
      </c>
      <c r="U72">
        <v>0</v>
      </c>
      <c r="V72">
        <v>0</v>
      </c>
    </row>
    <row r="73" spans="1:22" hidden="1" x14ac:dyDescent="0.35">
      <c r="A73" t="s">
        <v>154</v>
      </c>
      <c r="B73" t="s">
        <v>246</v>
      </c>
      <c r="C73" t="s">
        <v>247</v>
      </c>
      <c r="D73" t="s">
        <v>157</v>
      </c>
      <c r="E73" t="s">
        <v>342</v>
      </c>
      <c r="F73" s="3">
        <v>26299</v>
      </c>
      <c r="G73" t="s">
        <v>343</v>
      </c>
      <c r="H73">
        <v>0</v>
      </c>
      <c r="I73">
        <v>0</v>
      </c>
      <c r="J73">
        <v>0</v>
      </c>
      <c r="M73" t="s">
        <v>344</v>
      </c>
      <c r="N73">
        <v>0</v>
      </c>
      <c r="O73">
        <v>0</v>
      </c>
      <c r="U73">
        <v>0</v>
      </c>
      <c r="V73">
        <v>0</v>
      </c>
    </row>
    <row r="74" spans="1:22" x14ac:dyDescent="0.35">
      <c r="A74" t="s">
        <v>21</v>
      </c>
      <c r="B74" t="s">
        <v>178</v>
      </c>
      <c r="C74" t="s">
        <v>22</v>
      </c>
      <c r="D74" t="s">
        <v>179</v>
      </c>
      <c r="E74" t="s">
        <v>297</v>
      </c>
      <c r="F74" s="3">
        <v>26665</v>
      </c>
      <c r="G74" t="s">
        <v>345</v>
      </c>
      <c r="H74">
        <v>0</v>
      </c>
      <c r="I74">
        <v>0</v>
      </c>
      <c r="J74">
        <v>0</v>
      </c>
      <c r="M74" t="s">
        <v>346</v>
      </c>
      <c r="N74">
        <v>0</v>
      </c>
      <c r="O74">
        <v>0</v>
      </c>
      <c r="U74">
        <v>0</v>
      </c>
      <c r="V74">
        <v>0</v>
      </c>
    </row>
    <row r="75" spans="1:22" x14ac:dyDescent="0.35">
      <c r="A75" t="s">
        <v>21</v>
      </c>
      <c r="B75" t="s">
        <v>178</v>
      </c>
      <c r="C75" t="s">
        <v>22</v>
      </c>
      <c r="D75" t="s">
        <v>179</v>
      </c>
      <c r="E75" t="s">
        <v>180</v>
      </c>
      <c r="F75" s="3">
        <v>26665</v>
      </c>
      <c r="G75" t="s">
        <v>347</v>
      </c>
      <c r="H75">
        <v>0</v>
      </c>
      <c r="I75">
        <v>0</v>
      </c>
      <c r="J75">
        <v>0</v>
      </c>
      <c r="K75">
        <v>0</v>
      </c>
      <c r="L75">
        <v>0</v>
      </c>
      <c r="M75" t="s">
        <v>346</v>
      </c>
      <c r="N75">
        <v>0</v>
      </c>
      <c r="O75">
        <v>0</v>
      </c>
      <c r="U75">
        <v>0</v>
      </c>
      <c r="V75">
        <v>0</v>
      </c>
    </row>
    <row r="76" spans="1:22" x14ac:dyDescent="0.35">
      <c r="A76" t="s">
        <v>21</v>
      </c>
      <c r="B76" t="s">
        <v>178</v>
      </c>
      <c r="C76" t="s">
        <v>22</v>
      </c>
      <c r="D76" t="s">
        <v>179</v>
      </c>
      <c r="E76" t="s">
        <v>180</v>
      </c>
      <c r="F76" s="3">
        <v>27030</v>
      </c>
      <c r="G76" t="s">
        <v>348</v>
      </c>
      <c r="H76">
        <v>0</v>
      </c>
      <c r="I76">
        <v>0</v>
      </c>
      <c r="J76">
        <v>0</v>
      </c>
      <c r="K76">
        <v>0</v>
      </c>
      <c r="L76">
        <v>0</v>
      </c>
      <c r="M76" t="s">
        <v>349</v>
      </c>
      <c r="N76">
        <v>0</v>
      </c>
      <c r="O76">
        <v>0</v>
      </c>
      <c r="U76">
        <v>0</v>
      </c>
      <c r="V76">
        <v>0</v>
      </c>
    </row>
    <row r="77" spans="1:22" x14ac:dyDescent="0.35">
      <c r="A77" t="s">
        <v>21</v>
      </c>
      <c r="B77" t="s">
        <v>178</v>
      </c>
      <c r="C77" t="s">
        <v>22</v>
      </c>
      <c r="D77" t="s">
        <v>125</v>
      </c>
      <c r="E77" t="s">
        <v>237</v>
      </c>
      <c r="F77" s="3">
        <v>27030</v>
      </c>
      <c r="G77" t="s">
        <v>350</v>
      </c>
      <c r="H77">
        <v>0</v>
      </c>
      <c r="I77">
        <v>0</v>
      </c>
      <c r="J77">
        <v>1400</v>
      </c>
      <c r="K77">
        <v>6611800</v>
      </c>
      <c r="L77">
        <v>1514152.7</v>
      </c>
      <c r="M77" t="s">
        <v>349</v>
      </c>
      <c r="N77">
        <v>4151261</v>
      </c>
      <c r="O77">
        <v>2460539</v>
      </c>
      <c r="U77">
        <v>0</v>
      </c>
      <c r="V77">
        <v>0</v>
      </c>
    </row>
    <row r="78" spans="1:22" x14ac:dyDescent="0.35">
      <c r="A78" t="s">
        <v>21</v>
      </c>
      <c r="B78" t="s">
        <v>178</v>
      </c>
      <c r="C78" t="s">
        <v>22</v>
      </c>
      <c r="D78" t="s">
        <v>125</v>
      </c>
      <c r="E78" t="s">
        <v>351</v>
      </c>
      <c r="F78" s="3">
        <v>27030</v>
      </c>
      <c r="G78" t="s">
        <v>352</v>
      </c>
      <c r="H78">
        <v>0</v>
      </c>
      <c r="I78">
        <v>0</v>
      </c>
      <c r="J78">
        <v>10000</v>
      </c>
      <c r="K78">
        <v>21765136</v>
      </c>
      <c r="L78">
        <v>4984382.3</v>
      </c>
      <c r="M78" t="s">
        <v>353</v>
      </c>
      <c r="N78">
        <v>8670477</v>
      </c>
      <c r="O78">
        <v>13094659</v>
      </c>
      <c r="U78">
        <v>0</v>
      </c>
      <c r="V78">
        <v>0</v>
      </c>
    </row>
    <row r="79" spans="1:22" x14ac:dyDescent="0.35">
      <c r="A79" t="s">
        <v>21</v>
      </c>
      <c r="B79" t="s">
        <v>178</v>
      </c>
      <c r="C79" t="s">
        <v>22</v>
      </c>
      <c r="D79" t="s">
        <v>126</v>
      </c>
      <c r="E79" t="s">
        <v>354</v>
      </c>
      <c r="F79" s="3">
        <v>27395</v>
      </c>
      <c r="G79" t="s">
        <v>355</v>
      </c>
      <c r="H79">
        <v>0</v>
      </c>
      <c r="I79">
        <v>0</v>
      </c>
      <c r="J79">
        <v>0</v>
      </c>
      <c r="M79" t="s">
        <v>356</v>
      </c>
      <c r="N79">
        <v>0</v>
      </c>
      <c r="O79">
        <v>0</v>
      </c>
      <c r="U79">
        <v>0</v>
      </c>
      <c r="V79">
        <v>0</v>
      </c>
    </row>
    <row r="80" spans="1:22" hidden="1" x14ac:dyDescent="0.35">
      <c r="A80" t="s">
        <v>154</v>
      </c>
      <c r="B80" t="s">
        <v>155</v>
      </c>
      <c r="C80" t="s">
        <v>209</v>
      </c>
      <c r="D80" t="s">
        <v>210</v>
      </c>
      <c r="E80" t="s">
        <v>357</v>
      </c>
      <c r="F80" s="3">
        <v>28126</v>
      </c>
      <c r="G80" t="s">
        <v>358</v>
      </c>
      <c r="H80">
        <v>20</v>
      </c>
      <c r="I80">
        <v>0</v>
      </c>
      <c r="J80">
        <v>0</v>
      </c>
      <c r="M80" t="s">
        <v>359</v>
      </c>
      <c r="N80">
        <v>0</v>
      </c>
      <c r="O80">
        <v>0</v>
      </c>
      <c r="U80">
        <v>0</v>
      </c>
      <c r="V80">
        <v>0</v>
      </c>
    </row>
    <row r="81" spans="1:22" x14ac:dyDescent="0.35">
      <c r="A81" t="s">
        <v>21</v>
      </c>
      <c r="B81" t="s">
        <v>178</v>
      </c>
      <c r="C81" t="s">
        <v>22</v>
      </c>
      <c r="D81" t="s">
        <v>125</v>
      </c>
      <c r="E81" t="s">
        <v>360</v>
      </c>
      <c r="F81" s="3">
        <v>28126</v>
      </c>
      <c r="G81" t="s">
        <v>361</v>
      </c>
      <c r="H81">
        <v>0</v>
      </c>
      <c r="I81">
        <v>0</v>
      </c>
      <c r="J81">
        <v>0</v>
      </c>
      <c r="M81" t="s">
        <v>359</v>
      </c>
      <c r="N81">
        <v>0</v>
      </c>
      <c r="O81">
        <v>0</v>
      </c>
      <c r="U81">
        <v>0</v>
      </c>
      <c r="V81">
        <v>0</v>
      </c>
    </row>
    <row r="82" spans="1:22" x14ac:dyDescent="0.35">
      <c r="A82" t="s">
        <v>21</v>
      </c>
      <c r="B82" t="s">
        <v>178</v>
      </c>
      <c r="C82" t="s">
        <v>22</v>
      </c>
      <c r="D82" t="s">
        <v>179</v>
      </c>
      <c r="E82" t="s">
        <v>180</v>
      </c>
      <c r="F82" s="3">
        <v>28126</v>
      </c>
      <c r="G82" t="s">
        <v>362</v>
      </c>
      <c r="H82">
        <v>0</v>
      </c>
      <c r="I82">
        <v>0</v>
      </c>
      <c r="J82">
        <v>0</v>
      </c>
      <c r="K82">
        <v>0</v>
      </c>
      <c r="L82">
        <v>0</v>
      </c>
      <c r="M82" t="s">
        <v>359</v>
      </c>
      <c r="N82">
        <v>0</v>
      </c>
      <c r="O82">
        <v>0</v>
      </c>
      <c r="U82">
        <v>0</v>
      </c>
      <c r="V82">
        <v>0</v>
      </c>
    </row>
    <row r="83" spans="1:22" x14ac:dyDescent="0.35">
      <c r="A83" t="s">
        <v>21</v>
      </c>
      <c r="B83" t="s">
        <v>178</v>
      </c>
      <c r="C83" t="s">
        <v>22</v>
      </c>
      <c r="D83" t="s">
        <v>179</v>
      </c>
      <c r="E83" t="s">
        <v>363</v>
      </c>
      <c r="F83" s="3">
        <v>28491</v>
      </c>
      <c r="G83" t="s">
        <v>364</v>
      </c>
      <c r="H83">
        <v>0</v>
      </c>
      <c r="I83">
        <v>0</v>
      </c>
      <c r="J83">
        <v>0</v>
      </c>
      <c r="M83" t="s">
        <v>365</v>
      </c>
      <c r="N83">
        <v>0</v>
      </c>
      <c r="O83">
        <v>0</v>
      </c>
      <c r="U83">
        <v>0</v>
      </c>
      <c r="V83">
        <v>0</v>
      </c>
    </row>
    <row r="84" spans="1:22" x14ac:dyDescent="0.35">
      <c r="A84" t="s">
        <v>21</v>
      </c>
      <c r="B84" t="s">
        <v>178</v>
      </c>
      <c r="C84" t="s">
        <v>22</v>
      </c>
      <c r="D84" t="s">
        <v>125</v>
      </c>
      <c r="E84" t="s">
        <v>366</v>
      </c>
      <c r="F84" s="3">
        <v>28856</v>
      </c>
      <c r="G84" t="s">
        <v>367</v>
      </c>
      <c r="H84">
        <v>0</v>
      </c>
      <c r="I84">
        <v>0</v>
      </c>
      <c r="J84">
        <v>0</v>
      </c>
      <c r="M84" t="s">
        <v>368</v>
      </c>
      <c r="N84">
        <v>0</v>
      </c>
      <c r="O84">
        <v>0</v>
      </c>
      <c r="U84">
        <v>0</v>
      </c>
      <c r="V84">
        <v>0</v>
      </c>
    </row>
    <row r="85" spans="1:22" x14ac:dyDescent="0.35">
      <c r="A85" t="s">
        <v>21</v>
      </c>
      <c r="B85" t="s">
        <v>178</v>
      </c>
      <c r="C85" t="s">
        <v>22</v>
      </c>
      <c r="D85" t="s">
        <v>125</v>
      </c>
      <c r="E85" t="s">
        <v>369</v>
      </c>
      <c r="F85" s="3">
        <v>28856</v>
      </c>
      <c r="G85" t="s">
        <v>370</v>
      </c>
      <c r="H85">
        <v>0</v>
      </c>
      <c r="I85">
        <v>0</v>
      </c>
      <c r="J85">
        <v>0</v>
      </c>
      <c r="M85" t="s">
        <v>368</v>
      </c>
      <c r="N85">
        <v>0</v>
      </c>
      <c r="O85">
        <v>0</v>
      </c>
      <c r="U85">
        <v>0</v>
      </c>
      <c r="V85">
        <v>0</v>
      </c>
    </row>
    <row r="86" spans="1:22" hidden="1" x14ac:dyDescent="0.35">
      <c r="A86" t="s">
        <v>154</v>
      </c>
      <c r="B86" t="s">
        <v>155</v>
      </c>
      <c r="C86" t="s">
        <v>156</v>
      </c>
      <c r="D86" t="s">
        <v>157</v>
      </c>
      <c r="E86" t="s">
        <v>371</v>
      </c>
      <c r="F86" s="3">
        <v>28856</v>
      </c>
      <c r="G86" t="s">
        <v>372</v>
      </c>
      <c r="H86">
        <v>0</v>
      </c>
      <c r="I86">
        <v>0</v>
      </c>
      <c r="J86">
        <v>0</v>
      </c>
      <c r="M86" t="s">
        <v>368</v>
      </c>
      <c r="N86">
        <v>0</v>
      </c>
      <c r="O86">
        <v>0</v>
      </c>
      <c r="U86">
        <v>0</v>
      </c>
      <c r="V86">
        <v>0</v>
      </c>
    </row>
    <row r="87" spans="1:22" x14ac:dyDescent="0.35">
      <c r="A87" t="s">
        <v>21</v>
      </c>
      <c r="B87" t="s">
        <v>178</v>
      </c>
      <c r="C87" t="s">
        <v>22</v>
      </c>
      <c r="D87" t="s">
        <v>125</v>
      </c>
      <c r="E87" t="s">
        <v>373</v>
      </c>
      <c r="F87" s="3">
        <v>28856</v>
      </c>
      <c r="G87" t="s">
        <v>374</v>
      </c>
      <c r="H87">
        <v>0</v>
      </c>
      <c r="I87">
        <v>0</v>
      </c>
      <c r="J87">
        <v>0</v>
      </c>
      <c r="M87" t="s">
        <v>368</v>
      </c>
      <c r="N87">
        <v>0</v>
      </c>
      <c r="O87">
        <v>0</v>
      </c>
      <c r="U87">
        <v>0</v>
      </c>
      <c r="V87">
        <v>0</v>
      </c>
    </row>
    <row r="88" spans="1:22" hidden="1" x14ac:dyDescent="0.35">
      <c r="A88" t="s">
        <v>154</v>
      </c>
      <c r="B88" t="s">
        <v>246</v>
      </c>
      <c r="C88" t="s">
        <v>247</v>
      </c>
      <c r="D88" t="s">
        <v>210</v>
      </c>
      <c r="E88" t="s">
        <v>375</v>
      </c>
      <c r="F88" s="3">
        <v>29221</v>
      </c>
      <c r="G88" t="s">
        <v>376</v>
      </c>
      <c r="H88">
        <v>45</v>
      </c>
      <c r="I88">
        <v>55</v>
      </c>
      <c r="J88">
        <v>0</v>
      </c>
      <c r="M88" t="s">
        <v>377</v>
      </c>
      <c r="N88">
        <v>0</v>
      </c>
      <c r="O88">
        <v>0</v>
      </c>
      <c r="U88">
        <v>0</v>
      </c>
      <c r="V88">
        <v>0</v>
      </c>
    </row>
    <row r="89" spans="1:22" hidden="1" x14ac:dyDescent="0.35">
      <c r="A89" t="s">
        <v>154</v>
      </c>
      <c r="B89" t="s">
        <v>155</v>
      </c>
      <c r="C89" t="s">
        <v>209</v>
      </c>
      <c r="D89" t="s">
        <v>210</v>
      </c>
      <c r="E89" t="s">
        <v>378</v>
      </c>
      <c r="F89" s="3">
        <v>29221</v>
      </c>
      <c r="G89" t="s">
        <v>379</v>
      </c>
      <c r="H89">
        <v>0</v>
      </c>
      <c r="I89">
        <v>0</v>
      </c>
      <c r="J89">
        <v>600</v>
      </c>
      <c r="M89" t="s">
        <v>377</v>
      </c>
      <c r="N89">
        <v>0</v>
      </c>
      <c r="O89">
        <v>0</v>
      </c>
      <c r="U89">
        <v>0</v>
      </c>
      <c r="V89">
        <v>0</v>
      </c>
    </row>
    <row r="90" spans="1:22" x14ac:dyDescent="0.35">
      <c r="A90" t="s">
        <v>21</v>
      </c>
      <c r="B90" t="s">
        <v>178</v>
      </c>
      <c r="C90" t="s">
        <v>22</v>
      </c>
      <c r="D90" t="s">
        <v>128</v>
      </c>
      <c r="E90" t="s">
        <v>380</v>
      </c>
      <c r="F90" s="3">
        <v>29221</v>
      </c>
      <c r="G90" t="s">
        <v>381</v>
      </c>
      <c r="H90">
        <v>0</v>
      </c>
      <c r="I90">
        <v>0</v>
      </c>
      <c r="J90">
        <v>0</v>
      </c>
      <c r="M90" t="s">
        <v>377</v>
      </c>
      <c r="N90">
        <v>0</v>
      </c>
      <c r="O90">
        <v>0</v>
      </c>
      <c r="U90">
        <v>0</v>
      </c>
      <c r="V90">
        <v>0</v>
      </c>
    </row>
    <row r="91" spans="1:22" x14ac:dyDescent="0.35">
      <c r="A91" t="s">
        <v>21</v>
      </c>
      <c r="B91" t="s">
        <v>178</v>
      </c>
      <c r="C91" t="s">
        <v>22</v>
      </c>
      <c r="D91" t="s">
        <v>125</v>
      </c>
      <c r="E91" t="s">
        <v>382</v>
      </c>
      <c r="F91" s="3">
        <v>29587</v>
      </c>
      <c r="G91" t="s">
        <v>383</v>
      </c>
      <c r="H91">
        <v>4</v>
      </c>
      <c r="I91">
        <v>0</v>
      </c>
      <c r="J91">
        <v>0</v>
      </c>
      <c r="M91" t="s">
        <v>384</v>
      </c>
      <c r="N91">
        <v>0</v>
      </c>
      <c r="O91">
        <v>0</v>
      </c>
      <c r="U91">
        <v>0</v>
      </c>
      <c r="V91">
        <v>0</v>
      </c>
    </row>
    <row r="92" spans="1:22" x14ac:dyDescent="0.35">
      <c r="A92" t="s">
        <v>21</v>
      </c>
      <c r="B92" t="s">
        <v>178</v>
      </c>
      <c r="C92" t="s">
        <v>22</v>
      </c>
      <c r="D92" t="s">
        <v>125</v>
      </c>
      <c r="E92" t="s">
        <v>385</v>
      </c>
      <c r="F92" s="3">
        <v>29587</v>
      </c>
      <c r="G92" t="s">
        <v>386</v>
      </c>
      <c r="H92">
        <v>0</v>
      </c>
      <c r="I92">
        <v>0</v>
      </c>
      <c r="J92">
        <v>80</v>
      </c>
      <c r="K92">
        <v>22248</v>
      </c>
      <c r="L92">
        <v>2696.7</v>
      </c>
      <c r="M92" t="s">
        <v>384</v>
      </c>
      <c r="N92">
        <v>0</v>
      </c>
      <c r="O92">
        <v>0</v>
      </c>
      <c r="P92">
        <v>22248</v>
      </c>
      <c r="U92">
        <v>0</v>
      </c>
      <c r="V92">
        <v>0</v>
      </c>
    </row>
    <row r="93" spans="1:22" x14ac:dyDescent="0.35">
      <c r="A93" t="s">
        <v>21</v>
      </c>
      <c r="B93" t="s">
        <v>178</v>
      </c>
      <c r="C93" t="s">
        <v>22</v>
      </c>
      <c r="D93" t="s">
        <v>179</v>
      </c>
      <c r="E93" t="s">
        <v>387</v>
      </c>
      <c r="F93" s="3">
        <v>29587</v>
      </c>
      <c r="G93" t="s">
        <v>388</v>
      </c>
      <c r="H93">
        <v>0</v>
      </c>
      <c r="I93">
        <v>0</v>
      </c>
      <c r="J93">
        <v>0</v>
      </c>
      <c r="M93" t="s">
        <v>384</v>
      </c>
      <c r="N93">
        <v>0</v>
      </c>
      <c r="O93">
        <v>0</v>
      </c>
      <c r="U93">
        <v>0</v>
      </c>
      <c r="V93">
        <v>0</v>
      </c>
    </row>
    <row r="94" spans="1:22" x14ac:dyDescent="0.35">
      <c r="A94" t="s">
        <v>21</v>
      </c>
      <c r="B94" t="s">
        <v>178</v>
      </c>
      <c r="C94" t="s">
        <v>22</v>
      </c>
      <c r="D94" t="s">
        <v>179</v>
      </c>
      <c r="E94" t="s">
        <v>180</v>
      </c>
      <c r="F94" s="3">
        <v>29587</v>
      </c>
      <c r="G94" t="s">
        <v>389</v>
      </c>
      <c r="H94">
        <v>0</v>
      </c>
      <c r="I94">
        <v>0</v>
      </c>
      <c r="J94">
        <v>0</v>
      </c>
      <c r="K94">
        <v>1854</v>
      </c>
      <c r="L94">
        <v>224.7</v>
      </c>
      <c r="M94" t="s">
        <v>384</v>
      </c>
      <c r="N94">
        <v>0</v>
      </c>
      <c r="O94">
        <v>0</v>
      </c>
      <c r="T94">
        <v>1854</v>
      </c>
      <c r="U94">
        <v>0</v>
      </c>
      <c r="V94">
        <v>0</v>
      </c>
    </row>
    <row r="95" spans="1:22" hidden="1" x14ac:dyDescent="0.35">
      <c r="A95" t="s">
        <v>154</v>
      </c>
      <c r="B95" t="s">
        <v>155</v>
      </c>
      <c r="C95" t="s">
        <v>268</v>
      </c>
      <c r="D95" t="s">
        <v>390</v>
      </c>
      <c r="E95" t="s">
        <v>391</v>
      </c>
      <c r="F95" s="3">
        <v>29952</v>
      </c>
      <c r="G95" t="s">
        <v>392</v>
      </c>
      <c r="H95">
        <v>0</v>
      </c>
      <c r="I95">
        <v>0</v>
      </c>
      <c r="J95">
        <v>200</v>
      </c>
      <c r="M95" t="s">
        <v>393</v>
      </c>
      <c r="N95">
        <v>0</v>
      </c>
      <c r="O95">
        <v>0</v>
      </c>
      <c r="U95">
        <v>0</v>
      </c>
      <c r="V95">
        <v>0</v>
      </c>
    </row>
    <row r="96" spans="1:22" x14ac:dyDescent="0.35">
      <c r="A96" t="s">
        <v>21</v>
      </c>
      <c r="B96" t="s">
        <v>178</v>
      </c>
      <c r="C96" t="s">
        <v>22</v>
      </c>
      <c r="D96" t="s">
        <v>125</v>
      </c>
      <c r="E96" t="s">
        <v>394</v>
      </c>
      <c r="F96" s="3">
        <v>29952</v>
      </c>
      <c r="G96" t="s">
        <v>395</v>
      </c>
      <c r="H96">
        <v>0</v>
      </c>
      <c r="I96">
        <v>0</v>
      </c>
      <c r="J96">
        <v>0</v>
      </c>
      <c r="K96">
        <v>572824</v>
      </c>
      <c r="L96">
        <v>62603.7</v>
      </c>
      <c r="M96" t="s">
        <v>393</v>
      </c>
      <c r="N96">
        <v>413342</v>
      </c>
      <c r="O96">
        <v>159482</v>
      </c>
      <c r="U96">
        <v>0</v>
      </c>
      <c r="V96">
        <v>0</v>
      </c>
    </row>
    <row r="97" spans="1:22" x14ac:dyDescent="0.35">
      <c r="A97" t="s">
        <v>21</v>
      </c>
      <c r="B97" t="s">
        <v>178</v>
      </c>
      <c r="C97" t="s">
        <v>22</v>
      </c>
      <c r="D97" t="s">
        <v>125</v>
      </c>
      <c r="E97" t="s">
        <v>396</v>
      </c>
      <c r="F97" s="3">
        <v>30317</v>
      </c>
      <c r="G97" t="s">
        <v>397</v>
      </c>
      <c r="H97">
        <v>0</v>
      </c>
      <c r="I97">
        <v>0</v>
      </c>
      <c r="J97">
        <v>0</v>
      </c>
      <c r="M97" t="s">
        <v>398</v>
      </c>
      <c r="N97">
        <v>0</v>
      </c>
      <c r="O97">
        <v>0</v>
      </c>
      <c r="U97">
        <v>0</v>
      </c>
      <c r="V97">
        <v>0</v>
      </c>
    </row>
    <row r="98" spans="1:22" x14ac:dyDescent="0.35">
      <c r="A98" t="s">
        <v>21</v>
      </c>
      <c r="B98" t="s">
        <v>178</v>
      </c>
      <c r="C98" t="s">
        <v>22</v>
      </c>
      <c r="D98" t="s">
        <v>399</v>
      </c>
      <c r="E98" t="s">
        <v>400</v>
      </c>
      <c r="F98" s="3">
        <v>30317</v>
      </c>
      <c r="G98" t="s">
        <v>401</v>
      </c>
      <c r="H98">
        <v>0</v>
      </c>
      <c r="I98">
        <v>0</v>
      </c>
      <c r="J98">
        <v>0</v>
      </c>
      <c r="M98" t="s">
        <v>398</v>
      </c>
      <c r="N98">
        <v>0</v>
      </c>
      <c r="O98">
        <v>0</v>
      </c>
      <c r="U98">
        <v>0</v>
      </c>
      <c r="V98">
        <v>0</v>
      </c>
    </row>
    <row r="99" spans="1:22" x14ac:dyDescent="0.35">
      <c r="A99" t="s">
        <v>21</v>
      </c>
      <c r="B99" t="s">
        <v>178</v>
      </c>
      <c r="C99" t="s">
        <v>22</v>
      </c>
      <c r="D99" t="s">
        <v>179</v>
      </c>
      <c r="E99" t="s">
        <v>180</v>
      </c>
      <c r="F99" s="3">
        <v>30317</v>
      </c>
      <c r="G99" t="s">
        <v>402</v>
      </c>
      <c r="H99">
        <v>0</v>
      </c>
      <c r="I99">
        <v>0</v>
      </c>
      <c r="J99">
        <v>0</v>
      </c>
      <c r="K99">
        <v>0</v>
      </c>
      <c r="L99">
        <v>0</v>
      </c>
      <c r="M99" t="s">
        <v>398</v>
      </c>
      <c r="N99">
        <v>0</v>
      </c>
      <c r="Q99">
        <v>0</v>
      </c>
      <c r="U99">
        <v>0</v>
      </c>
      <c r="V99">
        <v>0</v>
      </c>
    </row>
    <row r="100" spans="1:22" x14ac:dyDescent="0.35">
      <c r="A100" t="s">
        <v>21</v>
      </c>
      <c r="B100" t="s">
        <v>178</v>
      </c>
      <c r="C100" t="s">
        <v>22</v>
      </c>
      <c r="D100" t="s">
        <v>399</v>
      </c>
      <c r="E100" t="s">
        <v>387</v>
      </c>
      <c r="F100" s="3">
        <v>30682</v>
      </c>
      <c r="G100" t="s">
        <v>403</v>
      </c>
      <c r="H100">
        <v>0</v>
      </c>
      <c r="I100">
        <v>0</v>
      </c>
      <c r="J100">
        <v>0</v>
      </c>
      <c r="M100" t="s">
        <v>404</v>
      </c>
      <c r="N100">
        <v>0</v>
      </c>
      <c r="O100">
        <v>0</v>
      </c>
      <c r="U100">
        <v>0</v>
      </c>
      <c r="V100">
        <v>0</v>
      </c>
    </row>
    <row r="101" spans="1:22" hidden="1" x14ac:dyDescent="0.35">
      <c r="A101" t="s">
        <v>154</v>
      </c>
      <c r="B101" t="s">
        <v>155</v>
      </c>
      <c r="C101" t="s">
        <v>268</v>
      </c>
      <c r="D101" t="s">
        <v>209</v>
      </c>
      <c r="E101" t="s">
        <v>405</v>
      </c>
      <c r="F101" s="3">
        <v>30682</v>
      </c>
      <c r="G101" t="s">
        <v>406</v>
      </c>
      <c r="H101">
        <v>0</v>
      </c>
      <c r="I101">
        <v>0</v>
      </c>
      <c r="J101">
        <v>200</v>
      </c>
      <c r="M101" t="s">
        <v>404</v>
      </c>
      <c r="N101">
        <v>0</v>
      </c>
      <c r="O101">
        <v>0</v>
      </c>
      <c r="U101">
        <v>0</v>
      </c>
      <c r="V101">
        <v>0</v>
      </c>
    </row>
    <row r="102" spans="1:22" x14ac:dyDescent="0.35">
      <c r="A102" t="s">
        <v>21</v>
      </c>
      <c r="B102" t="s">
        <v>178</v>
      </c>
      <c r="C102" t="s">
        <v>22</v>
      </c>
      <c r="D102" t="s">
        <v>125</v>
      </c>
      <c r="E102" t="s">
        <v>407</v>
      </c>
      <c r="F102" s="3">
        <v>30682</v>
      </c>
      <c r="G102" t="s">
        <v>408</v>
      </c>
      <c r="H102">
        <v>0</v>
      </c>
      <c r="I102">
        <v>0</v>
      </c>
      <c r="J102">
        <v>0</v>
      </c>
      <c r="M102" t="s">
        <v>404</v>
      </c>
      <c r="N102">
        <v>0</v>
      </c>
      <c r="O102">
        <v>0</v>
      </c>
      <c r="U102">
        <v>0</v>
      </c>
      <c r="V102">
        <v>0</v>
      </c>
    </row>
    <row r="103" spans="1:22" x14ac:dyDescent="0.35">
      <c r="A103" t="s">
        <v>21</v>
      </c>
      <c r="B103" t="s">
        <v>178</v>
      </c>
      <c r="C103" t="s">
        <v>22</v>
      </c>
      <c r="D103" t="s">
        <v>278</v>
      </c>
      <c r="E103" t="s">
        <v>409</v>
      </c>
      <c r="F103" s="3">
        <v>30682</v>
      </c>
      <c r="G103" t="s">
        <v>410</v>
      </c>
      <c r="H103">
        <v>0</v>
      </c>
      <c r="I103">
        <v>0</v>
      </c>
      <c r="J103">
        <v>0</v>
      </c>
      <c r="M103" t="s">
        <v>404</v>
      </c>
      <c r="N103">
        <v>0</v>
      </c>
      <c r="O103">
        <v>0</v>
      </c>
      <c r="U103">
        <v>0</v>
      </c>
      <c r="V103">
        <v>0</v>
      </c>
    </row>
    <row r="104" spans="1:22" hidden="1" x14ac:dyDescent="0.35">
      <c r="A104" t="s">
        <v>154</v>
      </c>
      <c r="B104" t="s">
        <v>155</v>
      </c>
      <c r="C104" t="s">
        <v>268</v>
      </c>
      <c r="D104" t="s">
        <v>411</v>
      </c>
      <c r="E104" t="s">
        <v>412</v>
      </c>
      <c r="F104" s="3">
        <v>31048</v>
      </c>
      <c r="G104" t="s">
        <v>413</v>
      </c>
      <c r="H104">
        <v>0</v>
      </c>
      <c r="I104">
        <v>0</v>
      </c>
      <c r="J104">
        <v>200</v>
      </c>
      <c r="M104" t="s">
        <v>414</v>
      </c>
      <c r="N104">
        <v>0</v>
      </c>
      <c r="O104">
        <v>0</v>
      </c>
      <c r="U104">
        <v>0</v>
      </c>
      <c r="V104">
        <v>0</v>
      </c>
    </row>
    <row r="105" spans="1:22" x14ac:dyDescent="0.35">
      <c r="A105" t="s">
        <v>21</v>
      </c>
      <c r="B105" t="s">
        <v>178</v>
      </c>
      <c r="C105" t="s">
        <v>7</v>
      </c>
      <c r="D105" t="s">
        <v>415</v>
      </c>
      <c r="E105" t="s">
        <v>416</v>
      </c>
      <c r="F105" s="3">
        <v>31413</v>
      </c>
      <c r="G105" t="s">
        <v>417</v>
      </c>
      <c r="H105">
        <v>0</v>
      </c>
      <c r="I105">
        <v>0</v>
      </c>
      <c r="J105">
        <v>0</v>
      </c>
      <c r="M105" t="s">
        <v>418</v>
      </c>
      <c r="N105">
        <v>0</v>
      </c>
      <c r="O105">
        <v>0</v>
      </c>
      <c r="U105">
        <v>0</v>
      </c>
      <c r="V105">
        <v>0</v>
      </c>
    </row>
    <row r="106" spans="1:22" x14ac:dyDescent="0.35">
      <c r="A106" t="s">
        <v>21</v>
      </c>
      <c r="B106" t="s">
        <v>178</v>
      </c>
      <c r="C106" t="s">
        <v>22</v>
      </c>
      <c r="D106" t="s">
        <v>179</v>
      </c>
      <c r="E106" t="s">
        <v>180</v>
      </c>
      <c r="F106" s="3">
        <v>31413</v>
      </c>
      <c r="G106" t="s">
        <v>419</v>
      </c>
      <c r="H106">
        <v>0</v>
      </c>
      <c r="I106">
        <v>0</v>
      </c>
      <c r="J106">
        <v>0</v>
      </c>
      <c r="K106">
        <v>0</v>
      </c>
      <c r="L106">
        <v>0</v>
      </c>
      <c r="M106" t="s">
        <v>418</v>
      </c>
      <c r="N106">
        <v>0</v>
      </c>
      <c r="O106">
        <v>0</v>
      </c>
      <c r="U106">
        <v>0</v>
      </c>
      <c r="V106">
        <v>0</v>
      </c>
    </row>
    <row r="107" spans="1:22" x14ac:dyDescent="0.35">
      <c r="A107" t="s">
        <v>21</v>
      </c>
      <c r="B107" t="s">
        <v>178</v>
      </c>
      <c r="C107" t="s">
        <v>22</v>
      </c>
      <c r="D107" t="s">
        <v>125</v>
      </c>
      <c r="E107" t="s">
        <v>420</v>
      </c>
      <c r="F107" s="3">
        <v>32143</v>
      </c>
      <c r="G107" t="s">
        <v>421</v>
      </c>
      <c r="H107">
        <v>0</v>
      </c>
      <c r="I107">
        <v>0</v>
      </c>
      <c r="J107">
        <v>0</v>
      </c>
      <c r="M107" t="s">
        <v>422</v>
      </c>
      <c r="N107">
        <v>0</v>
      </c>
      <c r="O107">
        <v>0</v>
      </c>
      <c r="U107">
        <v>0</v>
      </c>
      <c r="V107">
        <v>0</v>
      </c>
    </row>
    <row r="108" spans="1:22" x14ac:dyDescent="0.35">
      <c r="A108" t="s">
        <v>21</v>
      </c>
      <c r="B108" t="s">
        <v>178</v>
      </c>
      <c r="C108" t="s">
        <v>22</v>
      </c>
      <c r="D108" t="s">
        <v>125</v>
      </c>
      <c r="E108" t="s">
        <v>423</v>
      </c>
      <c r="F108" s="3">
        <v>32143</v>
      </c>
      <c r="G108" t="s">
        <v>424</v>
      </c>
      <c r="H108">
        <v>0</v>
      </c>
      <c r="I108">
        <v>0</v>
      </c>
      <c r="J108">
        <v>0</v>
      </c>
      <c r="M108" t="s">
        <v>422</v>
      </c>
      <c r="N108">
        <v>0</v>
      </c>
      <c r="O108">
        <v>0</v>
      </c>
      <c r="U108">
        <v>0</v>
      </c>
      <c r="V108">
        <v>0</v>
      </c>
    </row>
    <row r="109" spans="1:22" x14ac:dyDescent="0.35">
      <c r="A109" t="s">
        <v>21</v>
      </c>
      <c r="B109" t="s">
        <v>178</v>
      </c>
      <c r="C109" t="s">
        <v>22</v>
      </c>
      <c r="D109" t="s">
        <v>127</v>
      </c>
      <c r="E109" t="s">
        <v>425</v>
      </c>
      <c r="F109" s="3">
        <v>32143</v>
      </c>
      <c r="G109" t="s">
        <v>426</v>
      </c>
      <c r="H109">
        <v>0</v>
      </c>
      <c r="I109">
        <v>0</v>
      </c>
      <c r="J109">
        <v>500</v>
      </c>
      <c r="M109" t="s">
        <v>422</v>
      </c>
      <c r="N109">
        <v>0</v>
      </c>
      <c r="O109">
        <v>0</v>
      </c>
      <c r="U109">
        <v>0</v>
      </c>
      <c r="V109">
        <v>0</v>
      </c>
    </row>
    <row r="110" spans="1:22" x14ac:dyDescent="0.35">
      <c r="A110" t="s">
        <v>21</v>
      </c>
      <c r="B110" t="s">
        <v>178</v>
      </c>
      <c r="C110" t="s">
        <v>22</v>
      </c>
      <c r="D110" t="s">
        <v>179</v>
      </c>
      <c r="E110" t="s">
        <v>180</v>
      </c>
      <c r="F110" s="3">
        <v>32509</v>
      </c>
      <c r="G110" t="s">
        <v>427</v>
      </c>
      <c r="H110">
        <v>0</v>
      </c>
      <c r="I110">
        <v>0</v>
      </c>
      <c r="J110">
        <v>0</v>
      </c>
      <c r="K110">
        <v>0</v>
      </c>
      <c r="L110">
        <v>0</v>
      </c>
      <c r="M110" t="s">
        <v>428</v>
      </c>
      <c r="N110">
        <v>0</v>
      </c>
      <c r="O110">
        <v>0</v>
      </c>
      <c r="U110">
        <v>0</v>
      </c>
      <c r="V110">
        <v>0</v>
      </c>
    </row>
    <row r="111" spans="1:22" hidden="1" x14ac:dyDescent="0.35">
      <c r="A111" t="s">
        <v>154</v>
      </c>
      <c r="B111" t="s">
        <v>155</v>
      </c>
      <c r="C111" t="s">
        <v>268</v>
      </c>
      <c r="D111" t="s">
        <v>209</v>
      </c>
      <c r="E111" t="s">
        <v>429</v>
      </c>
      <c r="F111" s="3">
        <v>32509</v>
      </c>
      <c r="G111" t="s">
        <v>430</v>
      </c>
      <c r="H111">
        <v>0</v>
      </c>
      <c r="I111">
        <v>0</v>
      </c>
      <c r="J111">
        <v>200</v>
      </c>
      <c r="M111" t="s">
        <v>428</v>
      </c>
      <c r="N111">
        <v>0</v>
      </c>
      <c r="O111">
        <v>0</v>
      </c>
      <c r="U111">
        <v>0</v>
      </c>
      <c r="V111">
        <v>0</v>
      </c>
    </row>
    <row r="112" spans="1:22" hidden="1" x14ac:dyDescent="0.35">
      <c r="A112" t="s">
        <v>154</v>
      </c>
      <c r="B112" t="s">
        <v>155</v>
      </c>
      <c r="C112" t="s">
        <v>268</v>
      </c>
      <c r="D112" t="s">
        <v>390</v>
      </c>
      <c r="E112" t="s">
        <v>431</v>
      </c>
      <c r="F112" s="3">
        <v>32509</v>
      </c>
      <c r="G112" t="s">
        <v>432</v>
      </c>
      <c r="H112">
        <v>0</v>
      </c>
      <c r="I112">
        <v>0</v>
      </c>
      <c r="J112">
        <v>250</v>
      </c>
      <c r="M112" t="s">
        <v>428</v>
      </c>
      <c r="N112">
        <v>0</v>
      </c>
      <c r="O112">
        <v>0</v>
      </c>
      <c r="U112">
        <v>0</v>
      </c>
      <c r="V112">
        <v>0</v>
      </c>
    </row>
    <row r="113" spans="1:22" x14ac:dyDescent="0.35">
      <c r="A113" t="s">
        <v>21</v>
      </c>
      <c r="B113" t="s">
        <v>178</v>
      </c>
      <c r="C113" t="s">
        <v>22</v>
      </c>
      <c r="D113" t="s">
        <v>125</v>
      </c>
      <c r="E113" t="s">
        <v>433</v>
      </c>
      <c r="F113" s="3">
        <v>32509</v>
      </c>
      <c r="G113" t="s">
        <v>434</v>
      </c>
      <c r="H113">
        <v>0</v>
      </c>
      <c r="I113">
        <v>0</v>
      </c>
      <c r="J113">
        <v>1000</v>
      </c>
      <c r="M113" t="s">
        <v>428</v>
      </c>
      <c r="N113">
        <v>0</v>
      </c>
      <c r="O113">
        <v>0</v>
      </c>
      <c r="U113">
        <v>0</v>
      </c>
      <c r="V113">
        <v>0</v>
      </c>
    </row>
    <row r="114" spans="1:22" hidden="1" x14ac:dyDescent="0.35">
      <c r="A114" t="s">
        <v>154</v>
      </c>
      <c r="B114" t="s">
        <v>155</v>
      </c>
      <c r="C114" t="s">
        <v>268</v>
      </c>
      <c r="D114" t="s">
        <v>209</v>
      </c>
      <c r="E114" t="s">
        <v>435</v>
      </c>
      <c r="F114" s="3">
        <v>32509</v>
      </c>
      <c r="G114" t="s">
        <v>436</v>
      </c>
      <c r="H114">
        <v>0</v>
      </c>
      <c r="I114">
        <v>0</v>
      </c>
      <c r="J114">
        <v>100</v>
      </c>
      <c r="M114" t="s">
        <v>428</v>
      </c>
      <c r="N114">
        <v>0</v>
      </c>
      <c r="O114">
        <v>0</v>
      </c>
      <c r="U114">
        <v>0</v>
      </c>
      <c r="V114">
        <v>0</v>
      </c>
    </row>
    <row r="115" spans="1:22" x14ac:dyDescent="0.35">
      <c r="A115" t="s">
        <v>21</v>
      </c>
      <c r="B115" t="s">
        <v>178</v>
      </c>
      <c r="C115" t="s">
        <v>22</v>
      </c>
      <c r="D115" t="s">
        <v>179</v>
      </c>
      <c r="E115" t="s">
        <v>180</v>
      </c>
      <c r="F115" s="3">
        <v>32874</v>
      </c>
      <c r="G115" t="s">
        <v>437</v>
      </c>
      <c r="H115">
        <v>0</v>
      </c>
      <c r="I115">
        <v>0</v>
      </c>
      <c r="J115">
        <v>0</v>
      </c>
      <c r="K115">
        <v>581891545</v>
      </c>
      <c r="L115">
        <v>44532516.200000003</v>
      </c>
      <c r="M115" t="s">
        <v>438</v>
      </c>
      <c r="P115">
        <v>204155713</v>
      </c>
      <c r="R115">
        <v>377735832</v>
      </c>
      <c r="U115">
        <v>0</v>
      </c>
      <c r="V115">
        <v>0</v>
      </c>
    </row>
    <row r="116" spans="1:22" x14ac:dyDescent="0.35">
      <c r="A116" t="s">
        <v>21</v>
      </c>
      <c r="B116" t="s">
        <v>178</v>
      </c>
      <c r="C116" t="s">
        <v>22</v>
      </c>
      <c r="D116" t="s">
        <v>179</v>
      </c>
      <c r="E116" t="s">
        <v>180</v>
      </c>
      <c r="F116" s="3">
        <v>33239</v>
      </c>
      <c r="G116" t="s">
        <v>439</v>
      </c>
      <c r="H116">
        <v>0</v>
      </c>
      <c r="I116">
        <v>0</v>
      </c>
      <c r="J116">
        <v>0</v>
      </c>
      <c r="K116">
        <v>146557019</v>
      </c>
      <c r="L116">
        <v>10620073.800000001</v>
      </c>
      <c r="M116" t="s">
        <v>440</v>
      </c>
      <c r="P116">
        <v>115360</v>
      </c>
      <c r="R116">
        <v>146441659</v>
      </c>
      <c r="U116">
        <v>0</v>
      </c>
      <c r="V116">
        <v>0</v>
      </c>
    </row>
    <row r="117" spans="1:22" x14ac:dyDescent="0.35">
      <c r="A117" t="s">
        <v>21</v>
      </c>
      <c r="B117" t="s">
        <v>178</v>
      </c>
      <c r="C117" t="s">
        <v>22</v>
      </c>
      <c r="D117" t="s">
        <v>179</v>
      </c>
      <c r="E117" t="s">
        <v>180</v>
      </c>
      <c r="F117" s="3">
        <v>33604</v>
      </c>
      <c r="G117" t="s">
        <v>441</v>
      </c>
      <c r="H117">
        <v>0</v>
      </c>
      <c r="I117">
        <v>0</v>
      </c>
      <c r="J117">
        <v>0</v>
      </c>
      <c r="K117">
        <v>580597523</v>
      </c>
      <c r="L117">
        <v>41471251.600000001</v>
      </c>
      <c r="M117" t="s">
        <v>442</v>
      </c>
      <c r="P117">
        <v>135289</v>
      </c>
      <c r="R117">
        <v>580462234</v>
      </c>
      <c r="U117">
        <v>0</v>
      </c>
      <c r="V117">
        <v>0</v>
      </c>
    </row>
    <row r="118" spans="1:22" x14ac:dyDescent="0.35">
      <c r="A118" t="s">
        <v>21</v>
      </c>
      <c r="B118" t="s">
        <v>178</v>
      </c>
      <c r="C118" t="s">
        <v>22</v>
      </c>
      <c r="D118" t="s">
        <v>125</v>
      </c>
      <c r="E118" t="s">
        <v>369</v>
      </c>
      <c r="F118" s="3">
        <v>33604</v>
      </c>
      <c r="G118" t="s">
        <v>443</v>
      </c>
      <c r="H118">
        <v>0</v>
      </c>
      <c r="I118">
        <v>0</v>
      </c>
      <c r="J118">
        <v>0</v>
      </c>
      <c r="K118">
        <v>219277</v>
      </c>
      <c r="L118">
        <v>15662.6</v>
      </c>
      <c r="M118" t="s">
        <v>442</v>
      </c>
      <c r="P118">
        <v>219277</v>
      </c>
      <c r="U118">
        <v>0</v>
      </c>
      <c r="V118">
        <v>0</v>
      </c>
    </row>
    <row r="119" spans="1:22" x14ac:dyDescent="0.35">
      <c r="A119" t="s">
        <v>21</v>
      </c>
      <c r="B119" t="s">
        <v>178</v>
      </c>
      <c r="C119" t="s">
        <v>22</v>
      </c>
      <c r="D119" t="s">
        <v>399</v>
      </c>
      <c r="E119" t="s">
        <v>444</v>
      </c>
      <c r="F119" s="3">
        <v>33604</v>
      </c>
      <c r="G119" t="s">
        <v>445</v>
      </c>
      <c r="H119">
        <v>0</v>
      </c>
      <c r="I119">
        <v>0</v>
      </c>
      <c r="J119">
        <v>0</v>
      </c>
      <c r="K119">
        <v>2000000</v>
      </c>
      <c r="L119">
        <v>142857.1</v>
      </c>
      <c r="M119" t="s">
        <v>442</v>
      </c>
      <c r="P119">
        <v>2000000</v>
      </c>
      <c r="U119">
        <v>0</v>
      </c>
      <c r="V119">
        <v>0</v>
      </c>
    </row>
    <row r="120" spans="1:22" x14ac:dyDescent="0.35">
      <c r="A120" t="s">
        <v>21</v>
      </c>
      <c r="B120" t="s">
        <v>178</v>
      </c>
      <c r="C120" t="s">
        <v>13</v>
      </c>
      <c r="D120" t="s">
        <v>196</v>
      </c>
      <c r="E120" t="s">
        <v>446</v>
      </c>
      <c r="F120" s="3">
        <v>33970</v>
      </c>
      <c r="G120" t="s">
        <v>447</v>
      </c>
      <c r="H120">
        <v>0</v>
      </c>
      <c r="I120">
        <v>0</v>
      </c>
      <c r="J120">
        <v>0</v>
      </c>
      <c r="M120" t="s">
        <v>448</v>
      </c>
      <c r="U120">
        <v>0</v>
      </c>
      <c r="V120">
        <v>0</v>
      </c>
    </row>
    <row r="121" spans="1:22" x14ac:dyDescent="0.35">
      <c r="A121" t="s">
        <v>21</v>
      </c>
      <c r="B121" t="s">
        <v>178</v>
      </c>
      <c r="C121" t="s">
        <v>22</v>
      </c>
      <c r="D121" t="s">
        <v>179</v>
      </c>
      <c r="E121" t="s">
        <v>180</v>
      </c>
      <c r="F121" s="3">
        <v>33970</v>
      </c>
      <c r="G121" t="s">
        <v>449</v>
      </c>
      <c r="H121">
        <v>0</v>
      </c>
      <c r="I121">
        <v>0</v>
      </c>
      <c r="J121">
        <v>0</v>
      </c>
      <c r="K121">
        <v>0</v>
      </c>
      <c r="L121">
        <v>0</v>
      </c>
      <c r="M121" t="s">
        <v>448</v>
      </c>
      <c r="U121">
        <v>0</v>
      </c>
      <c r="V121">
        <v>0</v>
      </c>
    </row>
    <row r="122" spans="1:22" x14ac:dyDescent="0.35">
      <c r="A122" t="s">
        <v>21</v>
      </c>
      <c r="B122" t="s">
        <v>178</v>
      </c>
      <c r="C122" t="s">
        <v>22</v>
      </c>
      <c r="D122" t="s">
        <v>125</v>
      </c>
      <c r="E122" t="s">
        <v>387</v>
      </c>
      <c r="F122" s="3">
        <v>34700</v>
      </c>
      <c r="G122" t="s">
        <v>450</v>
      </c>
      <c r="H122">
        <v>0</v>
      </c>
      <c r="I122">
        <v>0</v>
      </c>
      <c r="J122">
        <v>0</v>
      </c>
      <c r="K122">
        <v>57478</v>
      </c>
      <c r="L122">
        <v>3936.8</v>
      </c>
      <c r="M122" t="s">
        <v>451</v>
      </c>
      <c r="P122">
        <v>57478</v>
      </c>
      <c r="U122">
        <v>0</v>
      </c>
      <c r="V122">
        <v>0</v>
      </c>
    </row>
    <row r="123" spans="1:22" x14ac:dyDescent="0.35">
      <c r="A123" t="s">
        <v>21</v>
      </c>
      <c r="B123" t="s">
        <v>178</v>
      </c>
      <c r="C123" t="s">
        <v>22</v>
      </c>
      <c r="D123" t="s">
        <v>125</v>
      </c>
      <c r="E123" t="s">
        <v>452</v>
      </c>
      <c r="F123" s="3">
        <v>34700</v>
      </c>
      <c r="G123" t="s">
        <v>453</v>
      </c>
      <c r="H123">
        <v>0</v>
      </c>
      <c r="I123">
        <v>0</v>
      </c>
      <c r="J123">
        <v>0</v>
      </c>
      <c r="K123">
        <v>35830</v>
      </c>
      <c r="L123">
        <v>2454.1</v>
      </c>
      <c r="M123" t="s">
        <v>451</v>
      </c>
      <c r="P123">
        <v>35830</v>
      </c>
      <c r="U123">
        <v>0</v>
      </c>
      <c r="V123">
        <v>0</v>
      </c>
    </row>
    <row r="124" spans="1:22" x14ac:dyDescent="0.35">
      <c r="A124" t="s">
        <v>21</v>
      </c>
      <c r="B124" t="s">
        <v>178</v>
      </c>
      <c r="C124" t="s">
        <v>22</v>
      </c>
      <c r="D124" t="s">
        <v>125</v>
      </c>
      <c r="E124" t="s">
        <v>454</v>
      </c>
      <c r="F124" s="3">
        <v>35065</v>
      </c>
      <c r="G124" t="s">
        <v>455</v>
      </c>
      <c r="H124">
        <v>0</v>
      </c>
      <c r="I124">
        <v>0</v>
      </c>
      <c r="J124">
        <v>0</v>
      </c>
      <c r="K124">
        <v>100307</v>
      </c>
      <c r="L124">
        <v>6769.9</v>
      </c>
      <c r="M124" t="s">
        <v>456</v>
      </c>
      <c r="P124">
        <v>100307</v>
      </c>
      <c r="U124">
        <v>0</v>
      </c>
      <c r="V124">
        <v>0</v>
      </c>
    </row>
    <row r="125" spans="1:22" x14ac:dyDescent="0.35">
      <c r="A125" t="s">
        <v>21</v>
      </c>
      <c r="B125" t="s">
        <v>178</v>
      </c>
      <c r="C125" t="s">
        <v>22</v>
      </c>
      <c r="D125" t="s">
        <v>179</v>
      </c>
      <c r="E125" t="s">
        <v>457</v>
      </c>
      <c r="F125" s="3">
        <v>35065</v>
      </c>
      <c r="G125" t="s">
        <v>458</v>
      </c>
      <c r="H125">
        <v>0</v>
      </c>
      <c r="I125">
        <v>0</v>
      </c>
      <c r="J125">
        <v>0</v>
      </c>
      <c r="K125">
        <v>57644492</v>
      </c>
      <c r="L125">
        <v>3890516.9</v>
      </c>
      <c r="M125" t="s">
        <v>456</v>
      </c>
      <c r="P125">
        <v>100110</v>
      </c>
      <c r="R125">
        <v>57544382</v>
      </c>
      <c r="U125">
        <v>0</v>
      </c>
      <c r="V125">
        <v>0</v>
      </c>
    </row>
    <row r="126" spans="1:22" x14ac:dyDescent="0.35">
      <c r="A126" t="s">
        <v>21</v>
      </c>
      <c r="B126" t="s">
        <v>178</v>
      </c>
      <c r="C126" t="s">
        <v>22</v>
      </c>
      <c r="D126" t="s">
        <v>259</v>
      </c>
      <c r="E126" t="s">
        <v>459</v>
      </c>
      <c r="F126" s="3">
        <v>35065</v>
      </c>
      <c r="G126" t="s">
        <v>460</v>
      </c>
      <c r="H126">
        <v>0</v>
      </c>
      <c r="I126">
        <v>0</v>
      </c>
      <c r="J126">
        <v>0</v>
      </c>
      <c r="K126">
        <v>99870</v>
      </c>
      <c r="L126">
        <v>6740.4</v>
      </c>
      <c r="M126" t="s">
        <v>456</v>
      </c>
      <c r="P126">
        <v>22413</v>
      </c>
      <c r="Q126">
        <v>77457</v>
      </c>
      <c r="U126">
        <v>0</v>
      </c>
      <c r="V126">
        <v>0</v>
      </c>
    </row>
    <row r="127" spans="1:22" hidden="1" x14ac:dyDescent="0.35">
      <c r="A127" t="s">
        <v>154</v>
      </c>
      <c r="B127" t="s">
        <v>155</v>
      </c>
      <c r="C127" t="s">
        <v>209</v>
      </c>
      <c r="D127" t="s">
        <v>157</v>
      </c>
      <c r="E127" t="s">
        <v>461</v>
      </c>
      <c r="F127" s="3">
        <v>35431</v>
      </c>
      <c r="G127" t="s">
        <v>462</v>
      </c>
      <c r="H127">
        <v>0</v>
      </c>
      <c r="I127">
        <v>0</v>
      </c>
      <c r="J127">
        <v>0</v>
      </c>
      <c r="M127" t="s">
        <v>463</v>
      </c>
      <c r="U127">
        <v>0</v>
      </c>
      <c r="V127">
        <v>0</v>
      </c>
    </row>
    <row r="128" spans="1:22" x14ac:dyDescent="0.35">
      <c r="A128" t="s">
        <v>21</v>
      </c>
      <c r="B128" t="s">
        <v>178</v>
      </c>
      <c r="C128" t="s">
        <v>13</v>
      </c>
      <c r="D128" t="s">
        <v>196</v>
      </c>
      <c r="E128" t="s">
        <v>464</v>
      </c>
      <c r="F128" s="3">
        <v>35431</v>
      </c>
      <c r="G128" t="s">
        <v>465</v>
      </c>
      <c r="H128">
        <v>0</v>
      </c>
      <c r="I128">
        <v>0</v>
      </c>
      <c r="J128">
        <v>0</v>
      </c>
      <c r="K128">
        <v>25881403</v>
      </c>
      <c r="L128">
        <v>1717792.2</v>
      </c>
      <c r="M128" t="s">
        <v>463</v>
      </c>
      <c r="N128">
        <v>21771004</v>
      </c>
      <c r="O128">
        <v>4110399</v>
      </c>
      <c r="U128">
        <v>0</v>
      </c>
      <c r="V128">
        <v>0</v>
      </c>
    </row>
    <row r="129" spans="1:22" x14ac:dyDescent="0.35">
      <c r="A129" t="s">
        <v>21</v>
      </c>
      <c r="B129" t="s">
        <v>178</v>
      </c>
      <c r="C129" t="s">
        <v>13</v>
      </c>
      <c r="D129" t="s">
        <v>196</v>
      </c>
      <c r="E129" t="s">
        <v>466</v>
      </c>
      <c r="F129" s="3">
        <v>35796</v>
      </c>
      <c r="G129" t="s">
        <v>467</v>
      </c>
      <c r="H129">
        <v>0</v>
      </c>
      <c r="I129">
        <v>0</v>
      </c>
      <c r="J129">
        <v>0</v>
      </c>
      <c r="K129">
        <v>974055</v>
      </c>
      <c r="L129">
        <v>64012.4</v>
      </c>
      <c r="M129" t="s">
        <v>468</v>
      </c>
      <c r="P129">
        <v>974055</v>
      </c>
      <c r="U129">
        <v>0</v>
      </c>
      <c r="V129">
        <v>0</v>
      </c>
    </row>
    <row r="130" spans="1:22" x14ac:dyDescent="0.35">
      <c r="A130" t="s">
        <v>21</v>
      </c>
      <c r="B130" t="s">
        <v>178</v>
      </c>
      <c r="C130" t="s">
        <v>22</v>
      </c>
      <c r="D130" t="s">
        <v>338</v>
      </c>
      <c r="E130" t="s">
        <v>469</v>
      </c>
      <c r="F130" s="3">
        <v>36161</v>
      </c>
      <c r="G130" t="s">
        <v>470</v>
      </c>
      <c r="H130">
        <v>9</v>
      </c>
      <c r="I130">
        <v>25</v>
      </c>
      <c r="K130">
        <v>6400400</v>
      </c>
      <c r="L130">
        <v>413373.5</v>
      </c>
      <c r="M130" t="s">
        <v>471</v>
      </c>
      <c r="N130">
        <v>6400000</v>
      </c>
      <c r="T130">
        <v>400</v>
      </c>
      <c r="U130">
        <v>0</v>
      </c>
      <c r="V130">
        <v>0</v>
      </c>
    </row>
    <row r="131" spans="1:22" x14ac:dyDescent="0.35">
      <c r="A131" t="s">
        <v>21</v>
      </c>
      <c r="B131" t="s">
        <v>178</v>
      </c>
      <c r="C131" t="s">
        <v>22</v>
      </c>
      <c r="D131" t="s">
        <v>125</v>
      </c>
      <c r="E131" t="s">
        <v>472</v>
      </c>
      <c r="F131" s="3">
        <v>12785</v>
      </c>
      <c r="G131" t="s">
        <v>473</v>
      </c>
      <c r="J131">
        <v>2</v>
      </c>
      <c r="M131" t="s">
        <v>474</v>
      </c>
      <c r="U131">
        <v>0</v>
      </c>
      <c r="V131">
        <v>0</v>
      </c>
    </row>
    <row r="132" spans="1:22" hidden="1" x14ac:dyDescent="0.35">
      <c r="A132" t="s">
        <v>154</v>
      </c>
      <c r="B132" t="s">
        <v>155</v>
      </c>
      <c r="C132" t="s">
        <v>268</v>
      </c>
      <c r="D132" t="s">
        <v>411</v>
      </c>
      <c r="E132" t="s">
        <v>475</v>
      </c>
      <c r="F132" s="3">
        <v>30317</v>
      </c>
      <c r="G132" t="s">
        <v>476</v>
      </c>
      <c r="H132">
        <v>0</v>
      </c>
      <c r="I132">
        <v>1</v>
      </c>
      <c r="J132">
        <v>24339</v>
      </c>
      <c r="M132" t="s">
        <v>477</v>
      </c>
      <c r="N132">
        <v>0</v>
      </c>
      <c r="O132">
        <v>0</v>
      </c>
      <c r="U132">
        <v>0</v>
      </c>
      <c r="V132">
        <v>0</v>
      </c>
    </row>
    <row r="133" spans="1:22" x14ac:dyDescent="0.35">
      <c r="A133" t="s">
        <v>21</v>
      </c>
      <c r="B133" t="s">
        <v>178</v>
      </c>
      <c r="C133" t="s">
        <v>22</v>
      </c>
      <c r="D133" t="s">
        <v>125</v>
      </c>
      <c r="E133" t="s">
        <v>478</v>
      </c>
      <c r="F133" s="3">
        <v>30317</v>
      </c>
      <c r="G133" t="s">
        <v>479</v>
      </c>
      <c r="H133">
        <v>0</v>
      </c>
      <c r="I133">
        <v>0</v>
      </c>
      <c r="J133">
        <v>500</v>
      </c>
      <c r="K133">
        <v>6367841</v>
      </c>
      <c r="L133">
        <v>657608.4</v>
      </c>
      <c r="M133" t="s">
        <v>480</v>
      </c>
      <c r="N133">
        <v>3879494</v>
      </c>
      <c r="O133">
        <v>2484696</v>
      </c>
      <c r="T133">
        <v>3651</v>
      </c>
      <c r="U133">
        <v>0</v>
      </c>
      <c r="V133">
        <v>0</v>
      </c>
    </row>
    <row r="134" spans="1:22" hidden="1" x14ac:dyDescent="0.35">
      <c r="A134" t="s">
        <v>154</v>
      </c>
      <c r="B134" t="s">
        <v>155</v>
      </c>
      <c r="C134" t="s">
        <v>268</v>
      </c>
      <c r="D134" t="s">
        <v>269</v>
      </c>
      <c r="E134" t="s">
        <v>481</v>
      </c>
      <c r="F134" s="3">
        <v>33239</v>
      </c>
      <c r="G134" t="s">
        <v>482</v>
      </c>
      <c r="H134">
        <v>0</v>
      </c>
      <c r="I134">
        <v>0</v>
      </c>
      <c r="J134">
        <v>0</v>
      </c>
      <c r="M134" t="s">
        <v>483</v>
      </c>
      <c r="O134">
        <v>0</v>
      </c>
      <c r="P134">
        <v>0</v>
      </c>
      <c r="U134">
        <v>0</v>
      </c>
      <c r="V134">
        <v>0</v>
      </c>
    </row>
    <row r="135" spans="1:22" x14ac:dyDescent="0.35">
      <c r="A135" t="s">
        <v>21</v>
      </c>
      <c r="B135" t="s">
        <v>178</v>
      </c>
      <c r="C135" t="s">
        <v>7</v>
      </c>
      <c r="D135" t="s">
        <v>484</v>
      </c>
      <c r="E135" t="s">
        <v>485</v>
      </c>
      <c r="F135" s="3">
        <v>40179</v>
      </c>
      <c r="G135" t="s">
        <v>486</v>
      </c>
      <c r="H135">
        <v>58</v>
      </c>
      <c r="I135">
        <v>31</v>
      </c>
      <c r="J135">
        <v>4620</v>
      </c>
      <c r="K135">
        <v>750000000</v>
      </c>
      <c r="L135">
        <v>38626609.399999999</v>
      </c>
      <c r="M135" t="s">
        <v>487</v>
      </c>
      <c r="R135">
        <v>750000000</v>
      </c>
      <c r="U135">
        <v>0</v>
      </c>
      <c r="V135">
        <v>7</v>
      </c>
    </row>
    <row r="136" spans="1:22" x14ac:dyDescent="0.35">
      <c r="A136" t="s">
        <v>21</v>
      </c>
      <c r="B136" t="s">
        <v>178</v>
      </c>
      <c r="C136" t="s">
        <v>22</v>
      </c>
      <c r="D136" t="s">
        <v>125</v>
      </c>
      <c r="E136" t="s">
        <v>488</v>
      </c>
      <c r="F136" s="3">
        <v>13516</v>
      </c>
      <c r="G136" t="s">
        <v>489</v>
      </c>
      <c r="H136">
        <v>0</v>
      </c>
      <c r="I136">
        <v>0</v>
      </c>
      <c r="J136">
        <v>0</v>
      </c>
      <c r="M136" t="s">
        <v>490</v>
      </c>
      <c r="U136">
        <v>0</v>
      </c>
      <c r="V136">
        <v>0</v>
      </c>
    </row>
    <row r="137" spans="1:22" x14ac:dyDescent="0.35">
      <c r="A137" t="s">
        <v>21</v>
      </c>
      <c r="B137" t="s">
        <v>178</v>
      </c>
      <c r="C137" t="s">
        <v>22</v>
      </c>
      <c r="D137" t="s">
        <v>128</v>
      </c>
      <c r="E137" t="s">
        <v>488</v>
      </c>
      <c r="F137" s="3">
        <v>24838</v>
      </c>
      <c r="G137" t="s">
        <v>491</v>
      </c>
      <c r="H137">
        <v>0</v>
      </c>
      <c r="I137">
        <v>0</v>
      </c>
      <c r="J137">
        <v>0</v>
      </c>
      <c r="M137" t="s">
        <v>492</v>
      </c>
      <c r="U137">
        <v>1027473</v>
      </c>
      <c r="V137">
        <v>0</v>
      </c>
    </row>
    <row r="138" spans="1:22" x14ac:dyDescent="0.35">
      <c r="A138" t="s">
        <v>21</v>
      </c>
      <c r="B138" t="s">
        <v>178</v>
      </c>
      <c r="C138" t="s">
        <v>22</v>
      </c>
      <c r="D138" t="s">
        <v>128</v>
      </c>
      <c r="E138" t="s">
        <v>493</v>
      </c>
      <c r="F138" s="3">
        <v>36161</v>
      </c>
      <c r="G138" t="s">
        <v>494</v>
      </c>
      <c r="H138">
        <v>2</v>
      </c>
      <c r="I138">
        <v>0</v>
      </c>
      <c r="J138">
        <v>0</v>
      </c>
      <c r="K138">
        <v>122000000</v>
      </c>
      <c r="L138">
        <v>7879440.2999999998</v>
      </c>
      <c r="M138" t="s">
        <v>495</v>
      </c>
      <c r="Q138">
        <v>72000000</v>
      </c>
      <c r="S138">
        <v>50000000</v>
      </c>
      <c r="U138">
        <v>0</v>
      </c>
      <c r="V138">
        <v>0</v>
      </c>
    </row>
    <row r="139" spans="1:22" hidden="1" x14ac:dyDescent="0.35">
      <c r="A139" t="s">
        <v>154</v>
      </c>
      <c r="B139" t="s">
        <v>155</v>
      </c>
      <c r="C139" t="s">
        <v>156</v>
      </c>
      <c r="D139" t="s">
        <v>157</v>
      </c>
      <c r="E139" t="s">
        <v>496</v>
      </c>
      <c r="F139" s="3">
        <v>18994</v>
      </c>
      <c r="G139" t="s">
        <v>497</v>
      </c>
      <c r="H139">
        <v>19</v>
      </c>
      <c r="I139">
        <v>0</v>
      </c>
      <c r="J139">
        <v>0</v>
      </c>
      <c r="M139" t="s">
        <v>498</v>
      </c>
      <c r="U139">
        <v>0</v>
      </c>
      <c r="V139">
        <v>0</v>
      </c>
    </row>
    <row r="140" spans="1:22" x14ac:dyDescent="0.35">
      <c r="A140" t="s">
        <v>21</v>
      </c>
      <c r="B140" t="s">
        <v>178</v>
      </c>
      <c r="C140" t="s">
        <v>7</v>
      </c>
      <c r="D140" t="s">
        <v>415</v>
      </c>
      <c r="E140" t="s">
        <v>499</v>
      </c>
      <c r="F140" s="3">
        <v>23743</v>
      </c>
      <c r="G140" t="s">
        <v>500</v>
      </c>
      <c r="H140">
        <v>7</v>
      </c>
      <c r="I140">
        <v>0</v>
      </c>
      <c r="J140">
        <v>0</v>
      </c>
      <c r="M140" t="s">
        <v>501</v>
      </c>
      <c r="U140">
        <v>0</v>
      </c>
      <c r="V140">
        <v>0</v>
      </c>
    </row>
    <row r="141" spans="1:22" x14ac:dyDescent="0.35">
      <c r="A141" t="s">
        <v>21</v>
      </c>
      <c r="B141" t="s">
        <v>178</v>
      </c>
      <c r="C141" t="s">
        <v>22</v>
      </c>
      <c r="D141" t="s">
        <v>125</v>
      </c>
      <c r="E141" t="s">
        <v>502</v>
      </c>
      <c r="F141" s="3">
        <v>28491</v>
      </c>
      <c r="G141" t="s">
        <v>503</v>
      </c>
      <c r="H141">
        <v>0</v>
      </c>
      <c r="I141">
        <v>0</v>
      </c>
      <c r="J141">
        <v>0</v>
      </c>
      <c r="K141">
        <v>5235779</v>
      </c>
      <c r="L141">
        <v>858324.4</v>
      </c>
      <c r="M141" t="s">
        <v>504</v>
      </c>
      <c r="N141">
        <v>3588601</v>
      </c>
      <c r="O141">
        <v>1647178</v>
      </c>
      <c r="U141">
        <v>0</v>
      </c>
      <c r="V141">
        <v>0</v>
      </c>
    </row>
    <row r="142" spans="1:22" x14ac:dyDescent="0.35">
      <c r="A142" t="s">
        <v>21</v>
      </c>
      <c r="B142" t="s">
        <v>178</v>
      </c>
      <c r="C142" t="s">
        <v>22</v>
      </c>
      <c r="D142" t="s">
        <v>125</v>
      </c>
      <c r="E142" t="s">
        <v>505</v>
      </c>
      <c r="F142" s="3">
        <v>34335</v>
      </c>
      <c r="G142" t="s">
        <v>506</v>
      </c>
      <c r="H142">
        <v>0</v>
      </c>
      <c r="I142">
        <v>0</v>
      </c>
      <c r="J142">
        <v>0</v>
      </c>
      <c r="K142">
        <v>14299000</v>
      </c>
      <c r="L142">
        <v>1001096.8</v>
      </c>
      <c r="M142" t="s">
        <v>507</v>
      </c>
      <c r="N142">
        <v>0</v>
      </c>
      <c r="O142">
        <v>0</v>
      </c>
      <c r="S142">
        <v>14299000</v>
      </c>
      <c r="U142">
        <v>0</v>
      </c>
      <c r="V142">
        <v>0</v>
      </c>
    </row>
    <row r="143" spans="1:22" x14ac:dyDescent="0.35">
      <c r="A143" t="s">
        <v>21</v>
      </c>
      <c r="B143" t="s">
        <v>178</v>
      </c>
      <c r="C143" t="s">
        <v>22</v>
      </c>
      <c r="D143" t="s">
        <v>126</v>
      </c>
      <c r="E143" t="s">
        <v>508</v>
      </c>
      <c r="F143" s="3">
        <v>35796</v>
      </c>
      <c r="G143" t="s">
        <v>509</v>
      </c>
      <c r="H143">
        <v>21</v>
      </c>
      <c r="I143">
        <v>0</v>
      </c>
      <c r="J143">
        <v>0</v>
      </c>
      <c r="K143">
        <v>5109358</v>
      </c>
      <c r="L143">
        <v>335773.8</v>
      </c>
      <c r="M143" t="s">
        <v>510</v>
      </c>
      <c r="N143">
        <v>0</v>
      </c>
      <c r="O143">
        <v>0</v>
      </c>
      <c r="P143">
        <v>5109358</v>
      </c>
      <c r="U143">
        <v>0</v>
      </c>
      <c r="V143">
        <v>0</v>
      </c>
    </row>
    <row r="144" spans="1:22" x14ac:dyDescent="0.35">
      <c r="A144" t="s">
        <v>21</v>
      </c>
      <c r="B144" t="s">
        <v>178</v>
      </c>
      <c r="C144" t="s">
        <v>22</v>
      </c>
      <c r="D144" t="s">
        <v>128</v>
      </c>
      <c r="E144" t="s">
        <v>511</v>
      </c>
      <c r="F144" s="3">
        <v>36526</v>
      </c>
      <c r="G144" t="s">
        <v>512</v>
      </c>
      <c r="H144">
        <v>0</v>
      </c>
      <c r="I144">
        <v>0</v>
      </c>
      <c r="J144">
        <v>216</v>
      </c>
      <c r="K144">
        <v>6621462</v>
      </c>
      <c r="L144">
        <v>416444.2</v>
      </c>
      <c r="M144" t="s">
        <v>513</v>
      </c>
      <c r="N144">
        <v>3059340</v>
      </c>
      <c r="O144">
        <v>2773532</v>
      </c>
      <c r="P144">
        <v>301806</v>
      </c>
      <c r="Q144">
        <v>486784</v>
      </c>
      <c r="U144">
        <v>0</v>
      </c>
      <c r="V144">
        <v>0</v>
      </c>
    </row>
    <row r="145" spans="1:22" x14ac:dyDescent="0.35">
      <c r="A145" t="s">
        <v>21</v>
      </c>
      <c r="B145" t="s">
        <v>178</v>
      </c>
      <c r="C145" t="s">
        <v>7</v>
      </c>
      <c r="D145" t="s">
        <v>415</v>
      </c>
      <c r="E145" t="s">
        <v>514</v>
      </c>
      <c r="F145" s="3">
        <v>38353</v>
      </c>
      <c r="G145" t="s">
        <v>515</v>
      </c>
      <c r="H145">
        <v>1</v>
      </c>
      <c r="I145">
        <v>1</v>
      </c>
      <c r="J145">
        <v>300</v>
      </c>
      <c r="K145">
        <v>4337646</v>
      </c>
      <c r="L145">
        <v>243232.5</v>
      </c>
      <c r="M145" t="s">
        <v>516</v>
      </c>
      <c r="N145">
        <v>4337646</v>
      </c>
      <c r="U145">
        <v>0</v>
      </c>
      <c r="V145">
        <v>0</v>
      </c>
    </row>
    <row r="146" spans="1:22" x14ac:dyDescent="0.35">
      <c r="A146" t="s">
        <v>21</v>
      </c>
      <c r="B146" t="s">
        <v>178</v>
      </c>
      <c r="C146" t="s">
        <v>22</v>
      </c>
      <c r="D146" t="s">
        <v>125</v>
      </c>
      <c r="E146" t="s">
        <v>488</v>
      </c>
      <c r="F146" s="3">
        <v>10594</v>
      </c>
      <c r="G146" t="s">
        <v>517</v>
      </c>
      <c r="H146">
        <v>0</v>
      </c>
      <c r="I146">
        <v>0</v>
      </c>
      <c r="J146">
        <v>0</v>
      </c>
      <c r="M146" t="s">
        <v>518</v>
      </c>
      <c r="U146">
        <v>0</v>
      </c>
      <c r="V146">
        <v>0</v>
      </c>
    </row>
    <row r="147" spans="1:22" x14ac:dyDescent="0.35">
      <c r="A147" t="s">
        <v>21</v>
      </c>
      <c r="B147" t="s">
        <v>178</v>
      </c>
      <c r="C147" t="s">
        <v>22</v>
      </c>
      <c r="D147" t="s">
        <v>128</v>
      </c>
      <c r="E147" t="s">
        <v>519</v>
      </c>
      <c r="F147" s="3">
        <v>29952</v>
      </c>
      <c r="G147" t="s">
        <v>520</v>
      </c>
      <c r="H147">
        <v>0</v>
      </c>
      <c r="I147">
        <v>0</v>
      </c>
      <c r="J147">
        <v>2000</v>
      </c>
      <c r="M147" t="s">
        <v>521</v>
      </c>
      <c r="N147">
        <v>0</v>
      </c>
      <c r="O147">
        <v>0</v>
      </c>
      <c r="U147">
        <v>0</v>
      </c>
      <c r="V147">
        <v>0</v>
      </c>
    </row>
    <row r="148" spans="1:22" hidden="1" x14ac:dyDescent="0.35">
      <c r="A148" t="s">
        <v>154</v>
      </c>
      <c r="B148" t="s">
        <v>246</v>
      </c>
      <c r="C148" t="s">
        <v>522</v>
      </c>
      <c r="D148" t="s">
        <v>523</v>
      </c>
      <c r="E148" t="s">
        <v>382</v>
      </c>
      <c r="F148" s="3">
        <v>23744</v>
      </c>
      <c r="G148" t="s">
        <v>524</v>
      </c>
      <c r="H148">
        <v>1</v>
      </c>
      <c r="I148">
        <v>0</v>
      </c>
      <c r="J148">
        <v>0</v>
      </c>
      <c r="M148" t="s">
        <v>525</v>
      </c>
      <c r="U148">
        <v>0</v>
      </c>
      <c r="V148">
        <v>0</v>
      </c>
    </row>
    <row r="149" spans="1:22" x14ac:dyDescent="0.35">
      <c r="A149" t="s">
        <v>21</v>
      </c>
      <c r="B149" t="s">
        <v>178</v>
      </c>
      <c r="C149" t="s">
        <v>22</v>
      </c>
      <c r="D149" t="s">
        <v>128</v>
      </c>
      <c r="E149" t="s">
        <v>526</v>
      </c>
      <c r="F149" s="3">
        <v>27761</v>
      </c>
      <c r="G149" t="s">
        <v>527</v>
      </c>
      <c r="H149">
        <v>1</v>
      </c>
      <c r="I149">
        <v>10</v>
      </c>
      <c r="J149">
        <v>0</v>
      </c>
      <c r="M149" t="s">
        <v>528</v>
      </c>
      <c r="N149">
        <v>0</v>
      </c>
      <c r="O149">
        <v>0</v>
      </c>
      <c r="U149">
        <v>0</v>
      </c>
      <c r="V149">
        <v>0</v>
      </c>
    </row>
    <row r="150" spans="1:22" x14ac:dyDescent="0.35">
      <c r="A150" t="s">
        <v>21</v>
      </c>
      <c r="B150" t="s">
        <v>178</v>
      </c>
      <c r="C150" t="s">
        <v>22</v>
      </c>
      <c r="D150" t="s">
        <v>529</v>
      </c>
      <c r="E150" t="s">
        <v>530</v>
      </c>
      <c r="F150" s="3">
        <v>40180</v>
      </c>
      <c r="G150" t="s">
        <v>531</v>
      </c>
      <c r="H150">
        <v>0</v>
      </c>
      <c r="I150">
        <v>0</v>
      </c>
      <c r="J150">
        <v>0</v>
      </c>
      <c r="K150">
        <v>627673</v>
      </c>
      <c r="L150">
        <v>32326.5</v>
      </c>
      <c r="M150" t="s">
        <v>532</v>
      </c>
      <c r="P150">
        <v>337716</v>
      </c>
      <c r="Q150">
        <v>145954</v>
      </c>
      <c r="S150">
        <v>144003</v>
      </c>
      <c r="U150">
        <v>0</v>
      </c>
      <c r="V150">
        <v>0</v>
      </c>
    </row>
    <row r="151" spans="1:22" hidden="1" x14ac:dyDescent="0.35">
      <c r="A151" t="s">
        <v>154</v>
      </c>
      <c r="B151" t="s">
        <v>155</v>
      </c>
      <c r="C151" t="s">
        <v>173</v>
      </c>
      <c r="D151" t="s">
        <v>533</v>
      </c>
      <c r="E151" t="s">
        <v>534</v>
      </c>
      <c r="F151" s="3">
        <v>3655</v>
      </c>
      <c r="G151" t="s">
        <v>535</v>
      </c>
      <c r="H151">
        <v>63</v>
      </c>
      <c r="I151">
        <v>20</v>
      </c>
      <c r="J151">
        <v>0</v>
      </c>
      <c r="M151" t="s">
        <v>536</v>
      </c>
      <c r="U151">
        <v>0</v>
      </c>
      <c r="V151">
        <v>0</v>
      </c>
    </row>
    <row r="152" spans="1:22" hidden="1" x14ac:dyDescent="0.35">
      <c r="A152" t="s">
        <v>154</v>
      </c>
      <c r="B152" t="s">
        <v>155</v>
      </c>
      <c r="C152" t="s">
        <v>268</v>
      </c>
      <c r="D152" t="s">
        <v>209</v>
      </c>
      <c r="E152" t="s">
        <v>537</v>
      </c>
      <c r="F152" s="3">
        <v>31414</v>
      </c>
      <c r="G152" t="s">
        <v>538</v>
      </c>
      <c r="H152">
        <v>0</v>
      </c>
      <c r="I152">
        <v>0</v>
      </c>
      <c r="J152">
        <v>1000</v>
      </c>
      <c r="M152" t="s">
        <v>539</v>
      </c>
      <c r="N152">
        <v>0</v>
      </c>
      <c r="O152">
        <v>0</v>
      </c>
      <c r="U152">
        <v>0</v>
      </c>
      <c r="V152">
        <v>0</v>
      </c>
    </row>
    <row r="153" spans="1:22" hidden="1" x14ac:dyDescent="0.35">
      <c r="A153" t="s">
        <v>154</v>
      </c>
      <c r="B153" t="s">
        <v>155</v>
      </c>
      <c r="C153" t="s">
        <v>268</v>
      </c>
      <c r="D153" t="s">
        <v>269</v>
      </c>
      <c r="E153" t="s">
        <v>540</v>
      </c>
      <c r="F153" s="3">
        <v>33605</v>
      </c>
      <c r="G153" t="s">
        <v>541</v>
      </c>
      <c r="H153">
        <v>0</v>
      </c>
      <c r="I153">
        <v>0</v>
      </c>
      <c r="J153">
        <v>0</v>
      </c>
      <c r="M153" t="s">
        <v>542</v>
      </c>
      <c r="N153">
        <v>0</v>
      </c>
      <c r="O153">
        <v>0</v>
      </c>
      <c r="U153">
        <v>0</v>
      </c>
      <c r="V153">
        <v>0</v>
      </c>
    </row>
    <row r="154" spans="1:22" hidden="1" x14ac:dyDescent="0.35">
      <c r="A154" t="s">
        <v>154</v>
      </c>
      <c r="B154" t="s">
        <v>155</v>
      </c>
      <c r="C154" t="s">
        <v>268</v>
      </c>
      <c r="D154" t="s">
        <v>390</v>
      </c>
      <c r="E154" t="s">
        <v>543</v>
      </c>
      <c r="F154" s="3">
        <v>34701</v>
      </c>
      <c r="G154" t="s">
        <v>544</v>
      </c>
      <c r="H154">
        <v>0</v>
      </c>
      <c r="I154">
        <v>0</v>
      </c>
      <c r="J154">
        <v>0</v>
      </c>
      <c r="M154" t="s">
        <v>545</v>
      </c>
      <c r="N154">
        <v>0</v>
      </c>
      <c r="O154">
        <v>0</v>
      </c>
      <c r="U154">
        <v>0</v>
      </c>
      <c r="V154">
        <v>0</v>
      </c>
    </row>
    <row r="155" spans="1:22" x14ac:dyDescent="0.35">
      <c r="A155" t="s">
        <v>21</v>
      </c>
      <c r="B155" t="s">
        <v>178</v>
      </c>
      <c r="C155" t="s">
        <v>22</v>
      </c>
      <c r="D155" t="s">
        <v>529</v>
      </c>
      <c r="E155" t="s">
        <v>546</v>
      </c>
      <c r="F155" s="3">
        <v>36527</v>
      </c>
      <c r="G155" t="s">
        <v>547</v>
      </c>
      <c r="H155">
        <v>0</v>
      </c>
      <c r="I155">
        <v>0</v>
      </c>
      <c r="J155">
        <v>0</v>
      </c>
      <c r="K155">
        <v>216978</v>
      </c>
      <c r="L155">
        <v>13646.4</v>
      </c>
      <c r="M155" t="s">
        <v>548</v>
      </c>
      <c r="N155">
        <v>216978</v>
      </c>
      <c r="U155">
        <v>0</v>
      </c>
      <c r="V155">
        <v>0</v>
      </c>
    </row>
    <row r="156" spans="1:22" x14ac:dyDescent="0.35">
      <c r="A156" t="s">
        <v>21</v>
      </c>
      <c r="B156" t="s">
        <v>178</v>
      </c>
      <c r="C156" t="s">
        <v>22</v>
      </c>
      <c r="D156" t="s">
        <v>338</v>
      </c>
      <c r="E156" t="s">
        <v>549</v>
      </c>
      <c r="F156" s="3">
        <v>37623</v>
      </c>
      <c r="G156" t="s">
        <v>550</v>
      </c>
      <c r="H156">
        <v>30</v>
      </c>
      <c r="J156">
        <v>2</v>
      </c>
      <c r="M156" t="s">
        <v>551</v>
      </c>
      <c r="U156">
        <v>0</v>
      </c>
      <c r="V156">
        <v>0</v>
      </c>
    </row>
    <row r="157" spans="1:22" hidden="1" x14ac:dyDescent="0.35">
      <c r="A157" t="s">
        <v>154</v>
      </c>
      <c r="B157" t="s">
        <v>155</v>
      </c>
      <c r="C157" t="s">
        <v>156</v>
      </c>
      <c r="D157" t="s">
        <v>157</v>
      </c>
      <c r="E157" t="s">
        <v>496</v>
      </c>
      <c r="F157" s="3">
        <v>6577</v>
      </c>
      <c r="G157" t="s">
        <v>552</v>
      </c>
      <c r="H157">
        <v>88</v>
      </c>
      <c r="I157">
        <v>11</v>
      </c>
      <c r="J157">
        <v>0</v>
      </c>
      <c r="M157" t="s">
        <v>553</v>
      </c>
      <c r="U157">
        <v>0</v>
      </c>
      <c r="V157">
        <v>0</v>
      </c>
    </row>
    <row r="158" spans="1:22" x14ac:dyDescent="0.35">
      <c r="A158" t="s">
        <v>21</v>
      </c>
      <c r="B158" t="s">
        <v>178</v>
      </c>
      <c r="C158" t="s">
        <v>22</v>
      </c>
      <c r="D158" t="s">
        <v>399</v>
      </c>
      <c r="E158" t="s">
        <v>554</v>
      </c>
      <c r="F158" s="3">
        <v>34336</v>
      </c>
      <c r="G158" t="s">
        <v>555</v>
      </c>
      <c r="H158">
        <v>0</v>
      </c>
      <c r="I158">
        <v>0</v>
      </c>
      <c r="J158">
        <v>0</v>
      </c>
      <c r="K158">
        <v>45995</v>
      </c>
      <c r="L158">
        <v>3220.2</v>
      </c>
      <c r="M158" t="s">
        <v>556</v>
      </c>
      <c r="P158">
        <v>45995</v>
      </c>
      <c r="U158">
        <v>0</v>
      </c>
      <c r="V158">
        <v>0</v>
      </c>
    </row>
    <row r="159" spans="1:22" hidden="1" x14ac:dyDescent="0.35">
      <c r="A159" t="s">
        <v>154</v>
      </c>
      <c r="B159" t="s">
        <v>155</v>
      </c>
      <c r="C159" t="s">
        <v>209</v>
      </c>
      <c r="D159" t="s">
        <v>210</v>
      </c>
      <c r="E159" t="s">
        <v>557</v>
      </c>
      <c r="F159" s="3">
        <v>41641</v>
      </c>
      <c r="G159" t="s">
        <v>558</v>
      </c>
      <c r="H159">
        <v>32</v>
      </c>
      <c r="I159">
        <v>15</v>
      </c>
      <c r="J159">
        <v>0</v>
      </c>
      <c r="K159">
        <v>0</v>
      </c>
      <c r="L159">
        <v>0</v>
      </c>
      <c r="M159" t="s">
        <v>559</v>
      </c>
    </row>
    <row r="160" spans="1:22" hidden="1" x14ac:dyDescent="0.35">
      <c r="A160" t="s">
        <v>154</v>
      </c>
      <c r="B160" t="s">
        <v>155</v>
      </c>
      <c r="C160" t="s">
        <v>560</v>
      </c>
      <c r="D160" t="s">
        <v>561</v>
      </c>
      <c r="E160" t="s">
        <v>562</v>
      </c>
      <c r="F160" s="3">
        <v>28492</v>
      </c>
      <c r="G160" t="s">
        <v>563</v>
      </c>
      <c r="H160">
        <v>0</v>
      </c>
      <c r="I160">
        <v>0</v>
      </c>
      <c r="J160">
        <v>0</v>
      </c>
      <c r="M160" t="s">
        <v>564</v>
      </c>
      <c r="N160">
        <v>0</v>
      </c>
      <c r="O160">
        <v>0</v>
      </c>
      <c r="U160">
        <v>0</v>
      </c>
      <c r="V160">
        <v>0</v>
      </c>
    </row>
    <row r="161" spans="1:22" hidden="1" x14ac:dyDescent="0.35">
      <c r="A161" t="s">
        <v>154</v>
      </c>
      <c r="B161" t="s">
        <v>155</v>
      </c>
      <c r="C161" t="s">
        <v>156</v>
      </c>
      <c r="D161" t="s">
        <v>157</v>
      </c>
      <c r="E161" t="s">
        <v>565</v>
      </c>
      <c r="F161" s="3">
        <v>36162</v>
      </c>
      <c r="G161" t="s">
        <v>566</v>
      </c>
      <c r="H161">
        <v>0</v>
      </c>
      <c r="I161">
        <v>15</v>
      </c>
      <c r="J161">
        <v>1200</v>
      </c>
      <c r="M161" t="s">
        <v>567</v>
      </c>
      <c r="N161">
        <v>0</v>
      </c>
      <c r="O161">
        <v>0</v>
      </c>
      <c r="U161">
        <v>0</v>
      </c>
      <c r="V161">
        <v>0</v>
      </c>
    </row>
    <row r="162" spans="1:22" x14ac:dyDescent="0.35">
      <c r="A162" t="s">
        <v>21</v>
      </c>
      <c r="B162" t="s">
        <v>178</v>
      </c>
      <c r="C162" t="s">
        <v>22</v>
      </c>
      <c r="D162" t="s">
        <v>128</v>
      </c>
      <c r="E162" t="s">
        <v>568</v>
      </c>
      <c r="F162" s="3">
        <v>28492</v>
      </c>
      <c r="G162" t="s">
        <v>569</v>
      </c>
      <c r="H162">
        <v>8</v>
      </c>
      <c r="I162">
        <v>400</v>
      </c>
      <c r="J162">
        <v>0</v>
      </c>
      <c r="M162" t="s">
        <v>570</v>
      </c>
      <c r="N162">
        <v>0</v>
      </c>
      <c r="O162">
        <v>0</v>
      </c>
      <c r="U162">
        <v>0</v>
      </c>
      <c r="V162">
        <v>0</v>
      </c>
    </row>
    <row r="163" spans="1:22" x14ac:dyDescent="0.35">
      <c r="A163" t="s">
        <v>21</v>
      </c>
      <c r="B163" t="s">
        <v>178</v>
      </c>
      <c r="C163" t="s">
        <v>22</v>
      </c>
      <c r="D163" t="s">
        <v>128</v>
      </c>
      <c r="E163" t="s">
        <v>571</v>
      </c>
      <c r="F163" s="3">
        <v>28127</v>
      </c>
      <c r="G163" t="s">
        <v>572</v>
      </c>
      <c r="H163">
        <v>0</v>
      </c>
      <c r="I163">
        <v>0</v>
      </c>
      <c r="J163">
        <v>0</v>
      </c>
      <c r="M163" t="s">
        <v>573</v>
      </c>
      <c r="N163">
        <v>0</v>
      </c>
      <c r="O163">
        <v>0</v>
      </c>
      <c r="U163">
        <v>0</v>
      </c>
      <c r="V163">
        <v>0</v>
      </c>
    </row>
    <row r="164" spans="1:22" x14ac:dyDescent="0.35">
      <c r="A164" t="s">
        <v>21</v>
      </c>
      <c r="B164" t="s">
        <v>178</v>
      </c>
      <c r="C164" t="s">
        <v>22</v>
      </c>
      <c r="D164" t="s">
        <v>126</v>
      </c>
      <c r="E164" t="s">
        <v>505</v>
      </c>
      <c r="F164" s="3">
        <v>34336</v>
      </c>
      <c r="G164" t="s">
        <v>574</v>
      </c>
      <c r="H164">
        <v>0</v>
      </c>
      <c r="I164">
        <v>0</v>
      </c>
      <c r="J164">
        <v>0</v>
      </c>
      <c r="K164">
        <v>6799000</v>
      </c>
      <c r="L164">
        <v>476009.3</v>
      </c>
      <c r="M164" t="s">
        <v>575</v>
      </c>
      <c r="N164">
        <v>0</v>
      </c>
      <c r="O164">
        <v>0</v>
      </c>
      <c r="S164">
        <v>6799000</v>
      </c>
      <c r="U164">
        <v>0</v>
      </c>
      <c r="V164">
        <v>0</v>
      </c>
    </row>
    <row r="165" spans="1:22" x14ac:dyDescent="0.35">
      <c r="A165" t="s">
        <v>21</v>
      </c>
      <c r="B165" t="s">
        <v>178</v>
      </c>
      <c r="C165" t="s">
        <v>22</v>
      </c>
      <c r="D165" t="s">
        <v>128</v>
      </c>
      <c r="E165" t="s">
        <v>295</v>
      </c>
      <c r="F165" s="3">
        <v>39449</v>
      </c>
      <c r="G165" t="s">
        <v>576</v>
      </c>
      <c r="H165">
        <v>0</v>
      </c>
      <c r="I165">
        <v>0</v>
      </c>
      <c r="J165">
        <v>0</v>
      </c>
      <c r="K165">
        <v>0</v>
      </c>
      <c r="L165">
        <v>0</v>
      </c>
      <c r="M165" t="s">
        <v>577</v>
      </c>
      <c r="U165">
        <v>60000</v>
      </c>
      <c r="V165">
        <v>0</v>
      </c>
    </row>
    <row r="166" spans="1:22" x14ac:dyDescent="0.35">
      <c r="A166" t="s">
        <v>21</v>
      </c>
      <c r="B166" t="s">
        <v>178</v>
      </c>
      <c r="C166" t="s">
        <v>22</v>
      </c>
      <c r="D166" t="s">
        <v>259</v>
      </c>
      <c r="E166" t="s">
        <v>578</v>
      </c>
      <c r="F166" s="3">
        <v>36162</v>
      </c>
      <c r="G166" t="s">
        <v>579</v>
      </c>
      <c r="H166">
        <v>0</v>
      </c>
      <c r="I166">
        <v>1</v>
      </c>
      <c r="J166">
        <v>0</v>
      </c>
      <c r="M166" t="s">
        <v>580</v>
      </c>
      <c r="U166">
        <v>0</v>
      </c>
      <c r="V166">
        <v>0</v>
      </c>
    </row>
    <row r="167" spans="1:22" x14ac:dyDescent="0.35">
      <c r="A167" t="s">
        <v>21</v>
      </c>
      <c r="B167" t="s">
        <v>178</v>
      </c>
      <c r="C167" t="s">
        <v>22</v>
      </c>
      <c r="D167" t="s">
        <v>125</v>
      </c>
      <c r="E167" t="s">
        <v>472</v>
      </c>
      <c r="F167" s="3">
        <v>20457</v>
      </c>
      <c r="G167" t="s">
        <v>581</v>
      </c>
      <c r="H167">
        <v>0</v>
      </c>
      <c r="I167">
        <v>0</v>
      </c>
      <c r="J167">
        <v>0</v>
      </c>
      <c r="M167" t="s">
        <v>582</v>
      </c>
      <c r="U167">
        <v>0</v>
      </c>
      <c r="V167">
        <v>0</v>
      </c>
    </row>
    <row r="168" spans="1:22" x14ac:dyDescent="0.35">
      <c r="A168" t="s">
        <v>21</v>
      </c>
      <c r="B168" t="s">
        <v>178</v>
      </c>
      <c r="C168" t="s">
        <v>22</v>
      </c>
      <c r="D168" t="s">
        <v>128</v>
      </c>
      <c r="E168" t="s">
        <v>488</v>
      </c>
      <c r="F168" s="3">
        <v>36163</v>
      </c>
      <c r="G168" t="s">
        <v>583</v>
      </c>
      <c r="H168">
        <v>11</v>
      </c>
      <c r="I168">
        <v>7</v>
      </c>
      <c r="J168">
        <v>0</v>
      </c>
      <c r="M168" t="s">
        <v>584</v>
      </c>
      <c r="N168">
        <v>0</v>
      </c>
      <c r="O168">
        <v>0</v>
      </c>
      <c r="U168">
        <v>0</v>
      </c>
      <c r="V168">
        <v>0</v>
      </c>
    </row>
    <row r="169" spans="1:22" x14ac:dyDescent="0.35">
      <c r="A169" t="s">
        <v>21</v>
      </c>
      <c r="B169" t="s">
        <v>178</v>
      </c>
      <c r="C169" t="s">
        <v>22</v>
      </c>
      <c r="D169" t="s">
        <v>128</v>
      </c>
      <c r="E169" t="s">
        <v>180</v>
      </c>
      <c r="F169" s="3">
        <v>17170</v>
      </c>
      <c r="G169" t="s">
        <v>585</v>
      </c>
      <c r="H169">
        <v>0</v>
      </c>
      <c r="I169">
        <v>0</v>
      </c>
      <c r="J169">
        <v>0</v>
      </c>
      <c r="K169">
        <v>0</v>
      </c>
      <c r="L169">
        <v>0</v>
      </c>
      <c r="M169" t="s">
        <v>586</v>
      </c>
      <c r="U169">
        <v>0</v>
      </c>
      <c r="V169">
        <v>0</v>
      </c>
    </row>
    <row r="170" spans="1:22" x14ac:dyDescent="0.35">
      <c r="A170" t="s">
        <v>21</v>
      </c>
      <c r="B170" t="s">
        <v>178</v>
      </c>
      <c r="C170" t="s">
        <v>22</v>
      </c>
      <c r="D170" t="s">
        <v>278</v>
      </c>
      <c r="E170" t="s">
        <v>587</v>
      </c>
      <c r="F170" s="3">
        <v>19727</v>
      </c>
      <c r="G170" t="s">
        <v>588</v>
      </c>
      <c r="H170">
        <v>0</v>
      </c>
      <c r="I170">
        <v>0</v>
      </c>
      <c r="J170">
        <v>0</v>
      </c>
      <c r="M170" t="s">
        <v>589</v>
      </c>
      <c r="U170">
        <v>0</v>
      </c>
      <c r="V170">
        <v>0</v>
      </c>
    </row>
    <row r="171" spans="1:22" x14ac:dyDescent="0.35">
      <c r="A171" t="s">
        <v>21</v>
      </c>
      <c r="B171" t="s">
        <v>178</v>
      </c>
      <c r="C171" t="s">
        <v>22</v>
      </c>
      <c r="D171" t="s">
        <v>399</v>
      </c>
      <c r="E171" t="s">
        <v>590</v>
      </c>
      <c r="F171" s="3">
        <v>32511</v>
      </c>
      <c r="G171" t="s">
        <v>591</v>
      </c>
      <c r="H171">
        <v>13</v>
      </c>
      <c r="I171">
        <v>100</v>
      </c>
      <c r="J171">
        <v>0</v>
      </c>
      <c r="M171" t="s">
        <v>592</v>
      </c>
      <c r="N171">
        <v>0</v>
      </c>
      <c r="O171">
        <v>0</v>
      </c>
      <c r="U171">
        <v>0</v>
      </c>
      <c r="V171">
        <v>0</v>
      </c>
    </row>
    <row r="172" spans="1:22" hidden="1" x14ac:dyDescent="0.35">
      <c r="A172" t="s">
        <v>154</v>
      </c>
      <c r="B172" t="s">
        <v>155</v>
      </c>
      <c r="C172" t="s">
        <v>268</v>
      </c>
      <c r="D172" t="s">
        <v>269</v>
      </c>
      <c r="E172" t="s">
        <v>593</v>
      </c>
      <c r="F172" s="3">
        <v>33606</v>
      </c>
      <c r="G172" t="s">
        <v>594</v>
      </c>
      <c r="H172">
        <v>0</v>
      </c>
      <c r="I172">
        <v>0</v>
      </c>
      <c r="J172">
        <v>0</v>
      </c>
      <c r="M172" t="s">
        <v>595</v>
      </c>
      <c r="N172">
        <v>0</v>
      </c>
      <c r="O172">
        <v>0</v>
      </c>
      <c r="U172">
        <v>0</v>
      </c>
      <c r="V172">
        <v>0</v>
      </c>
    </row>
    <row r="173" spans="1:22" x14ac:dyDescent="0.35">
      <c r="A173" t="s">
        <v>21</v>
      </c>
      <c r="B173" t="s">
        <v>178</v>
      </c>
      <c r="C173" t="s">
        <v>22</v>
      </c>
      <c r="D173" t="s">
        <v>125</v>
      </c>
      <c r="E173" t="s">
        <v>596</v>
      </c>
      <c r="F173" s="3">
        <v>3292</v>
      </c>
      <c r="G173" t="s">
        <v>597</v>
      </c>
      <c r="H173">
        <v>1</v>
      </c>
      <c r="I173">
        <v>0</v>
      </c>
      <c r="J173">
        <v>0</v>
      </c>
      <c r="M173" t="s">
        <v>598</v>
      </c>
      <c r="U173">
        <v>0</v>
      </c>
      <c r="V173">
        <v>0</v>
      </c>
    </row>
    <row r="174" spans="1:22" x14ac:dyDescent="0.35">
      <c r="A174" t="s">
        <v>21</v>
      </c>
      <c r="B174" t="s">
        <v>178</v>
      </c>
      <c r="C174" t="s">
        <v>22</v>
      </c>
      <c r="D174" t="s">
        <v>125</v>
      </c>
      <c r="E174" t="s">
        <v>599</v>
      </c>
      <c r="F174" s="3">
        <v>30685</v>
      </c>
      <c r="G174" t="s">
        <v>600</v>
      </c>
      <c r="H174">
        <v>0</v>
      </c>
      <c r="I174">
        <v>0</v>
      </c>
      <c r="J174">
        <v>0</v>
      </c>
      <c r="K174">
        <v>4029790</v>
      </c>
      <c r="L174">
        <v>398989.1</v>
      </c>
      <c r="M174" t="s">
        <v>601</v>
      </c>
      <c r="N174">
        <v>605407</v>
      </c>
      <c r="O174">
        <v>3424383</v>
      </c>
      <c r="U174">
        <v>0</v>
      </c>
      <c r="V174">
        <v>0</v>
      </c>
    </row>
    <row r="175" spans="1:22" x14ac:dyDescent="0.35">
      <c r="A175" t="s">
        <v>21</v>
      </c>
      <c r="B175" t="s">
        <v>178</v>
      </c>
      <c r="C175" t="s">
        <v>22</v>
      </c>
      <c r="D175" t="s">
        <v>128</v>
      </c>
      <c r="E175" t="s">
        <v>305</v>
      </c>
      <c r="F175" s="3">
        <v>35799</v>
      </c>
      <c r="G175" t="s">
        <v>602</v>
      </c>
      <c r="H175">
        <v>35</v>
      </c>
      <c r="I175">
        <v>945</v>
      </c>
      <c r="J175">
        <v>17800</v>
      </c>
      <c r="K175">
        <v>4635720433</v>
      </c>
      <c r="L175">
        <v>304647564.10000002</v>
      </c>
      <c r="M175" t="s">
        <v>603</v>
      </c>
      <c r="N175">
        <v>665387416</v>
      </c>
      <c r="O175">
        <v>42560837</v>
      </c>
      <c r="P175">
        <v>17661738</v>
      </c>
      <c r="Q175">
        <v>2018484288</v>
      </c>
      <c r="R175">
        <v>166306876</v>
      </c>
      <c r="S175">
        <v>1712248000</v>
      </c>
      <c r="T175">
        <v>13071278</v>
      </c>
      <c r="U175">
        <v>4828750</v>
      </c>
      <c r="V175">
        <v>0</v>
      </c>
    </row>
    <row r="176" spans="1:22" x14ac:dyDescent="0.35">
      <c r="A176" t="s">
        <v>21</v>
      </c>
      <c r="B176" t="s">
        <v>178</v>
      </c>
      <c r="C176" t="s">
        <v>22</v>
      </c>
      <c r="D176" t="s">
        <v>399</v>
      </c>
      <c r="E176" t="s">
        <v>197</v>
      </c>
      <c r="F176" s="3">
        <v>29956</v>
      </c>
      <c r="G176" t="s">
        <v>604</v>
      </c>
      <c r="H176">
        <v>0</v>
      </c>
      <c r="I176">
        <v>0</v>
      </c>
      <c r="J176">
        <v>0</v>
      </c>
      <c r="M176" t="s">
        <v>605</v>
      </c>
      <c r="N176">
        <v>0</v>
      </c>
      <c r="O176">
        <v>0</v>
      </c>
      <c r="U176">
        <v>0</v>
      </c>
      <c r="V176">
        <v>0</v>
      </c>
    </row>
    <row r="177" spans="1:22" x14ac:dyDescent="0.35">
      <c r="A177" t="s">
        <v>21</v>
      </c>
      <c r="B177" t="s">
        <v>178</v>
      </c>
      <c r="C177" t="s">
        <v>22</v>
      </c>
      <c r="D177" t="s">
        <v>128</v>
      </c>
      <c r="E177" t="s">
        <v>606</v>
      </c>
      <c r="F177" s="3">
        <v>34339</v>
      </c>
      <c r="G177" t="s">
        <v>607</v>
      </c>
      <c r="H177">
        <v>6</v>
      </c>
      <c r="I177">
        <v>0</v>
      </c>
      <c r="J177">
        <v>0</v>
      </c>
      <c r="M177" t="s">
        <v>608</v>
      </c>
      <c r="N177">
        <v>0</v>
      </c>
      <c r="O177">
        <v>0</v>
      </c>
      <c r="U177">
        <v>0</v>
      </c>
      <c r="V177">
        <v>0</v>
      </c>
    </row>
    <row r="178" spans="1:22" x14ac:dyDescent="0.35">
      <c r="A178" t="s">
        <v>21</v>
      </c>
      <c r="B178" t="s">
        <v>178</v>
      </c>
      <c r="C178" t="s">
        <v>22</v>
      </c>
      <c r="D178" t="s">
        <v>126</v>
      </c>
      <c r="E178" t="s">
        <v>609</v>
      </c>
      <c r="F178" s="3">
        <v>39819</v>
      </c>
      <c r="G178" t="s">
        <v>610</v>
      </c>
      <c r="H178">
        <v>0</v>
      </c>
      <c r="I178">
        <v>0</v>
      </c>
      <c r="J178">
        <v>0</v>
      </c>
      <c r="K178">
        <v>3591884</v>
      </c>
      <c r="L178">
        <v>188385.5</v>
      </c>
      <c r="M178" t="s">
        <v>611</v>
      </c>
      <c r="N178">
        <v>3591884</v>
      </c>
      <c r="U178">
        <v>0</v>
      </c>
      <c r="V178">
        <v>0</v>
      </c>
    </row>
    <row r="179" spans="1:22" x14ac:dyDescent="0.35">
      <c r="A179" t="s">
        <v>21</v>
      </c>
      <c r="B179" t="s">
        <v>178</v>
      </c>
      <c r="C179" t="s">
        <v>22</v>
      </c>
      <c r="D179" t="s">
        <v>126</v>
      </c>
      <c r="E179" t="s">
        <v>612</v>
      </c>
      <c r="F179" s="3">
        <v>39819</v>
      </c>
      <c r="G179" t="s">
        <v>613</v>
      </c>
      <c r="H179">
        <v>0</v>
      </c>
      <c r="I179">
        <v>0</v>
      </c>
      <c r="J179">
        <v>0</v>
      </c>
      <c r="K179">
        <v>13191884</v>
      </c>
      <c r="L179">
        <v>691882</v>
      </c>
      <c r="M179" t="s">
        <v>611</v>
      </c>
      <c r="N179">
        <v>3591884</v>
      </c>
      <c r="O179">
        <v>9600000</v>
      </c>
      <c r="U179">
        <v>0</v>
      </c>
      <c r="V179">
        <v>0</v>
      </c>
    </row>
    <row r="180" spans="1:22" hidden="1" x14ac:dyDescent="0.35">
      <c r="A180" t="s">
        <v>154</v>
      </c>
      <c r="B180" t="s">
        <v>155</v>
      </c>
      <c r="C180" t="s">
        <v>209</v>
      </c>
      <c r="D180" t="s">
        <v>210</v>
      </c>
      <c r="E180" t="s">
        <v>614</v>
      </c>
      <c r="F180" s="3">
        <v>9871</v>
      </c>
      <c r="G180" t="s">
        <v>615</v>
      </c>
      <c r="H180">
        <v>76</v>
      </c>
      <c r="I180">
        <v>0</v>
      </c>
      <c r="J180">
        <v>0</v>
      </c>
      <c r="M180" t="s">
        <v>616</v>
      </c>
      <c r="U180">
        <v>0</v>
      </c>
      <c r="V180">
        <v>0</v>
      </c>
    </row>
    <row r="181" spans="1:22" x14ac:dyDescent="0.35">
      <c r="A181" t="s">
        <v>21</v>
      </c>
      <c r="B181" t="s">
        <v>178</v>
      </c>
      <c r="C181" t="s">
        <v>7</v>
      </c>
      <c r="D181" t="s">
        <v>415</v>
      </c>
      <c r="E181" t="s">
        <v>617</v>
      </c>
      <c r="F181" s="3">
        <v>23751</v>
      </c>
      <c r="G181" t="s">
        <v>618</v>
      </c>
      <c r="H181">
        <v>4</v>
      </c>
      <c r="I181">
        <v>0</v>
      </c>
      <c r="J181">
        <v>0</v>
      </c>
      <c r="M181" t="s">
        <v>619</v>
      </c>
      <c r="U181">
        <v>0</v>
      </c>
      <c r="V181">
        <v>0</v>
      </c>
    </row>
    <row r="182" spans="1:22" x14ac:dyDescent="0.35">
      <c r="A182" t="s">
        <v>21</v>
      </c>
      <c r="B182" t="s">
        <v>178</v>
      </c>
      <c r="C182" t="s">
        <v>22</v>
      </c>
      <c r="D182" t="s">
        <v>125</v>
      </c>
      <c r="E182" t="s">
        <v>620</v>
      </c>
      <c r="F182" s="3">
        <v>35439</v>
      </c>
      <c r="G182" t="s">
        <v>621</v>
      </c>
      <c r="H182">
        <v>0</v>
      </c>
      <c r="I182">
        <v>0</v>
      </c>
      <c r="J182">
        <v>200</v>
      </c>
      <c r="M182" t="s">
        <v>622</v>
      </c>
      <c r="U182">
        <v>0</v>
      </c>
      <c r="V182">
        <v>0</v>
      </c>
    </row>
    <row r="183" spans="1:22" x14ac:dyDescent="0.35">
      <c r="A183" t="s">
        <v>21</v>
      </c>
      <c r="B183" t="s">
        <v>178</v>
      </c>
      <c r="C183" t="s">
        <v>22</v>
      </c>
      <c r="D183" t="s">
        <v>128</v>
      </c>
      <c r="E183" t="s">
        <v>387</v>
      </c>
      <c r="F183" s="3">
        <v>39456</v>
      </c>
      <c r="G183" t="s">
        <v>623</v>
      </c>
      <c r="H183">
        <v>0</v>
      </c>
      <c r="I183">
        <v>0</v>
      </c>
      <c r="J183">
        <v>0</v>
      </c>
      <c r="K183">
        <v>0</v>
      </c>
      <c r="L183">
        <v>0</v>
      </c>
      <c r="M183" t="s">
        <v>624</v>
      </c>
      <c r="U183">
        <v>249000</v>
      </c>
      <c r="V183">
        <v>0</v>
      </c>
    </row>
    <row r="184" spans="1:22" hidden="1" x14ac:dyDescent="0.35">
      <c r="A184" t="s">
        <v>154</v>
      </c>
      <c r="B184" t="s">
        <v>155</v>
      </c>
      <c r="C184" t="s">
        <v>268</v>
      </c>
      <c r="D184" t="s">
        <v>390</v>
      </c>
      <c r="E184" t="s">
        <v>625</v>
      </c>
      <c r="F184" s="3">
        <v>32051</v>
      </c>
      <c r="G184" t="s">
        <v>626</v>
      </c>
      <c r="H184">
        <v>0</v>
      </c>
      <c r="I184">
        <v>0</v>
      </c>
      <c r="J184">
        <v>300</v>
      </c>
      <c r="M184" t="s">
        <v>627</v>
      </c>
      <c r="N184">
        <v>0</v>
      </c>
      <c r="O184">
        <v>0</v>
      </c>
      <c r="U184">
        <v>0</v>
      </c>
      <c r="V184">
        <v>0</v>
      </c>
    </row>
    <row r="185" spans="1:22" hidden="1" x14ac:dyDescent="0.35">
      <c r="A185" t="s">
        <v>154</v>
      </c>
      <c r="B185" t="s">
        <v>155</v>
      </c>
      <c r="C185" t="s">
        <v>173</v>
      </c>
      <c r="D185" t="s">
        <v>325</v>
      </c>
      <c r="E185" t="s">
        <v>628</v>
      </c>
      <c r="F185" s="3">
        <v>33512</v>
      </c>
      <c r="G185" t="s">
        <v>629</v>
      </c>
      <c r="H185">
        <v>18</v>
      </c>
      <c r="I185">
        <v>0</v>
      </c>
      <c r="J185">
        <v>0</v>
      </c>
      <c r="M185" t="s">
        <v>630</v>
      </c>
      <c r="N185">
        <v>0</v>
      </c>
      <c r="O185">
        <v>0</v>
      </c>
      <c r="U185">
        <v>0</v>
      </c>
      <c r="V185">
        <v>0</v>
      </c>
    </row>
    <row r="186" spans="1:22" x14ac:dyDescent="0.35">
      <c r="A186" t="s">
        <v>21</v>
      </c>
      <c r="B186" t="s">
        <v>178</v>
      </c>
      <c r="C186" t="s">
        <v>13</v>
      </c>
      <c r="D186" t="s">
        <v>631</v>
      </c>
      <c r="E186" t="s">
        <v>632</v>
      </c>
      <c r="F186" s="3">
        <v>36434</v>
      </c>
      <c r="G186" t="s">
        <v>633</v>
      </c>
      <c r="H186">
        <v>0</v>
      </c>
      <c r="I186">
        <v>0</v>
      </c>
      <c r="J186">
        <v>170</v>
      </c>
      <c r="M186" t="s">
        <v>634</v>
      </c>
      <c r="U186">
        <v>0</v>
      </c>
      <c r="V186">
        <v>0</v>
      </c>
    </row>
    <row r="187" spans="1:22" x14ac:dyDescent="0.35">
      <c r="A187" t="s">
        <v>21</v>
      </c>
      <c r="B187" t="s">
        <v>178</v>
      </c>
      <c r="C187" t="s">
        <v>22</v>
      </c>
      <c r="D187" t="s">
        <v>127</v>
      </c>
      <c r="E187" t="s">
        <v>635</v>
      </c>
      <c r="F187" s="3">
        <v>14163</v>
      </c>
      <c r="G187" t="s">
        <v>636</v>
      </c>
      <c r="H187">
        <v>17</v>
      </c>
      <c r="I187">
        <v>0</v>
      </c>
      <c r="J187">
        <v>155</v>
      </c>
      <c r="M187" t="s">
        <v>637</v>
      </c>
      <c r="U187">
        <v>0</v>
      </c>
      <c r="V187">
        <v>0</v>
      </c>
    </row>
    <row r="188" spans="1:22" x14ac:dyDescent="0.35">
      <c r="A188" t="s">
        <v>21</v>
      </c>
      <c r="B188" t="s">
        <v>178</v>
      </c>
      <c r="C188" t="s">
        <v>22</v>
      </c>
      <c r="D188" t="s">
        <v>125</v>
      </c>
      <c r="E188" t="s">
        <v>638</v>
      </c>
      <c r="F188" s="3">
        <v>22564</v>
      </c>
      <c r="G188" t="s">
        <v>639</v>
      </c>
      <c r="H188">
        <v>0</v>
      </c>
      <c r="I188">
        <v>0</v>
      </c>
      <c r="J188">
        <v>100</v>
      </c>
      <c r="M188" t="s">
        <v>640</v>
      </c>
      <c r="U188">
        <v>236364</v>
      </c>
      <c r="V188">
        <v>0</v>
      </c>
    </row>
    <row r="189" spans="1:22" x14ac:dyDescent="0.35">
      <c r="A189" t="s">
        <v>21</v>
      </c>
      <c r="B189" t="s">
        <v>178</v>
      </c>
      <c r="C189" t="s">
        <v>22</v>
      </c>
      <c r="D189" t="s">
        <v>126</v>
      </c>
      <c r="E189" t="s">
        <v>472</v>
      </c>
      <c r="F189" s="3">
        <v>24756</v>
      </c>
      <c r="G189" t="s">
        <v>641</v>
      </c>
      <c r="H189">
        <v>0</v>
      </c>
      <c r="I189">
        <v>0</v>
      </c>
      <c r="J189">
        <v>0</v>
      </c>
      <c r="M189" t="s">
        <v>642</v>
      </c>
      <c r="U189">
        <v>0</v>
      </c>
      <c r="V189">
        <v>0</v>
      </c>
    </row>
    <row r="190" spans="1:22" x14ac:dyDescent="0.35">
      <c r="A190" t="s">
        <v>21</v>
      </c>
      <c r="B190" t="s">
        <v>178</v>
      </c>
      <c r="C190" t="s">
        <v>22</v>
      </c>
      <c r="D190" t="s">
        <v>643</v>
      </c>
      <c r="E190" t="s">
        <v>644</v>
      </c>
      <c r="F190" s="3">
        <v>30966</v>
      </c>
      <c r="G190" t="s">
        <v>645</v>
      </c>
      <c r="H190">
        <v>5</v>
      </c>
      <c r="I190">
        <v>0</v>
      </c>
      <c r="J190">
        <v>0</v>
      </c>
      <c r="M190" t="s">
        <v>646</v>
      </c>
      <c r="N190">
        <v>0</v>
      </c>
      <c r="O190">
        <v>0</v>
      </c>
      <c r="U190">
        <v>0</v>
      </c>
      <c r="V190">
        <v>0</v>
      </c>
    </row>
    <row r="191" spans="1:22" hidden="1" x14ac:dyDescent="0.35">
      <c r="A191" t="s">
        <v>154</v>
      </c>
      <c r="B191" t="s">
        <v>155</v>
      </c>
      <c r="C191" t="s">
        <v>209</v>
      </c>
      <c r="D191" t="s">
        <v>157</v>
      </c>
      <c r="E191" t="s">
        <v>647</v>
      </c>
      <c r="F191" s="3">
        <v>6860</v>
      </c>
      <c r="G191" t="s">
        <v>648</v>
      </c>
      <c r="H191">
        <v>0</v>
      </c>
      <c r="I191">
        <v>0</v>
      </c>
      <c r="J191">
        <v>0</v>
      </c>
      <c r="M191" t="s">
        <v>649</v>
      </c>
      <c r="U191">
        <v>0</v>
      </c>
      <c r="V191">
        <v>0</v>
      </c>
    </row>
    <row r="192" spans="1:22" x14ac:dyDescent="0.35">
      <c r="A192" t="s">
        <v>21</v>
      </c>
      <c r="B192" t="s">
        <v>178</v>
      </c>
      <c r="C192" t="s">
        <v>22</v>
      </c>
      <c r="D192" t="s">
        <v>643</v>
      </c>
      <c r="E192" t="s">
        <v>650</v>
      </c>
      <c r="F192" s="3">
        <v>22931</v>
      </c>
      <c r="G192" t="s">
        <v>651</v>
      </c>
      <c r="H192">
        <v>7</v>
      </c>
      <c r="I192">
        <v>0</v>
      </c>
      <c r="J192">
        <v>0</v>
      </c>
      <c r="M192" t="s">
        <v>652</v>
      </c>
      <c r="U192">
        <v>0</v>
      </c>
      <c r="V192">
        <v>0</v>
      </c>
    </row>
    <row r="193" spans="1:22" x14ac:dyDescent="0.35">
      <c r="A193" t="s">
        <v>21</v>
      </c>
      <c r="B193" t="s">
        <v>178</v>
      </c>
      <c r="C193" t="s">
        <v>22</v>
      </c>
      <c r="D193" t="s">
        <v>259</v>
      </c>
      <c r="E193" t="s">
        <v>653</v>
      </c>
      <c r="F193" s="3">
        <v>42655</v>
      </c>
      <c r="G193" t="s">
        <v>654</v>
      </c>
      <c r="H193">
        <v>1</v>
      </c>
      <c r="K193">
        <v>0</v>
      </c>
      <c r="L193">
        <v>0</v>
      </c>
      <c r="M193" t="s">
        <v>655</v>
      </c>
      <c r="U193">
        <v>225000</v>
      </c>
    </row>
    <row r="194" spans="1:22" hidden="1" x14ac:dyDescent="0.35">
      <c r="A194" t="s">
        <v>154</v>
      </c>
      <c r="B194" t="s">
        <v>155</v>
      </c>
      <c r="C194" t="s">
        <v>173</v>
      </c>
      <c r="D194" t="s">
        <v>656</v>
      </c>
      <c r="E194" t="s">
        <v>657</v>
      </c>
      <c r="F194" s="3">
        <v>35716</v>
      </c>
      <c r="G194" t="s">
        <v>658</v>
      </c>
      <c r="H194">
        <v>43</v>
      </c>
      <c r="I194">
        <v>0</v>
      </c>
      <c r="J194">
        <v>0</v>
      </c>
      <c r="M194" t="s">
        <v>659</v>
      </c>
      <c r="N194">
        <v>0</v>
      </c>
      <c r="O194">
        <v>0</v>
      </c>
      <c r="U194">
        <v>0</v>
      </c>
      <c r="V194">
        <v>0</v>
      </c>
    </row>
    <row r="195" spans="1:22" hidden="1" x14ac:dyDescent="0.35">
      <c r="A195" t="s">
        <v>154</v>
      </c>
      <c r="B195" t="s">
        <v>155</v>
      </c>
      <c r="C195" t="s">
        <v>268</v>
      </c>
      <c r="D195" t="s">
        <v>269</v>
      </c>
      <c r="E195" t="s">
        <v>660</v>
      </c>
      <c r="F195" s="3">
        <v>42656</v>
      </c>
      <c r="G195" t="s">
        <v>661</v>
      </c>
      <c r="K195">
        <v>0</v>
      </c>
      <c r="L195">
        <v>0</v>
      </c>
      <c r="M195" t="s">
        <v>662</v>
      </c>
    </row>
    <row r="196" spans="1:22" x14ac:dyDescent="0.35">
      <c r="A196" t="s">
        <v>21</v>
      </c>
      <c r="B196" t="s">
        <v>178</v>
      </c>
      <c r="C196" t="s">
        <v>22</v>
      </c>
      <c r="D196" t="s">
        <v>643</v>
      </c>
      <c r="E196" t="s">
        <v>493</v>
      </c>
      <c r="F196" s="3">
        <v>20011</v>
      </c>
      <c r="G196" t="s">
        <v>663</v>
      </c>
      <c r="H196">
        <v>81</v>
      </c>
      <c r="I196">
        <v>0</v>
      </c>
      <c r="J196">
        <v>7472</v>
      </c>
      <c r="M196" t="s">
        <v>664</v>
      </c>
      <c r="U196">
        <v>0</v>
      </c>
      <c r="V196">
        <v>0</v>
      </c>
    </row>
    <row r="197" spans="1:22" hidden="1" x14ac:dyDescent="0.35">
      <c r="A197" t="s">
        <v>154</v>
      </c>
      <c r="B197" t="s">
        <v>246</v>
      </c>
      <c r="C197" t="s">
        <v>522</v>
      </c>
      <c r="D197" t="s">
        <v>523</v>
      </c>
      <c r="E197" t="s">
        <v>493</v>
      </c>
      <c r="F197" s="3">
        <v>30238</v>
      </c>
      <c r="G197" t="s">
        <v>665</v>
      </c>
      <c r="H197">
        <v>0</v>
      </c>
      <c r="I197">
        <v>10</v>
      </c>
      <c r="J197">
        <v>0</v>
      </c>
      <c r="M197" t="s">
        <v>666</v>
      </c>
      <c r="N197">
        <v>0</v>
      </c>
      <c r="O197">
        <v>0</v>
      </c>
      <c r="U197">
        <v>0</v>
      </c>
      <c r="V197">
        <v>0</v>
      </c>
    </row>
    <row r="198" spans="1:22" x14ac:dyDescent="0.35">
      <c r="A198" t="s">
        <v>21</v>
      </c>
      <c r="B198" t="s">
        <v>178</v>
      </c>
      <c r="C198" t="s">
        <v>7</v>
      </c>
      <c r="D198" t="s">
        <v>415</v>
      </c>
      <c r="E198" t="s">
        <v>667</v>
      </c>
      <c r="F198" s="3">
        <v>21108</v>
      </c>
      <c r="G198" t="s">
        <v>668</v>
      </c>
      <c r="H198">
        <v>0</v>
      </c>
      <c r="I198">
        <v>0</v>
      </c>
      <c r="J198">
        <v>0</v>
      </c>
      <c r="M198" t="s">
        <v>669</v>
      </c>
      <c r="U198">
        <v>0</v>
      </c>
      <c r="V198">
        <v>0</v>
      </c>
    </row>
    <row r="199" spans="1:22" x14ac:dyDescent="0.35">
      <c r="A199" t="s">
        <v>21</v>
      </c>
      <c r="B199" t="s">
        <v>178</v>
      </c>
      <c r="C199" t="s">
        <v>22</v>
      </c>
      <c r="D199" t="s">
        <v>259</v>
      </c>
      <c r="E199" t="s">
        <v>670</v>
      </c>
      <c r="F199" s="3">
        <v>33527</v>
      </c>
      <c r="G199" t="s">
        <v>671</v>
      </c>
      <c r="H199">
        <v>0</v>
      </c>
      <c r="I199">
        <v>0</v>
      </c>
      <c r="J199">
        <v>0</v>
      </c>
      <c r="K199">
        <v>4396737</v>
      </c>
      <c r="L199">
        <v>318604.09999999998</v>
      </c>
      <c r="M199" t="s">
        <v>672</v>
      </c>
      <c r="N199">
        <v>0</v>
      </c>
      <c r="O199">
        <v>0</v>
      </c>
      <c r="S199">
        <v>4396737</v>
      </c>
      <c r="U199">
        <v>0</v>
      </c>
      <c r="V199">
        <v>0</v>
      </c>
    </row>
    <row r="200" spans="1:22" x14ac:dyDescent="0.35">
      <c r="A200" t="s">
        <v>21</v>
      </c>
      <c r="B200" t="s">
        <v>178</v>
      </c>
      <c r="C200" t="s">
        <v>22</v>
      </c>
      <c r="D200" t="s">
        <v>125</v>
      </c>
      <c r="E200" t="s">
        <v>673</v>
      </c>
      <c r="F200" s="3">
        <v>37910</v>
      </c>
      <c r="G200" t="s">
        <v>674</v>
      </c>
      <c r="H200">
        <v>2</v>
      </c>
      <c r="I200">
        <v>1</v>
      </c>
      <c r="J200">
        <v>750</v>
      </c>
      <c r="K200">
        <v>8958966</v>
      </c>
      <c r="L200">
        <v>522896.8</v>
      </c>
      <c r="M200" t="s">
        <v>675</v>
      </c>
      <c r="N200">
        <v>8958966</v>
      </c>
      <c r="U200">
        <v>0</v>
      </c>
      <c r="V200">
        <v>0</v>
      </c>
    </row>
    <row r="201" spans="1:22" hidden="1" x14ac:dyDescent="0.35">
      <c r="A201" t="s">
        <v>154</v>
      </c>
      <c r="B201" t="s">
        <v>155</v>
      </c>
      <c r="C201" t="s">
        <v>268</v>
      </c>
      <c r="D201" t="s">
        <v>269</v>
      </c>
      <c r="E201" t="s">
        <v>285</v>
      </c>
      <c r="F201" s="3">
        <v>34259</v>
      </c>
      <c r="G201" t="s">
        <v>676</v>
      </c>
      <c r="H201">
        <v>0</v>
      </c>
      <c r="I201">
        <v>0</v>
      </c>
      <c r="J201">
        <v>0</v>
      </c>
      <c r="M201" t="s">
        <v>677</v>
      </c>
      <c r="N201">
        <v>0</v>
      </c>
      <c r="O201">
        <v>0</v>
      </c>
      <c r="U201">
        <v>0</v>
      </c>
      <c r="V201">
        <v>0</v>
      </c>
    </row>
    <row r="202" spans="1:22" hidden="1" x14ac:dyDescent="0.35">
      <c r="A202" t="s">
        <v>154</v>
      </c>
      <c r="B202" t="s">
        <v>155</v>
      </c>
      <c r="C202" t="s">
        <v>268</v>
      </c>
      <c r="D202" t="s">
        <v>390</v>
      </c>
      <c r="E202" t="s">
        <v>369</v>
      </c>
      <c r="F202" s="3">
        <v>34624</v>
      </c>
      <c r="G202" t="s">
        <v>678</v>
      </c>
      <c r="H202">
        <v>0</v>
      </c>
      <c r="I202">
        <v>0</v>
      </c>
      <c r="J202">
        <v>200</v>
      </c>
      <c r="M202" t="s">
        <v>679</v>
      </c>
      <c r="N202">
        <v>0</v>
      </c>
      <c r="O202">
        <v>0</v>
      </c>
      <c r="U202">
        <v>0</v>
      </c>
      <c r="V202">
        <v>0</v>
      </c>
    </row>
    <row r="203" spans="1:22" hidden="1" x14ac:dyDescent="0.35">
      <c r="A203" t="s">
        <v>154</v>
      </c>
      <c r="B203" t="s">
        <v>155</v>
      </c>
      <c r="C203" t="s">
        <v>173</v>
      </c>
      <c r="D203" t="s">
        <v>325</v>
      </c>
      <c r="E203" t="s">
        <v>680</v>
      </c>
      <c r="F203" s="3">
        <v>15998</v>
      </c>
      <c r="G203" t="s">
        <v>681</v>
      </c>
      <c r="H203">
        <v>24</v>
      </c>
      <c r="I203">
        <v>0</v>
      </c>
      <c r="J203">
        <v>0</v>
      </c>
      <c r="M203" t="s">
        <v>682</v>
      </c>
      <c r="U203">
        <v>0</v>
      </c>
      <c r="V203">
        <v>0</v>
      </c>
    </row>
    <row r="204" spans="1:22" hidden="1" x14ac:dyDescent="0.35">
      <c r="A204" t="s">
        <v>154</v>
      </c>
      <c r="B204" t="s">
        <v>155</v>
      </c>
      <c r="C204" t="s">
        <v>173</v>
      </c>
      <c r="D204" t="s">
        <v>533</v>
      </c>
      <c r="E204" t="s">
        <v>683</v>
      </c>
      <c r="F204" s="3">
        <v>41566</v>
      </c>
      <c r="G204" t="s">
        <v>684</v>
      </c>
      <c r="H204">
        <v>0</v>
      </c>
      <c r="I204">
        <v>0</v>
      </c>
      <c r="J204">
        <v>120</v>
      </c>
      <c r="K204">
        <v>0</v>
      </c>
      <c r="L204">
        <v>0</v>
      </c>
      <c r="M204" t="s">
        <v>685</v>
      </c>
    </row>
    <row r="205" spans="1:22" hidden="1" x14ac:dyDescent="0.35">
      <c r="A205" t="s">
        <v>154</v>
      </c>
      <c r="B205" t="s">
        <v>155</v>
      </c>
      <c r="C205" t="s">
        <v>268</v>
      </c>
      <c r="D205" t="s">
        <v>411</v>
      </c>
      <c r="E205" t="s">
        <v>686</v>
      </c>
      <c r="F205" s="3">
        <v>32783</v>
      </c>
      <c r="G205" t="s">
        <v>687</v>
      </c>
      <c r="H205">
        <v>2</v>
      </c>
      <c r="I205">
        <v>1</v>
      </c>
      <c r="J205">
        <v>0</v>
      </c>
      <c r="M205" t="s">
        <v>688</v>
      </c>
      <c r="N205">
        <v>0</v>
      </c>
      <c r="O205">
        <v>0</v>
      </c>
      <c r="U205">
        <v>0</v>
      </c>
      <c r="V205">
        <v>0</v>
      </c>
    </row>
    <row r="206" spans="1:22" x14ac:dyDescent="0.35">
      <c r="A206" t="s">
        <v>21</v>
      </c>
      <c r="B206" t="s">
        <v>178</v>
      </c>
      <c r="C206" t="s">
        <v>22</v>
      </c>
      <c r="D206" t="s">
        <v>127</v>
      </c>
      <c r="E206" t="s">
        <v>689</v>
      </c>
      <c r="F206" s="3">
        <v>41184</v>
      </c>
      <c r="G206" t="s">
        <v>690</v>
      </c>
      <c r="J206">
        <v>300</v>
      </c>
      <c r="K206">
        <v>0</v>
      </c>
      <c r="L206">
        <v>0</v>
      </c>
      <c r="M206" t="s">
        <v>691</v>
      </c>
    </row>
    <row r="207" spans="1:22" hidden="1" x14ac:dyDescent="0.35">
      <c r="A207" t="s">
        <v>154</v>
      </c>
      <c r="B207" t="s">
        <v>246</v>
      </c>
      <c r="C207" t="s">
        <v>522</v>
      </c>
      <c r="D207" t="s">
        <v>692</v>
      </c>
      <c r="E207" t="s">
        <v>693</v>
      </c>
      <c r="F207" s="3">
        <v>41932</v>
      </c>
      <c r="G207" t="s">
        <v>694</v>
      </c>
      <c r="H207">
        <v>2</v>
      </c>
      <c r="I207">
        <v>1</v>
      </c>
      <c r="J207">
        <v>0</v>
      </c>
      <c r="K207">
        <v>0</v>
      </c>
      <c r="L207">
        <v>0</v>
      </c>
      <c r="M207" t="s">
        <v>695</v>
      </c>
    </row>
    <row r="208" spans="1:22" x14ac:dyDescent="0.35">
      <c r="A208" t="s">
        <v>21</v>
      </c>
      <c r="B208" t="s">
        <v>178</v>
      </c>
      <c r="C208" t="s">
        <v>22</v>
      </c>
      <c r="D208" t="s">
        <v>643</v>
      </c>
      <c r="E208" t="s">
        <v>511</v>
      </c>
      <c r="F208" s="3">
        <v>25132</v>
      </c>
      <c r="G208" t="s">
        <v>696</v>
      </c>
      <c r="H208">
        <v>1</v>
      </c>
      <c r="I208">
        <v>0</v>
      </c>
      <c r="J208">
        <v>0</v>
      </c>
      <c r="K208">
        <v>0</v>
      </c>
      <c r="L208">
        <v>0</v>
      </c>
      <c r="M208" t="s">
        <v>697</v>
      </c>
      <c r="U208">
        <v>0</v>
      </c>
      <c r="V208">
        <v>0</v>
      </c>
    </row>
    <row r="209" spans="1:22" hidden="1" x14ac:dyDescent="0.35">
      <c r="A209" t="s">
        <v>154</v>
      </c>
      <c r="B209" t="s">
        <v>155</v>
      </c>
      <c r="C209" t="s">
        <v>156</v>
      </c>
      <c r="D209" t="s">
        <v>157</v>
      </c>
      <c r="E209" t="s">
        <v>614</v>
      </c>
      <c r="F209" s="3">
        <v>34628</v>
      </c>
      <c r="G209" t="s">
        <v>698</v>
      </c>
      <c r="H209">
        <v>2</v>
      </c>
      <c r="I209">
        <v>0</v>
      </c>
      <c r="J209">
        <v>0</v>
      </c>
      <c r="M209" t="s">
        <v>699</v>
      </c>
      <c r="N209">
        <v>0</v>
      </c>
      <c r="O209">
        <v>0</v>
      </c>
      <c r="U209">
        <v>0</v>
      </c>
      <c r="V209">
        <v>0</v>
      </c>
    </row>
    <row r="210" spans="1:22" hidden="1" x14ac:dyDescent="0.35">
      <c r="A210" t="s">
        <v>154</v>
      </c>
      <c r="B210" t="s">
        <v>246</v>
      </c>
      <c r="C210" t="s">
        <v>522</v>
      </c>
      <c r="D210" t="s">
        <v>700</v>
      </c>
      <c r="E210" t="s">
        <v>319</v>
      </c>
      <c r="F210" s="3">
        <v>41934</v>
      </c>
      <c r="G210" t="s">
        <v>701</v>
      </c>
      <c r="H210">
        <v>2</v>
      </c>
      <c r="I210">
        <v>0</v>
      </c>
      <c r="J210">
        <v>0</v>
      </c>
      <c r="K210">
        <v>0</v>
      </c>
      <c r="L210">
        <v>0</v>
      </c>
      <c r="M210" t="s">
        <v>702</v>
      </c>
    </row>
    <row r="211" spans="1:22" hidden="1" x14ac:dyDescent="0.35">
      <c r="A211" t="s">
        <v>154</v>
      </c>
      <c r="B211" t="s">
        <v>155</v>
      </c>
      <c r="C211" t="s">
        <v>173</v>
      </c>
      <c r="D211" t="s">
        <v>174</v>
      </c>
      <c r="E211" t="s">
        <v>703</v>
      </c>
      <c r="F211" s="3">
        <v>6871</v>
      </c>
      <c r="G211" t="s">
        <v>704</v>
      </c>
      <c r="H211">
        <v>343</v>
      </c>
      <c r="I211">
        <v>0</v>
      </c>
      <c r="J211">
        <v>0</v>
      </c>
      <c r="M211" t="s">
        <v>705</v>
      </c>
      <c r="U211">
        <v>0</v>
      </c>
      <c r="V211">
        <v>0</v>
      </c>
    </row>
    <row r="212" spans="1:22" hidden="1" x14ac:dyDescent="0.35">
      <c r="A212" t="s">
        <v>154</v>
      </c>
      <c r="B212" t="s">
        <v>155</v>
      </c>
      <c r="C212" t="s">
        <v>161</v>
      </c>
      <c r="D212" t="s">
        <v>162</v>
      </c>
      <c r="E212" t="s">
        <v>706</v>
      </c>
      <c r="F212" s="3">
        <v>21481</v>
      </c>
      <c r="G212" t="s">
        <v>707</v>
      </c>
      <c r="H212">
        <v>75</v>
      </c>
      <c r="I212">
        <v>99</v>
      </c>
      <c r="J212">
        <v>0</v>
      </c>
      <c r="M212" t="s">
        <v>708</v>
      </c>
      <c r="U212">
        <v>0</v>
      </c>
      <c r="V212">
        <v>0</v>
      </c>
    </row>
    <row r="213" spans="1:22" x14ac:dyDescent="0.35">
      <c r="A213" t="s">
        <v>21</v>
      </c>
      <c r="B213" t="s">
        <v>178</v>
      </c>
      <c r="C213" t="s">
        <v>22</v>
      </c>
      <c r="D213" t="s">
        <v>125</v>
      </c>
      <c r="E213" t="s">
        <v>709</v>
      </c>
      <c r="F213" s="3">
        <v>12352</v>
      </c>
      <c r="G213" t="s">
        <v>710</v>
      </c>
      <c r="H213">
        <v>7</v>
      </c>
      <c r="I213">
        <v>0</v>
      </c>
      <c r="J213">
        <v>0</v>
      </c>
      <c r="M213" t="s">
        <v>711</v>
      </c>
      <c r="U213">
        <v>0</v>
      </c>
      <c r="V213">
        <v>0</v>
      </c>
    </row>
    <row r="214" spans="1:22" x14ac:dyDescent="0.35">
      <c r="A214" t="s">
        <v>21</v>
      </c>
      <c r="B214" t="s">
        <v>178</v>
      </c>
      <c r="C214" t="s">
        <v>22</v>
      </c>
      <c r="D214" t="s">
        <v>529</v>
      </c>
      <c r="E214" t="s">
        <v>712</v>
      </c>
      <c r="F214" s="3">
        <v>30614</v>
      </c>
      <c r="G214" t="s">
        <v>713</v>
      </c>
      <c r="H214">
        <v>0</v>
      </c>
      <c r="I214">
        <v>0</v>
      </c>
      <c r="J214">
        <v>0</v>
      </c>
      <c r="M214" t="s">
        <v>714</v>
      </c>
      <c r="N214">
        <v>0</v>
      </c>
      <c r="O214">
        <v>0</v>
      </c>
      <c r="U214">
        <v>0</v>
      </c>
      <c r="V214">
        <v>0</v>
      </c>
    </row>
    <row r="215" spans="1:22" x14ac:dyDescent="0.35">
      <c r="A215" t="s">
        <v>21</v>
      </c>
      <c r="B215" t="s">
        <v>178</v>
      </c>
      <c r="C215" t="s">
        <v>22</v>
      </c>
      <c r="D215" t="s">
        <v>126</v>
      </c>
      <c r="E215" t="s">
        <v>511</v>
      </c>
      <c r="F215" s="3">
        <v>33536</v>
      </c>
      <c r="G215" t="s">
        <v>715</v>
      </c>
      <c r="H215">
        <v>0</v>
      </c>
      <c r="I215">
        <v>0</v>
      </c>
      <c r="J215">
        <v>0</v>
      </c>
      <c r="K215">
        <v>0</v>
      </c>
      <c r="L215">
        <v>0</v>
      </c>
      <c r="M215" t="s">
        <v>716</v>
      </c>
      <c r="U215">
        <v>0</v>
      </c>
      <c r="V215">
        <v>0</v>
      </c>
    </row>
    <row r="216" spans="1:22" x14ac:dyDescent="0.35">
      <c r="A216" t="s">
        <v>21</v>
      </c>
      <c r="B216" t="s">
        <v>178</v>
      </c>
      <c r="C216" t="s">
        <v>22</v>
      </c>
      <c r="D216" t="s">
        <v>126</v>
      </c>
      <c r="E216" t="s">
        <v>717</v>
      </c>
      <c r="F216" s="3">
        <v>40111</v>
      </c>
      <c r="G216" t="s">
        <v>718</v>
      </c>
      <c r="H216">
        <v>0</v>
      </c>
      <c r="I216">
        <v>0</v>
      </c>
      <c r="J216">
        <v>0</v>
      </c>
      <c r="K216">
        <v>0</v>
      </c>
      <c r="L216">
        <v>0</v>
      </c>
      <c r="M216" t="s">
        <v>719</v>
      </c>
      <c r="U216">
        <v>24000</v>
      </c>
      <c r="V216">
        <v>0</v>
      </c>
    </row>
    <row r="217" spans="1:22" hidden="1" x14ac:dyDescent="0.35">
      <c r="A217" t="s">
        <v>154</v>
      </c>
      <c r="B217" t="s">
        <v>155</v>
      </c>
      <c r="C217" t="s">
        <v>209</v>
      </c>
      <c r="D217" t="s">
        <v>210</v>
      </c>
      <c r="E217" t="s">
        <v>720</v>
      </c>
      <c r="F217" s="3">
        <v>31711</v>
      </c>
      <c r="G217" t="s">
        <v>721</v>
      </c>
      <c r="H217">
        <v>0</v>
      </c>
      <c r="I217">
        <v>0</v>
      </c>
      <c r="J217">
        <v>0</v>
      </c>
      <c r="M217" t="s">
        <v>722</v>
      </c>
      <c r="N217">
        <v>0</v>
      </c>
      <c r="O217">
        <v>0</v>
      </c>
      <c r="U217">
        <v>0</v>
      </c>
      <c r="V217">
        <v>0</v>
      </c>
    </row>
    <row r="218" spans="1:22" x14ac:dyDescent="0.35">
      <c r="A218" t="s">
        <v>21</v>
      </c>
      <c r="B218" t="s">
        <v>178</v>
      </c>
      <c r="C218" t="s">
        <v>13</v>
      </c>
      <c r="D218" t="s">
        <v>631</v>
      </c>
      <c r="E218" t="s">
        <v>723</v>
      </c>
      <c r="F218" s="3">
        <v>38651</v>
      </c>
      <c r="G218" t="s">
        <v>724</v>
      </c>
      <c r="J218">
        <v>1100</v>
      </c>
      <c r="K218">
        <v>0</v>
      </c>
      <c r="L218">
        <v>0</v>
      </c>
      <c r="M218" t="s">
        <v>725</v>
      </c>
      <c r="U218">
        <v>0</v>
      </c>
      <c r="V218">
        <v>0</v>
      </c>
    </row>
    <row r="219" spans="1:22" x14ac:dyDescent="0.35">
      <c r="A219" t="s">
        <v>21</v>
      </c>
      <c r="B219" t="s">
        <v>178</v>
      </c>
      <c r="C219" t="s">
        <v>13</v>
      </c>
      <c r="D219" t="s">
        <v>196</v>
      </c>
      <c r="E219" t="s">
        <v>726</v>
      </c>
      <c r="F219" s="3">
        <v>42669</v>
      </c>
      <c r="G219" t="s">
        <v>727</v>
      </c>
      <c r="K219">
        <v>16700000</v>
      </c>
      <c r="L219">
        <v>780373.8</v>
      </c>
      <c r="M219" t="s">
        <v>728</v>
      </c>
      <c r="N219">
        <v>16700000</v>
      </c>
    </row>
    <row r="220" spans="1:22" x14ac:dyDescent="0.35">
      <c r="A220" t="s">
        <v>21</v>
      </c>
      <c r="B220" t="s">
        <v>178</v>
      </c>
      <c r="C220" t="s">
        <v>22</v>
      </c>
      <c r="D220" t="s">
        <v>125</v>
      </c>
      <c r="E220" t="s">
        <v>638</v>
      </c>
      <c r="F220" s="3">
        <v>6511</v>
      </c>
      <c r="G220" t="s">
        <v>729</v>
      </c>
      <c r="H220">
        <v>0</v>
      </c>
      <c r="I220">
        <v>0</v>
      </c>
      <c r="J220">
        <v>0</v>
      </c>
      <c r="M220" t="s">
        <v>730</v>
      </c>
      <c r="U220">
        <v>0</v>
      </c>
      <c r="V220">
        <v>0</v>
      </c>
    </row>
    <row r="221" spans="1:22" x14ac:dyDescent="0.35">
      <c r="A221" t="s">
        <v>21</v>
      </c>
      <c r="B221" t="s">
        <v>178</v>
      </c>
      <c r="C221" t="s">
        <v>7</v>
      </c>
      <c r="D221" t="s">
        <v>415</v>
      </c>
      <c r="E221" t="s">
        <v>731</v>
      </c>
      <c r="F221" s="3">
        <v>7972</v>
      </c>
      <c r="G221" t="s">
        <v>732</v>
      </c>
      <c r="H221">
        <v>37</v>
      </c>
      <c r="I221">
        <v>0</v>
      </c>
      <c r="J221">
        <v>0</v>
      </c>
      <c r="M221" t="s">
        <v>733</v>
      </c>
      <c r="U221">
        <v>0</v>
      </c>
      <c r="V221">
        <v>0</v>
      </c>
    </row>
    <row r="222" spans="1:22" x14ac:dyDescent="0.35">
      <c r="A222" t="s">
        <v>21</v>
      </c>
      <c r="B222" t="s">
        <v>178</v>
      </c>
      <c r="C222" t="s">
        <v>7</v>
      </c>
      <c r="D222" t="s">
        <v>415</v>
      </c>
      <c r="E222" t="s">
        <v>734</v>
      </c>
      <c r="F222" s="3">
        <v>29887</v>
      </c>
      <c r="G222" t="s">
        <v>735</v>
      </c>
      <c r="H222">
        <v>9</v>
      </c>
      <c r="I222">
        <v>0</v>
      </c>
      <c r="J222">
        <v>0</v>
      </c>
      <c r="M222" t="s">
        <v>736</v>
      </c>
      <c r="N222">
        <v>0</v>
      </c>
      <c r="O222">
        <v>0</v>
      </c>
      <c r="U222">
        <v>0</v>
      </c>
      <c r="V222">
        <v>0</v>
      </c>
    </row>
    <row r="223" spans="1:22" x14ac:dyDescent="0.35">
      <c r="A223" t="s">
        <v>21</v>
      </c>
      <c r="B223" t="s">
        <v>178</v>
      </c>
      <c r="C223" t="s">
        <v>22</v>
      </c>
      <c r="D223" t="s">
        <v>125</v>
      </c>
      <c r="E223" t="s">
        <v>737</v>
      </c>
      <c r="F223" s="3">
        <v>39018</v>
      </c>
      <c r="G223" t="s">
        <v>738</v>
      </c>
      <c r="H223">
        <v>0</v>
      </c>
      <c r="I223">
        <v>0</v>
      </c>
      <c r="J223">
        <v>240</v>
      </c>
      <c r="K223">
        <v>0</v>
      </c>
      <c r="L223">
        <v>0</v>
      </c>
      <c r="M223" t="s">
        <v>739</v>
      </c>
      <c r="U223">
        <v>0</v>
      </c>
      <c r="V223">
        <v>0</v>
      </c>
    </row>
    <row r="224" spans="1:22" hidden="1" x14ac:dyDescent="0.35">
      <c r="A224" t="s">
        <v>154</v>
      </c>
      <c r="B224" t="s">
        <v>246</v>
      </c>
      <c r="C224" t="s">
        <v>522</v>
      </c>
      <c r="D224" t="s">
        <v>523</v>
      </c>
      <c r="E224" t="s">
        <v>248</v>
      </c>
      <c r="F224" s="3">
        <v>9069</v>
      </c>
      <c r="G224" t="s">
        <v>740</v>
      </c>
      <c r="H224">
        <v>9</v>
      </c>
      <c r="I224">
        <v>0</v>
      </c>
      <c r="J224">
        <v>0</v>
      </c>
      <c r="K224">
        <v>0</v>
      </c>
      <c r="L224">
        <v>0</v>
      </c>
      <c r="M224" t="s">
        <v>741</v>
      </c>
      <c r="U224">
        <v>0</v>
      </c>
      <c r="V224">
        <v>0</v>
      </c>
    </row>
    <row r="225" spans="1:22" x14ac:dyDescent="0.35">
      <c r="A225" t="s">
        <v>21</v>
      </c>
      <c r="B225" t="s">
        <v>178</v>
      </c>
      <c r="C225" t="s">
        <v>22</v>
      </c>
      <c r="D225" t="s">
        <v>125</v>
      </c>
      <c r="E225" t="s">
        <v>638</v>
      </c>
      <c r="F225" s="3">
        <v>28792</v>
      </c>
      <c r="G225" t="s">
        <v>742</v>
      </c>
      <c r="H225">
        <v>2</v>
      </c>
      <c r="I225">
        <v>0</v>
      </c>
      <c r="J225">
        <v>40</v>
      </c>
      <c r="K225">
        <v>8277755</v>
      </c>
      <c r="L225">
        <v>1357009</v>
      </c>
      <c r="M225" t="s">
        <v>743</v>
      </c>
      <c r="N225">
        <v>3037970</v>
      </c>
      <c r="O225">
        <v>5239785</v>
      </c>
      <c r="U225">
        <v>0</v>
      </c>
      <c r="V225">
        <v>0</v>
      </c>
    </row>
    <row r="226" spans="1:22" x14ac:dyDescent="0.35">
      <c r="A226" t="s">
        <v>21</v>
      </c>
      <c r="B226" t="s">
        <v>178</v>
      </c>
      <c r="C226" t="s">
        <v>22</v>
      </c>
      <c r="D226" t="s">
        <v>529</v>
      </c>
      <c r="E226" t="s">
        <v>744</v>
      </c>
      <c r="F226" s="3">
        <v>36828</v>
      </c>
      <c r="G226" t="s">
        <v>745</v>
      </c>
      <c r="H226">
        <v>0</v>
      </c>
      <c r="I226">
        <v>0</v>
      </c>
      <c r="J226">
        <v>0</v>
      </c>
      <c r="K226">
        <v>0</v>
      </c>
      <c r="L226">
        <v>0</v>
      </c>
      <c r="M226" t="s">
        <v>746</v>
      </c>
      <c r="N226">
        <v>0</v>
      </c>
      <c r="O226">
        <v>0</v>
      </c>
      <c r="U226">
        <v>0</v>
      </c>
      <c r="V226">
        <v>0</v>
      </c>
    </row>
    <row r="227" spans="1:22" x14ac:dyDescent="0.35">
      <c r="A227" t="s">
        <v>21</v>
      </c>
      <c r="B227" t="s">
        <v>178</v>
      </c>
      <c r="C227" t="s">
        <v>22</v>
      </c>
      <c r="D227" t="s">
        <v>126</v>
      </c>
      <c r="E227" t="s">
        <v>301</v>
      </c>
      <c r="F227" s="3">
        <v>39019</v>
      </c>
      <c r="G227" t="s">
        <v>747</v>
      </c>
      <c r="H227">
        <v>0</v>
      </c>
      <c r="I227">
        <v>0</v>
      </c>
      <c r="J227">
        <v>0</v>
      </c>
      <c r="K227">
        <v>0</v>
      </c>
      <c r="L227">
        <v>0</v>
      </c>
      <c r="M227" t="s">
        <v>748</v>
      </c>
      <c r="U227">
        <v>240000</v>
      </c>
      <c r="V227">
        <v>0</v>
      </c>
    </row>
    <row r="228" spans="1:22" hidden="1" x14ac:dyDescent="0.35">
      <c r="A228" t="s">
        <v>154</v>
      </c>
      <c r="B228" t="s">
        <v>155</v>
      </c>
      <c r="C228" t="s">
        <v>173</v>
      </c>
      <c r="D228" t="s">
        <v>325</v>
      </c>
      <c r="E228" t="s">
        <v>749</v>
      </c>
      <c r="F228" s="3">
        <v>27332</v>
      </c>
      <c r="G228" t="s">
        <v>750</v>
      </c>
      <c r="H228">
        <v>32</v>
      </c>
      <c r="I228">
        <v>2</v>
      </c>
      <c r="J228">
        <v>0</v>
      </c>
      <c r="K228">
        <v>0</v>
      </c>
      <c r="L228">
        <v>0</v>
      </c>
      <c r="M228" t="s">
        <v>751</v>
      </c>
      <c r="N228">
        <v>0</v>
      </c>
      <c r="O228">
        <v>0</v>
      </c>
      <c r="U228">
        <v>0</v>
      </c>
      <c r="V228">
        <v>0</v>
      </c>
    </row>
    <row r="229" spans="1:22" x14ac:dyDescent="0.35">
      <c r="A229" t="s">
        <v>21</v>
      </c>
      <c r="B229" t="s">
        <v>178</v>
      </c>
      <c r="C229" t="s">
        <v>22</v>
      </c>
      <c r="D229" t="s">
        <v>126</v>
      </c>
      <c r="E229" t="s">
        <v>752</v>
      </c>
      <c r="F229" s="3">
        <v>29889</v>
      </c>
      <c r="G229" t="s">
        <v>753</v>
      </c>
      <c r="H229">
        <v>10</v>
      </c>
      <c r="I229">
        <v>0</v>
      </c>
      <c r="J229">
        <v>0</v>
      </c>
      <c r="K229">
        <v>3130147</v>
      </c>
      <c r="L229">
        <v>379411.8</v>
      </c>
      <c r="M229" t="s">
        <v>754</v>
      </c>
      <c r="N229">
        <v>217888</v>
      </c>
      <c r="O229">
        <v>2912259</v>
      </c>
      <c r="U229">
        <v>0</v>
      </c>
      <c r="V229">
        <v>0</v>
      </c>
    </row>
    <row r="230" spans="1:22" hidden="1" x14ac:dyDescent="0.35">
      <c r="A230" t="s">
        <v>154</v>
      </c>
      <c r="B230" t="s">
        <v>246</v>
      </c>
      <c r="C230" t="s">
        <v>522</v>
      </c>
      <c r="D230" t="s">
        <v>692</v>
      </c>
      <c r="E230" t="s">
        <v>614</v>
      </c>
      <c r="F230" s="3">
        <v>25846</v>
      </c>
      <c r="G230" t="s">
        <v>755</v>
      </c>
      <c r="H230">
        <v>1</v>
      </c>
      <c r="I230">
        <v>0</v>
      </c>
      <c r="J230">
        <v>0</v>
      </c>
      <c r="M230" t="s">
        <v>756</v>
      </c>
      <c r="U230">
        <v>0</v>
      </c>
      <c r="V230">
        <v>0</v>
      </c>
    </row>
    <row r="231" spans="1:22" x14ac:dyDescent="0.35">
      <c r="A231" t="s">
        <v>21</v>
      </c>
      <c r="B231" t="s">
        <v>178</v>
      </c>
      <c r="C231" t="s">
        <v>22</v>
      </c>
      <c r="D231" t="s">
        <v>126</v>
      </c>
      <c r="E231" t="s">
        <v>378</v>
      </c>
      <c r="F231" s="3">
        <v>34977</v>
      </c>
      <c r="G231" t="s">
        <v>757</v>
      </c>
      <c r="H231">
        <v>0</v>
      </c>
      <c r="I231">
        <v>0</v>
      </c>
      <c r="J231">
        <v>0</v>
      </c>
      <c r="K231">
        <v>17419000</v>
      </c>
      <c r="L231">
        <v>1193082.2</v>
      </c>
      <c r="M231" t="s">
        <v>758</v>
      </c>
      <c r="N231">
        <v>0</v>
      </c>
      <c r="O231">
        <v>0</v>
      </c>
      <c r="S231">
        <v>17419000</v>
      </c>
      <c r="U231">
        <v>0</v>
      </c>
      <c r="V231">
        <v>0</v>
      </c>
    </row>
    <row r="232" spans="1:22" x14ac:dyDescent="0.35">
      <c r="A232" t="s">
        <v>21</v>
      </c>
      <c r="B232" t="s">
        <v>178</v>
      </c>
      <c r="C232" t="s">
        <v>22</v>
      </c>
      <c r="D232" t="s">
        <v>128</v>
      </c>
      <c r="E232" t="s">
        <v>759</v>
      </c>
      <c r="F232" s="3">
        <v>30961</v>
      </c>
      <c r="G232" t="s">
        <v>760</v>
      </c>
      <c r="H232">
        <v>0</v>
      </c>
      <c r="I232">
        <v>0</v>
      </c>
      <c r="J232">
        <v>0</v>
      </c>
      <c r="M232" t="s">
        <v>761</v>
      </c>
      <c r="N232">
        <v>0</v>
      </c>
      <c r="O232">
        <v>0</v>
      </c>
      <c r="U232">
        <v>0</v>
      </c>
      <c r="V232">
        <v>0</v>
      </c>
    </row>
    <row r="233" spans="1:22" x14ac:dyDescent="0.35">
      <c r="A233" t="s">
        <v>21</v>
      </c>
      <c r="B233" t="s">
        <v>178</v>
      </c>
      <c r="C233" t="s">
        <v>22</v>
      </c>
      <c r="D233" t="s">
        <v>125</v>
      </c>
      <c r="E233" t="s">
        <v>762</v>
      </c>
      <c r="F233" s="3">
        <v>30961</v>
      </c>
      <c r="G233" t="s">
        <v>763</v>
      </c>
      <c r="H233">
        <v>1</v>
      </c>
      <c r="I233">
        <v>0</v>
      </c>
      <c r="J233">
        <v>300</v>
      </c>
      <c r="K233">
        <v>3999112</v>
      </c>
      <c r="L233">
        <v>395951.7</v>
      </c>
      <c r="M233" t="s">
        <v>764</v>
      </c>
      <c r="N233">
        <v>637747</v>
      </c>
      <c r="O233">
        <v>3361365</v>
      </c>
      <c r="U233">
        <v>0</v>
      </c>
      <c r="V233">
        <v>0</v>
      </c>
    </row>
    <row r="234" spans="1:22" x14ac:dyDescent="0.35">
      <c r="A234" t="s">
        <v>21</v>
      </c>
      <c r="B234" t="s">
        <v>178</v>
      </c>
      <c r="C234" t="s">
        <v>22</v>
      </c>
      <c r="D234" t="s">
        <v>126</v>
      </c>
      <c r="E234" t="s">
        <v>765</v>
      </c>
      <c r="F234" s="3">
        <v>33883</v>
      </c>
      <c r="G234" t="s">
        <v>766</v>
      </c>
      <c r="H234">
        <v>0</v>
      </c>
      <c r="I234">
        <v>0</v>
      </c>
      <c r="J234">
        <v>0</v>
      </c>
      <c r="K234">
        <v>8945037</v>
      </c>
      <c r="L234">
        <v>638931.19999999995</v>
      </c>
      <c r="M234" t="s">
        <v>767</v>
      </c>
      <c r="S234">
        <v>8945037</v>
      </c>
      <c r="U234">
        <v>0</v>
      </c>
      <c r="V234">
        <v>0</v>
      </c>
    </row>
    <row r="235" spans="1:22" x14ac:dyDescent="0.35">
      <c r="A235" t="s">
        <v>21</v>
      </c>
      <c r="B235" t="s">
        <v>178</v>
      </c>
      <c r="C235" t="s">
        <v>22</v>
      </c>
      <c r="D235" t="s">
        <v>259</v>
      </c>
      <c r="E235" t="s">
        <v>653</v>
      </c>
      <c r="F235" s="3">
        <v>42649</v>
      </c>
      <c r="G235" t="s">
        <v>768</v>
      </c>
      <c r="K235">
        <v>0</v>
      </c>
      <c r="L235">
        <v>0</v>
      </c>
      <c r="M235" t="s">
        <v>769</v>
      </c>
      <c r="U235">
        <v>300000</v>
      </c>
    </row>
    <row r="236" spans="1:22" x14ac:dyDescent="0.35">
      <c r="A236" t="s">
        <v>21</v>
      </c>
      <c r="B236" t="s">
        <v>178</v>
      </c>
      <c r="C236" t="s">
        <v>22</v>
      </c>
      <c r="D236" t="s">
        <v>643</v>
      </c>
      <c r="E236" t="s">
        <v>472</v>
      </c>
      <c r="F236" s="3">
        <v>22926</v>
      </c>
      <c r="G236" t="s">
        <v>770</v>
      </c>
      <c r="H236">
        <v>0</v>
      </c>
      <c r="I236">
        <v>0</v>
      </c>
      <c r="J236">
        <v>0</v>
      </c>
      <c r="M236" t="s">
        <v>771</v>
      </c>
      <c r="U236">
        <v>0</v>
      </c>
      <c r="V236">
        <v>0</v>
      </c>
    </row>
    <row r="237" spans="1:22" hidden="1" x14ac:dyDescent="0.35">
      <c r="A237" t="s">
        <v>154</v>
      </c>
      <c r="B237" t="s">
        <v>155</v>
      </c>
      <c r="C237" t="s">
        <v>268</v>
      </c>
      <c r="D237" t="s">
        <v>269</v>
      </c>
      <c r="E237" t="s">
        <v>772</v>
      </c>
      <c r="F237" s="3">
        <v>33519</v>
      </c>
      <c r="G237" t="s">
        <v>773</v>
      </c>
      <c r="H237">
        <v>0</v>
      </c>
      <c r="I237">
        <v>0</v>
      </c>
      <c r="J237">
        <v>0</v>
      </c>
      <c r="M237" t="s">
        <v>774</v>
      </c>
      <c r="U237">
        <v>0</v>
      </c>
      <c r="V237">
        <v>0</v>
      </c>
    </row>
    <row r="238" spans="1:22" x14ac:dyDescent="0.35">
      <c r="A238" t="s">
        <v>21</v>
      </c>
      <c r="B238" t="s">
        <v>178</v>
      </c>
      <c r="C238" t="s">
        <v>22</v>
      </c>
      <c r="D238" t="s">
        <v>125</v>
      </c>
      <c r="E238" t="s">
        <v>638</v>
      </c>
      <c r="F238" s="3">
        <v>33519</v>
      </c>
      <c r="G238" t="s">
        <v>775</v>
      </c>
      <c r="M238" t="s">
        <v>776</v>
      </c>
      <c r="U238">
        <v>4150761</v>
      </c>
      <c r="V238">
        <v>0</v>
      </c>
    </row>
    <row r="239" spans="1:22" x14ac:dyDescent="0.35">
      <c r="A239" t="s">
        <v>21</v>
      </c>
      <c r="B239" t="s">
        <v>178</v>
      </c>
      <c r="C239" t="s">
        <v>22</v>
      </c>
      <c r="D239" t="s">
        <v>125</v>
      </c>
      <c r="E239" t="s">
        <v>777</v>
      </c>
      <c r="F239" s="3">
        <v>42652</v>
      </c>
      <c r="G239" t="s">
        <v>778</v>
      </c>
      <c r="K239">
        <v>30350000</v>
      </c>
      <c r="L239">
        <v>1418224.3</v>
      </c>
      <c r="M239" t="s">
        <v>662</v>
      </c>
      <c r="N239">
        <v>30350000</v>
      </c>
      <c r="U239">
        <v>390600</v>
      </c>
    </row>
    <row r="240" spans="1:22" x14ac:dyDescent="0.35">
      <c r="A240" t="s">
        <v>21</v>
      </c>
      <c r="B240" t="s">
        <v>178</v>
      </c>
      <c r="C240" t="s">
        <v>22</v>
      </c>
      <c r="D240" t="s">
        <v>278</v>
      </c>
      <c r="E240" t="s">
        <v>779</v>
      </c>
      <c r="F240" s="3">
        <v>18568</v>
      </c>
      <c r="G240" t="s">
        <v>780</v>
      </c>
      <c r="H240">
        <v>0</v>
      </c>
      <c r="I240">
        <v>0</v>
      </c>
      <c r="J240">
        <v>0</v>
      </c>
      <c r="M240" t="s">
        <v>781</v>
      </c>
      <c r="U240">
        <v>0</v>
      </c>
      <c r="V240">
        <v>0</v>
      </c>
    </row>
    <row r="241" spans="1:22" hidden="1" x14ac:dyDescent="0.35">
      <c r="A241" t="s">
        <v>154</v>
      </c>
      <c r="B241" t="s">
        <v>155</v>
      </c>
      <c r="C241" t="s">
        <v>156</v>
      </c>
      <c r="D241" t="s">
        <v>157</v>
      </c>
      <c r="E241" t="s">
        <v>706</v>
      </c>
      <c r="F241" s="3">
        <v>20760</v>
      </c>
      <c r="G241" t="s">
        <v>782</v>
      </c>
      <c r="H241">
        <v>39</v>
      </c>
      <c r="I241">
        <v>88</v>
      </c>
      <c r="J241">
        <v>0</v>
      </c>
      <c r="M241" t="s">
        <v>783</v>
      </c>
      <c r="U241">
        <v>0</v>
      </c>
      <c r="V241">
        <v>0</v>
      </c>
    </row>
    <row r="242" spans="1:22" x14ac:dyDescent="0.35">
      <c r="A242" t="s">
        <v>21</v>
      </c>
      <c r="B242" t="s">
        <v>178</v>
      </c>
      <c r="C242" t="s">
        <v>22</v>
      </c>
      <c r="D242" t="s">
        <v>125</v>
      </c>
      <c r="E242" t="s">
        <v>784</v>
      </c>
      <c r="F242" s="3">
        <v>28795</v>
      </c>
      <c r="G242" t="s">
        <v>785</v>
      </c>
      <c r="H242">
        <v>0</v>
      </c>
      <c r="I242">
        <v>0</v>
      </c>
      <c r="J242">
        <v>0</v>
      </c>
      <c r="K242">
        <v>20087353</v>
      </c>
      <c r="L242">
        <v>3293008.7</v>
      </c>
      <c r="M242" t="s">
        <v>786</v>
      </c>
      <c r="N242">
        <v>7372141</v>
      </c>
      <c r="O242">
        <v>12715212</v>
      </c>
      <c r="U242">
        <v>0</v>
      </c>
      <c r="V242">
        <v>0</v>
      </c>
    </row>
    <row r="243" spans="1:22" x14ac:dyDescent="0.35">
      <c r="A243" t="s">
        <v>21</v>
      </c>
      <c r="B243" t="s">
        <v>178</v>
      </c>
      <c r="C243" t="s">
        <v>22</v>
      </c>
      <c r="D243" t="s">
        <v>128</v>
      </c>
      <c r="E243" t="s">
        <v>787</v>
      </c>
      <c r="F243" s="3">
        <v>34274</v>
      </c>
      <c r="G243" t="s">
        <v>788</v>
      </c>
      <c r="H243">
        <v>0</v>
      </c>
      <c r="I243">
        <v>0</v>
      </c>
      <c r="J243">
        <v>0</v>
      </c>
      <c r="M243" t="s">
        <v>789</v>
      </c>
      <c r="U243">
        <v>0</v>
      </c>
      <c r="V243">
        <v>0</v>
      </c>
    </row>
    <row r="244" spans="1:22" x14ac:dyDescent="0.35">
      <c r="A244" t="s">
        <v>21</v>
      </c>
      <c r="B244" t="s">
        <v>178</v>
      </c>
      <c r="C244" t="s">
        <v>22</v>
      </c>
      <c r="D244" t="s">
        <v>126</v>
      </c>
      <c r="E244" t="s">
        <v>260</v>
      </c>
      <c r="F244" s="3">
        <v>27708</v>
      </c>
      <c r="G244" t="s">
        <v>790</v>
      </c>
      <c r="H244">
        <v>29</v>
      </c>
      <c r="I244">
        <v>0</v>
      </c>
      <c r="J244">
        <v>0</v>
      </c>
      <c r="M244" t="s">
        <v>791</v>
      </c>
      <c r="N244">
        <v>0</v>
      </c>
      <c r="O244">
        <v>0</v>
      </c>
      <c r="U244">
        <v>0</v>
      </c>
      <c r="V244">
        <v>0</v>
      </c>
    </row>
    <row r="245" spans="1:22" hidden="1" x14ac:dyDescent="0.35">
      <c r="A245" t="s">
        <v>154</v>
      </c>
      <c r="B245" t="s">
        <v>155</v>
      </c>
      <c r="C245" t="s">
        <v>268</v>
      </c>
      <c r="D245" t="s">
        <v>390</v>
      </c>
      <c r="E245" t="s">
        <v>792</v>
      </c>
      <c r="F245" s="3">
        <v>29169</v>
      </c>
      <c r="G245" t="s">
        <v>793</v>
      </c>
      <c r="H245">
        <v>0</v>
      </c>
      <c r="I245">
        <v>0</v>
      </c>
      <c r="J245">
        <v>225000</v>
      </c>
      <c r="M245" t="s">
        <v>794</v>
      </c>
      <c r="N245">
        <v>0</v>
      </c>
      <c r="O245">
        <v>0</v>
      </c>
      <c r="U245">
        <v>0</v>
      </c>
      <c r="V245">
        <v>0</v>
      </c>
    </row>
    <row r="246" spans="1:22" x14ac:dyDescent="0.35">
      <c r="A246" t="s">
        <v>21</v>
      </c>
      <c r="B246" t="s">
        <v>178</v>
      </c>
      <c r="C246" t="s">
        <v>7</v>
      </c>
      <c r="D246" t="s">
        <v>415</v>
      </c>
      <c r="E246" t="s">
        <v>795</v>
      </c>
      <c r="F246" s="3">
        <v>20405</v>
      </c>
      <c r="G246" t="s">
        <v>796</v>
      </c>
      <c r="H246">
        <v>3</v>
      </c>
      <c r="I246">
        <v>6</v>
      </c>
      <c r="J246">
        <v>2000</v>
      </c>
      <c r="M246" t="s">
        <v>797</v>
      </c>
      <c r="U246">
        <v>0</v>
      </c>
      <c r="V246">
        <v>0</v>
      </c>
    </row>
    <row r="247" spans="1:22" x14ac:dyDescent="0.35">
      <c r="A247" t="s">
        <v>21</v>
      </c>
      <c r="B247" t="s">
        <v>178</v>
      </c>
      <c r="C247" t="s">
        <v>22</v>
      </c>
      <c r="D247" t="s">
        <v>259</v>
      </c>
      <c r="E247" t="s">
        <v>301</v>
      </c>
      <c r="F247" s="3">
        <v>33920</v>
      </c>
      <c r="G247" t="s">
        <v>798</v>
      </c>
      <c r="H247">
        <v>0</v>
      </c>
      <c r="I247">
        <v>0</v>
      </c>
      <c r="J247">
        <v>0</v>
      </c>
      <c r="M247" t="s">
        <v>799</v>
      </c>
      <c r="U247">
        <v>0</v>
      </c>
      <c r="V247">
        <v>0</v>
      </c>
    </row>
    <row r="248" spans="1:22" x14ac:dyDescent="0.35">
      <c r="A248" t="s">
        <v>21</v>
      </c>
      <c r="B248" t="s">
        <v>178</v>
      </c>
      <c r="C248" t="s">
        <v>22</v>
      </c>
      <c r="D248" t="s">
        <v>126</v>
      </c>
      <c r="E248" t="s">
        <v>800</v>
      </c>
      <c r="F248" s="3">
        <v>39398</v>
      </c>
      <c r="G248" t="s">
        <v>801</v>
      </c>
      <c r="H248">
        <v>0</v>
      </c>
      <c r="I248">
        <v>0</v>
      </c>
      <c r="J248">
        <v>0</v>
      </c>
      <c r="K248">
        <v>0</v>
      </c>
      <c r="L248">
        <v>0</v>
      </c>
      <c r="M248" t="s">
        <v>802</v>
      </c>
      <c r="U248">
        <v>200000</v>
      </c>
      <c r="V248">
        <v>0</v>
      </c>
    </row>
    <row r="249" spans="1:22" x14ac:dyDescent="0.35">
      <c r="A249" t="s">
        <v>21</v>
      </c>
      <c r="B249" t="s">
        <v>178</v>
      </c>
      <c r="C249" t="s">
        <v>22</v>
      </c>
      <c r="D249" t="s">
        <v>125</v>
      </c>
      <c r="E249" t="s">
        <v>803</v>
      </c>
      <c r="F249" s="3">
        <v>42688</v>
      </c>
      <c r="G249" t="s">
        <v>804</v>
      </c>
      <c r="J249">
        <v>576</v>
      </c>
      <c r="K249">
        <v>0</v>
      </c>
      <c r="L249">
        <v>0</v>
      </c>
      <c r="M249" t="s">
        <v>805</v>
      </c>
    </row>
    <row r="250" spans="1:22" hidden="1" x14ac:dyDescent="0.35">
      <c r="A250" t="s">
        <v>154</v>
      </c>
      <c r="B250" t="s">
        <v>155</v>
      </c>
      <c r="C250" t="s">
        <v>268</v>
      </c>
      <c r="D250" t="s">
        <v>269</v>
      </c>
      <c r="E250" t="s">
        <v>686</v>
      </c>
      <c r="F250" s="3">
        <v>35019</v>
      </c>
      <c r="G250" t="s">
        <v>806</v>
      </c>
      <c r="H250">
        <v>0</v>
      </c>
      <c r="I250">
        <v>20</v>
      </c>
      <c r="J250">
        <v>0</v>
      </c>
      <c r="M250" t="s">
        <v>807</v>
      </c>
      <c r="N250">
        <v>0</v>
      </c>
      <c r="O250">
        <v>0</v>
      </c>
      <c r="U250">
        <v>0</v>
      </c>
      <c r="V250">
        <v>0</v>
      </c>
    </row>
    <row r="251" spans="1:22" hidden="1" x14ac:dyDescent="0.35">
      <c r="A251" t="s">
        <v>154</v>
      </c>
      <c r="B251" t="s">
        <v>155</v>
      </c>
      <c r="C251" t="s">
        <v>173</v>
      </c>
      <c r="D251" t="s">
        <v>533</v>
      </c>
      <c r="E251" t="s">
        <v>416</v>
      </c>
      <c r="F251" s="3">
        <v>37576</v>
      </c>
      <c r="G251" t="s">
        <v>808</v>
      </c>
      <c r="H251">
        <v>1</v>
      </c>
      <c r="I251">
        <v>0</v>
      </c>
      <c r="J251">
        <v>120</v>
      </c>
      <c r="K251">
        <v>0</v>
      </c>
      <c r="L251">
        <v>0</v>
      </c>
      <c r="M251" t="s">
        <v>809</v>
      </c>
      <c r="U251">
        <v>0</v>
      </c>
      <c r="V251">
        <v>0</v>
      </c>
    </row>
    <row r="252" spans="1:22" hidden="1" x14ac:dyDescent="0.35">
      <c r="A252" t="s">
        <v>154</v>
      </c>
      <c r="B252" t="s">
        <v>155</v>
      </c>
      <c r="C252" t="s">
        <v>173</v>
      </c>
      <c r="D252" t="s">
        <v>174</v>
      </c>
      <c r="E252" t="s">
        <v>810</v>
      </c>
      <c r="F252" s="3">
        <v>32098</v>
      </c>
      <c r="G252" t="s">
        <v>811</v>
      </c>
      <c r="H252">
        <v>34</v>
      </c>
      <c r="I252">
        <v>0</v>
      </c>
      <c r="J252">
        <v>0</v>
      </c>
      <c r="M252" t="s">
        <v>812</v>
      </c>
      <c r="N252">
        <v>0</v>
      </c>
      <c r="O252">
        <v>0</v>
      </c>
      <c r="U252">
        <v>0</v>
      </c>
      <c r="V252">
        <v>0</v>
      </c>
    </row>
    <row r="253" spans="1:22" x14ac:dyDescent="0.35">
      <c r="A253" t="s">
        <v>21</v>
      </c>
      <c r="B253" t="s">
        <v>178</v>
      </c>
      <c r="C253" t="s">
        <v>7</v>
      </c>
      <c r="D253" t="s">
        <v>288</v>
      </c>
      <c r="E253" t="s">
        <v>813</v>
      </c>
      <c r="F253" s="3">
        <v>10915</v>
      </c>
      <c r="G253" t="s">
        <v>814</v>
      </c>
      <c r="H253">
        <v>28</v>
      </c>
      <c r="I253">
        <v>0</v>
      </c>
      <c r="J253">
        <v>0</v>
      </c>
      <c r="M253" t="s">
        <v>815</v>
      </c>
      <c r="U253">
        <v>0</v>
      </c>
      <c r="V253">
        <v>7</v>
      </c>
    </row>
    <row r="254" spans="1:22" x14ac:dyDescent="0.35">
      <c r="A254" t="s">
        <v>21</v>
      </c>
      <c r="B254" t="s">
        <v>178</v>
      </c>
      <c r="C254" t="s">
        <v>22</v>
      </c>
      <c r="D254" t="s">
        <v>125</v>
      </c>
      <c r="E254" t="s">
        <v>816</v>
      </c>
      <c r="F254" s="3">
        <v>36832</v>
      </c>
      <c r="G254" t="s">
        <v>817</v>
      </c>
      <c r="H254">
        <v>0</v>
      </c>
      <c r="I254">
        <v>1</v>
      </c>
      <c r="J254">
        <v>800</v>
      </c>
      <c r="K254">
        <v>5627843</v>
      </c>
      <c r="L254">
        <v>353952.4</v>
      </c>
      <c r="M254" t="s">
        <v>818</v>
      </c>
      <c r="N254">
        <v>449218</v>
      </c>
      <c r="O254">
        <v>1389625</v>
      </c>
      <c r="P254">
        <v>1939000</v>
      </c>
      <c r="Q254">
        <v>1850000</v>
      </c>
      <c r="U254">
        <v>0</v>
      </c>
      <c r="V254">
        <v>0</v>
      </c>
    </row>
    <row r="255" spans="1:22" x14ac:dyDescent="0.35">
      <c r="A255" t="s">
        <v>21</v>
      </c>
      <c r="B255" t="s">
        <v>178</v>
      </c>
      <c r="C255" t="s">
        <v>7</v>
      </c>
      <c r="D255" t="s">
        <v>484</v>
      </c>
      <c r="E255" t="s">
        <v>819</v>
      </c>
      <c r="F255" s="3">
        <v>12378</v>
      </c>
      <c r="G255" t="s">
        <v>820</v>
      </c>
      <c r="H255">
        <v>0</v>
      </c>
      <c r="I255">
        <v>0</v>
      </c>
      <c r="J255">
        <v>0</v>
      </c>
      <c r="M255" t="s">
        <v>821</v>
      </c>
      <c r="U255">
        <v>0</v>
      </c>
      <c r="V255">
        <v>7</v>
      </c>
    </row>
    <row r="256" spans="1:22" hidden="1" x14ac:dyDescent="0.35">
      <c r="A256" t="s">
        <v>154</v>
      </c>
      <c r="B256" t="s">
        <v>155</v>
      </c>
      <c r="C256" t="s">
        <v>268</v>
      </c>
      <c r="D256" t="s">
        <v>209</v>
      </c>
      <c r="E256" t="s">
        <v>822</v>
      </c>
      <c r="F256" s="3">
        <v>33562</v>
      </c>
      <c r="G256" t="s">
        <v>823</v>
      </c>
      <c r="H256">
        <v>0</v>
      </c>
      <c r="I256">
        <v>0</v>
      </c>
      <c r="J256">
        <v>200</v>
      </c>
      <c r="M256" t="s">
        <v>824</v>
      </c>
      <c r="N256">
        <v>0</v>
      </c>
      <c r="O256">
        <v>0</v>
      </c>
      <c r="U256">
        <v>0</v>
      </c>
      <c r="V256">
        <v>0</v>
      </c>
    </row>
    <row r="257" spans="1:22" x14ac:dyDescent="0.35">
      <c r="A257" t="s">
        <v>21</v>
      </c>
      <c r="B257" t="s">
        <v>178</v>
      </c>
      <c r="C257" t="s">
        <v>22</v>
      </c>
      <c r="D257" t="s">
        <v>125</v>
      </c>
      <c r="E257" t="s">
        <v>825</v>
      </c>
      <c r="F257" s="3">
        <v>40137</v>
      </c>
      <c r="G257" t="s">
        <v>826</v>
      </c>
      <c r="J257">
        <v>900</v>
      </c>
      <c r="K257">
        <v>0</v>
      </c>
      <c r="L257">
        <v>0</v>
      </c>
      <c r="M257" t="s">
        <v>827</v>
      </c>
    </row>
    <row r="258" spans="1:22" hidden="1" x14ac:dyDescent="0.35">
      <c r="A258" t="s">
        <v>154</v>
      </c>
      <c r="B258" t="s">
        <v>155</v>
      </c>
      <c r="C258" t="s">
        <v>173</v>
      </c>
      <c r="D258" t="s">
        <v>533</v>
      </c>
      <c r="E258" t="s">
        <v>828</v>
      </c>
      <c r="F258" s="3">
        <v>18588</v>
      </c>
      <c r="G258" t="s">
        <v>829</v>
      </c>
      <c r="H258">
        <v>21</v>
      </c>
      <c r="I258">
        <v>53</v>
      </c>
      <c r="J258">
        <v>0</v>
      </c>
      <c r="M258" t="s">
        <v>830</v>
      </c>
      <c r="U258">
        <v>0</v>
      </c>
      <c r="V258">
        <v>0</v>
      </c>
    </row>
    <row r="259" spans="1:22" x14ac:dyDescent="0.35">
      <c r="A259" t="s">
        <v>21</v>
      </c>
      <c r="B259" t="s">
        <v>178</v>
      </c>
      <c r="C259" t="s">
        <v>7</v>
      </c>
      <c r="D259" t="s">
        <v>415</v>
      </c>
      <c r="E259" t="s">
        <v>831</v>
      </c>
      <c r="F259" s="3">
        <v>21146</v>
      </c>
      <c r="G259" t="s">
        <v>832</v>
      </c>
      <c r="H259">
        <v>7</v>
      </c>
      <c r="I259">
        <v>0</v>
      </c>
      <c r="J259">
        <v>0</v>
      </c>
      <c r="M259" t="s">
        <v>833</v>
      </c>
      <c r="U259">
        <v>0</v>
      </c>
      <c r="V259">
        <v>0</v>
      </c>
    </row>
    <row r="260" spans="1:22" x14ac:dyDescent="0.35">
      <c r="A260" t="s">
        <v>21</v>
      </c>
      <c r="B260" t="s">
        <v>178</v>
      </c>
      <c r="C260" t="s">
        <v>22</v>
      </c>
      <c r="D260" t="s">
        <v>259</v>
      </c>
      <c r="E260" t="s">
        <v>834</v>
      </c>
      <c r="F260" s="3">
        <v>36122</v>
      </c>
      <c r="G260" t="s">
        <v>835</v>
      </c>
      <c r="H260">
        <v>0</v>
      </c>
      <c r="I260">
        <v>0</v>
      </c>
      <c r="J260">
        <v>0</v>
      </c>
      <c r="K260">
        <v>14025688</v>
      </c>
      <c r="L260">
        <v>921732</v>
      </c>
      <c r="M260" t="s">
        <v>836</v>
      </c>
      <c r="S260">
        <v>14025688</v>
      </c>
      <c r="U260">
        <v>0</v>
      </c>
      <c r="V260">
        <v>0</v>
      </c>
    </row>
    <row r="261" spans="1:22" x14ac:dyDescent="0.35">
      <c r="A261" t="s">
        <v>21</v>
      </c>
      <c r="B261" t="s">
        <v>178</v>
      </c>
      <c r="C261" t="s">
        <v>7</v>
      </c>
      <c r="D261" t="s">
        <v>484</v>
      </c>
      <c r="E261" t="s">
        <v>837</v>
      </c>
      <c r="F261" s="3">
        <v>32472</v>
      </c>
      <c r="G261" t="s">
        <v>838</v>
      </c>
      <c r="H261">
        <v>0</v>
      </c>
      <c r="I261">
        <v>0</v>
      </c>
      <c r="J261">
        <v>0</v>
      </c>
      <c r="K261">
        <v>37970666</v>
      </c>
      <c r="L261">
        <v>3199775.2</v>
      </c>
      <c r="M261" t="s">
        <v>839</v>
      </c>
      <c r="N261">
        <v>20891999</v>
      </c>
      <c r="O261">
        <v>17078667</v>
      </c>
      <c r="U261">
        <v>0</v>
      </c>
      <c r="V261">
        <v>6</v>
      </c>
    </row>
    <row r="262" spans="1:22" hidden="1" x14ac:dyDescent="0.35">
      <c r="A262" t="s">
        <v>154</v>
      </c>
      <c r="B262" t="s">
        <v>155</v>
      </c>
      <c r="C262" t="s">
        <v>161</v>
      </c>
      <c r="D262" t="s">
        <v>162</v>
      </c>
      <c r="E262" t="s">
        <v>840</v>
      </c>
      <c r="F262" s="3">
        <v>34299</v>
      </c>
      <c r="G262" t="s">
        <v>841</v>
      </c>
      <c r="H262">
        <v>2</v>
      </c>
      <c r="I262">
        <v>0</v>
      </c>
      <c r="J262">
        <v>0</v>
      </c>
      <c r="M262" t="s">
        <v>842</v>
      </c>
      <c r="N262">
        <v>0</v>
      </c>
      <c r="O262">
        <v>0</v>
      </c>
      <c r="U262">
        <v>0</v>
      </c>
      <c r="V262">
        <v>0</v>
      </c>
    </row>
    <row r="263" spans="1:22" x14ac:dyDescent="0.35">
      <c r="A263" t="s">
        <v>21</v>
      </c>
      <c r="B263" t="s">
        <v>178</v>
      </c>
      <c r="C263" t="s">
        <v>22</v>
      </c>
      <c r="D263" t="s">
        <v>125</v>
      </c>
      <c r="E263" t="s">
        <v>843</v>
      </c>
      <c r="F263" s="3">
        <v>35030</v>
      </c>
      <c r="G263" t="s">
        <v>844</v>
      </c>
      <c r="H263">
        <v>0</v>
      </c>
      <c r="I263">
        <v>0</v>
      </c>
      <c r="J263">
        <v>230</v>
      </c>
      <c r="K263">
        <v>18835222</v>
      </c>
      <c r="L263">
        <v>1290083.7</v>
      </c>
      <c r="M263" t="s">
        <v>845</v>
      </c>
      <c r="N263">
        <v>1915497</v>
      </c>
      <c r="O263">
        <v>5722996</v>
      </c>
      <c r="P263">
        <v>11196729</v>
      </c>
      <c r="U263">
        <v>0</v>
      </c>
      <c r="V263">
        <v>0</v>
      </c>
    </row>
    <row r="264" spans="1:22" hidden="1" x14ac:dyDescent="0.35">
      <c r="A264" t="s">
        <v>154</v>
      </c>
      <c r="B264" t="s">
        <v>155</v>
      </c>
      <c r="C264" t="s">
        <v>173</v>
      </c>
      <c r="D264" t="s">
        <v>656</v>
      </c>
      <c r="E264" t="s">
        <v>846</v>
      </c>
      <c r="F264" s="3">
        <v>36857</v>
      </c>
      <c r="G264" t="s">
        <v>847</v>
      </c>
      <c r="H264">
        <v>6</v>
      </c>
      <c r="I264">
        <v>21</v>
      </c>
      <c r="J264">
        <v>0</v>
      </c>
      <c r="K264">
        <v>0</v>
      </c>
      <c r="L264">
        <v>0</v>
      </c>
      <c r="M264" t="s">
        <v>848</v>
      </c>
      <c r="U264">
        <v>0</v>
      </c>
      <c r="V264">
        <v>0</v>
      </c>
    </row>
    <row r="265" spans="1:22" x14ac:dyDescent="0.35">
      <c r="A265" t="s">
        <v>21</v>
      </c>
      <c r="B265" t="s">
        <v>178</v>
      </c>
      <c r="C265" t="s">
        <v>22</v>
      </c>
      <c r="D265" t="s">
        <v>128</v>
      </c>
      <c r="E265" t="s">
        <v>849</v>
      </c>
      <c r="F265" s="3">
        <v>42701</v>
      </c>
      <c r="G265" t="s">
        <v>850</v>
      </c>
      <c r="K265">
        <v>0</v>
      </c>
      <c r="L265">
        <v>0</v>
      </c>
      <c r="M265" t="s">
        <v>851</v>
      </c>
      <c r="U265">
        <v>69000</v>
      </c>
    </row>
    <row r="266" spans="1:22" x14ac:dyDescent="0.35">
      <c r="A266" t="s">
        <v>21</v>
      </c>
      <c r="B266" t="s">
        <v>178</v>
      </c>
      <c r="C266" t="s">
        <v>7</v>
      </c>
      <c r="D266" t="s">
        <v>415</v>
      </c>
      <c r="E266" t="s">
        <v>852</v>
      </c>
      <c r="F266" s="3">
        <v>3620</v>
      </c>
      <c r="G266" t="s">
        <v>853</v>
      </c>
      <c r="H266">
        <v>22</v>
      </c>
      <c r="I266">
        <v>15</v>
      </c>
      <c r="J266">
        <v>0</v>
      </c>
      <c r="M266" t="s">
        <v>854</v>
      </c>
      <c r="U266">
        <v>0</v>
      </c>
      <c r="V266">
        <v>0</v>
      </c>
    </row>
    <row r="267" spans="1:22" x14ac:dyDescent="0.35">
      <c r="A267" t="s">
        <v>21</v>
      </c>
      <c r="B267" t="s">
        <v>178</v>
      </c>
      <c r="C267" t="s">
        <v>7</v>
      </c>
      <c r="D267" t="s">
        <v>415</v>
      </c>
      <c r="E267" t="s">
        <v>855</v>
      </c>
      <c r="F267" s="3">
        <v>37953</v>
      </c>
      <c r="G267" t="s">
        <v>856</v>
      </c>
      <c r="H267">
        <v>0</v>
      </c>
      <c r="I267">
        <v>0</v>
      </c>
      <c r="J267">
        <v>0</v>
      </c>
      <c r="K267">
        <v>0</v>
      </c>
      <c r="L267">
        <v>0</v>
      </c>
      <c r="M267" t="s">
        <v>857</v>
      </c>
      <c r="N267">
        <v>0</v>
      </c>
      <c r="O267">
        <v>0</v>
      </c>
      <c r="U267">
        <v>0</v>
      </c>
      <c r="V267">
        <v>0</v>
      </c>
    </row>
    <row r="268" spans="1:22" hidden="1" x14ac:dyDescent="0.35">
      <c r="A268" t="s">
        <v>154</v>
      </c>
      <c r="B268" t="s">
        <v>155</v>
      </c>
      <c r="C268" t="s">
        <v>173</v>
      </c>
      <c r="D268" t="s">
        <v>325</v>
      </c>
      <c r="E268" t="s">
        <v>858</v>
      </c>
      <c r="F268" s="3">
        <v>23344</v>
      </c>
      <c r="G268" t="s">
        <v>859</v>
      </c>
      <c r="H268">
        <v>118</v>
      </c>
      <c r="I268">
        <v>0</v>
      </c>
      <c r="J268">
        <v>0</v>
      </c>
      <c r="M268" t="s">
        <v>860</v>
      </c>
      <c r="U268">
        <v>0</v>
      </c>
      <c r="V268">
        <v>0</v>
      </c>
    </row>
    <row r="269" spans="1:22" x14ac:dyDescent="0.35">
      <c r="A269" t="s">
        <v>21</v>
      </c>
      <c r="B269" t="s">
        <v>178</v>
      </c>
      <c r="C269" t="s">
        <v>22</v>
      </c>
      <c r="D269" t="s">
        <v>125</v>
      </c>
      <c r="E269" t="s">
        <v>861</v>
      </c>
      <c r="F269" s="3">
        <v>35398</v>
      </c>
      <c r="G269" t="s">
        <v>862</v>
      </c>
      <c r="H269">
        <v>0</v>
      </c>
      <c r="I269">
        <v>0</v>
      </c>
      <c r="J269">
        <v>0</v>
      </c>
      <c r="M269" t="s">
        <v>863</v>
      </c>
      <c r="N269">
        <v>0</v>
      </c>
      <c r="O269">
        <v>0</v>
      </c>
      <c r="U269">
        <v>0</v>
      </c>
      <c r="V269">
        <v>0</v>
      </c>
    </row>
    <row r="270" spans="1:22" x14ac:dyDescent="0.35">
      <c r="A270" t="s">
        <v>21</v>
      </c>
      <c r="B270" t="s">
        <v>178</v>
      </c>
      <c r="C270" t="s">
        <v>22</v>
      </c>
      <c r="D270" t="s">
        <v>125</v>
      </c>
      <c r="E270" t="s">
        <v>864</v>
      </c>
      <c r="F270" s="3">
        <v>24414</v>
      </c>
      <c r="G270" t="s">
        <v>865</v>
      </c>
      <c r="H270">
        <v>5</v>
      </c>
      <c r="I270">
        <v>0</v>
      </c>
      <c r="J270">
        <v>0</v>
      </c>
      <c r="M270" t="s">
        <v>866</v>
      </c>
      <c r="U270">
        <v>0</v>
      </c>
      <c r="V270">
        <v>0</v>
      </c>
    </row>
    <row r="271" spans="1:22" x14ac:dyDescent="0.35">
      <c r="A271" t="s">
        <v>21</v>
      </c>
      <c r="B271" t="s">
        <v>178</v>
      </c>
      <c r="C271" t="s">
        <v>22</v>
      </c>
      <c r="D271" t="s">
        <v>126</v>
      </c>
      <c r="E271" t="s">
        <v>867</v>
      </c>
      <c r="F271" s="3">
        <v>39389</v>
      </c>
      <c r="G271" t="s">
        <v>868</v>
      </c>
      <c r="H271">
        <v>0</v>
      </c>
      <c r="I271">
        <v>0</v>
      </c>
      <c r="J271">
        <v>0</v>
      </c>
      <c r="K271">
        <v>2805156.51</v>
      </c>
      <c r="L271">
        <v>150950.1</v>
      </c>
      <c r="M271" t="s">
        <v>869</v>
      </c>
      <c r="N271">
        <v>812603</v>
      </c>
      <c r="O271">
        <v>1925958.41</v>
      </c>
      <c r="Q271">
        <v>48319.81</v>
      </c>
      <c r="T271">
        <v>18275.29</v>
      </c>
      <c r="U271">
        <v>0</v>
      </c>
      <c r="V271">
        <v>0</v>
      </c>
    </row>
    <row r="272" spans="1:22" x14ac:dyDescent="0.35">
      <c r="A272" t="s">
        <v>21</v>
      </c>
      <c r="B272" t="s">
        <v>178</v>
      </c>
      <c r="C272" t="s">
        <v>22</v>
      </c>
      <c r="D272" t="s">
        <v>259</v>
      </c>
      <c r="E272" t="s">
        <v>363</v>
      </c>
      <c r="F272" s="3">
        <v>33572</v>
      </c>
      <c r="G272" t="s">
        <v>870</v>
      </c>
      <c r="H272">
        <v>0</v>
      </c>
      <c r="I272">
        <v>0</v>
      </c>
      <c r="J272">
        <v>0</v>
      </c>
      <c r="K272">
        <v>5982309</v>
      </c>
      <c r="L272">
        <v>433500.7</v>
      </c>
      <c r="M272" t="s">
        <v>871</v>
      </c>
      <c r="N272">
        <v>0</v>
      </c>
      <c r="O272">
        <v>0</v>
      </c>
      <c r="S272">
        <v>5982309</v>
      </c>
      <c r="U272">
        <v>0</v>
      </c>
      <c r="V272">
        <v>0</v>
      </c>
    </row>
    <row r="273" spans="1:22" x14ac:dyDescent="0.35">
      <c r="A273" t="s">
        <v>21</v>
      </c>
      <c r="B273" t="s">
        <v>178</v>
      </c>
      <c r="C273" t="s">
        <v>22</v>
      </c>
      <c r="D273" t="s">
        <v>643</v>
      </c>
      <c r="E273" t="s">
        <v>872</v>
      </c>
      <c r="F273" s="3">
        <v>39390</v>
      </c>
      <c r="G273" t="s">
        <v>873</v>
      </c>
      <c r="H273">
        <v>0</v>
      </c>
      <c r="I273">
        <v>0</v>
      </c>
      <c r="J273">
        <v>0</v>
      </c>
      <c r="K273">
        <v>0</v>
      </c>
      <c r="L273">
        <v>0</v>
      </c>
      <c r="M273" t="s">
        <v>874</v>
      </c>
      <c r="U273">
        <v>190000</v>
      </c>
      <c r="V273">
        <v>0</v>
      </c>
    </row>
    <row r="274" spans="1:22" x14ac:dyDescent="0.35">
      <c r="A274" t="s">
        <v>21</v>
      </c>
      <c r="B274" t="s">
        <v>178</v>
      </c>
      <c r="C274" t="s">
        <v>22</v>
      </c>
      <c r="D274" t="s">
        <v>126</v>
      </c>
      <c r="E274" t="s">
        <v>875</v>
      </c>
      <c r="F274" s="3">
        <v>40486</v>
      </c>
      <c r="G274" t="s">
        <v>876</v>
      </c>
      <c r="H274">
        <v>0</v>
      </c>
      <c r="I274">
        <v>0</v>
      </c>
      <c r="J274">
        <v>100</v>
      </c>
      <c r="K274">
        <v>4118000</v>
      </c>
      <c r="L274">
        <v>212085.8</v>
      </c>
      <c r="M274" t="s">
        <v>877</v>
      </c>
      <c r="N274">
        <v>4118000</v>
      </c>
      <c r="U274">
        <v>0</v>
      </c>
      <c r="V274">
        <v>0</v>
      </c>
    </row>
    <row r="275" spans="1:22" x14ac:dyDescent="0.35">
      <c r="A275" t="s">
        <v>21</v>
      </c>
      <c r="B275" t="s">
        <v>178</v>
      </c>
      <c r="C275" t="s">
        <v>22</v>
      </c>
      <c r="D275" t="s">
        <v>126</v>
      </c>
      <c r="E275" t="s">
        <v>878</v>
      </c>
      <c r="F275" s="3">
        <v>5060</v>
      </c>
      <c r="G275" t="s">
        <v>879</v>
      </c>
      <c r="H275">
        <v>270</v>
      </c>
      <c r="I275">
        <v>0</v>
      </c>
      <c r="J275">
        <v>0</v>
      </c>
      <c r="M275" t="s">
        <v>880</v>
      </c>
      <c r="U275">
        <v>0</v>
      </c>
      <c r="V275">
        <v>0</v>
      </c>
    </row>
    <row r="276" spans="1:22" hidden="1" x14ac:dyDescent="0.35">
      <c r="A276" t="s">
        <v>154</v>
      </c>
      <c r="B276" t="s">
        <v>155</v>
      </c>
      <c r="C276" t="s">
        <v>209</v>
      </c>
      <c r="D276" t="s">
        <v>210</v>
      </c>
      <c r="E276" t="s">
        <v>614</v>
      </c>
      <c r="F276" s="3">
        <v>21496</v>
      </c>
      <c r="G276" t="s">
        <v>881</v>
      </c>
      <c r="H276">
        <v>18</v>
      </c>
      <c r="I276">
        <v>0</v>
      </c>
      <c r="J276">
        <v>0</v>
      </c>
      <c r="M276" t="s">
        <v>882</v>
      </c>
      <c r="U276">
        <v>0</v>
      </c>
      <c r="V276">
        <v>0</v>
      </c>
    </row>
    <row r="277" spans="1:22" x14ac:dyDescent="0.35">
      <c r="A277" t="s">
        <v>21</v>
      </c>
      <c r="B277" t="s">
        <v>178</v>
      </c>
      <c r="C277" t="s">
        <v>22</v>
      </c>
      <c r="D277" t="s">
        <v>128</v>
      </c>
      <c r="E277" t="s">
        <v>218</v>
      </c>
      <c r="F277" s="3">
        <v>31723</v>
      </c>
      <c r="G277" t="s">
        <v>883</v>
      </c>
      <c r="H277">
        <v>2</v>
      </c>
      <c r="I277">
        <v>0</v>
      </c>
      <c r="J277">
        <v>0</v>
      </c>
      <c r="M277" t="s">
        <v>884</v>
      </c>
      <c r="N277">
        <v>0</v>
      </c>
      <c r="O277">
        <v>0</v>
      </c>
      <c r="U277">
        <v>0</v>
      </c>
      <c r="V277">
        <v>0</v>
      </c>
    </row>
    <row r="278" spans="1:22" x14ac:dyDescent="0.35">
      <c r="A278" t="s">
        <v>21</v>
      </c>
      <c r="B278" t="s">
        <v>178</v>
      </c>
      <c r="C278" t="s">
        <v>22</v>
      </c>
      <c r="D278" t="s">
        <v>125</v>
      </c>
      <c r="E278" t="s">
        <v>885</v>
      </c>
      <c r="F278" s="3">
        <v>40489</v>
      </c>
      <c r="G278" t="s">
        <v>886</v>
      </c>
      <c r="J278">
        <v>360</v>
      </c>
      <c r="K278">
        <v>0</v>
      </c>
      <c r="L278">
        <v>0</v>
      </c>
      <c r="M278" t="s">
        <v>887</v>
      </c>
    </row>
    <row r="279" spans="1:22" x14ac:dyDescent="0.35">
      <c r="A279" t="s">
        <v>21</v>
      </c>
      <c r="B279" t="s">
        <v>178</v>
      </c>
      <c r="C279" t="s">
        <v>22</v>
      </c>
      <c r="D279" t="s">
        <v>125</v>
      </c>
      <c r="E279" t="s">
        <v>843</v>
      </c>
      <c r="F279" s="3">
        <v>32820</v>
      </c>
      <c r="G279" t="s">
        <v>888</v>
      </c>
      <c r="H279">
        <v>0</v>
      </c>
      <c r="I279">
        <v>0</v>
      </c>
      <c r="J279">
        <v>28</v>
      </c>
      <c r="K279">
        <v>3146918</v>
      </c>
      <c r="L279">
        <v>252426.6</v>
      </c>
      <c r="M279" t="s">
        <v>889</v>
      </c>
      <c r="N279">
        <v>54716</v>
      </c>
      <c r="O279">
        <v>3092202</v>
      </c>
      <c r="U279">
        <v>0</v>
      </c>
      <c r="V279">
        <v>0</v>
      </c>
    </row>
    <row r="280" spans="1:22" x14ac:dyDescent="0.35">
      <c r="A280" t="s">
        <v>21</v>
      </c>
      <c r="B280" t="s">
        <v>178</v>
      </c>
      <c r="C280" t="s">
        <v>22</v>
      </c>
      <c r="D280" t="s">
        <v>125</v>
      </c>
      <c r="E280" t="s">
        <v>843</v>
      </c>
      <c r="F280" s="3">
        <v>33185</v>
      </c>
      <c r="G280" t="s">
        <v>890</v>
      </c>
      <c r="H280">
        <v>0</v>
      </c>
      <c r="I280">
        <v>0</v>
      </c>
      <c r="J280">
        <v>309</v>
      </c>
      <c r="K280">
        <v>29426861</v>
      </c>
      <c r="L280">
        <v>2252055.7000000002</v>
      </c>
      <c r="M280" t="s">
        <v>891</v>
      </c>
      <c r="N280">
        <v>7343629</v>
      </c>
      <c r="O280">
        <v>7053719</v>
      </c>
      <c r="P280">
        <v>15029513</v>
      </c>
      <c r="U280">
        <v>412941</v>
      </c>
      <c r="V280">
        <v>0</v>
      </c>
    </row>
    <row r="281" spans="1:22" x14ac:dyDescent="0.35">
      <c r="A281" t="s">
        <v>21</v>
      </c>
      <c r="B281" t="s">
        <v>178</v>
      </c>
      <c r="C281" t="s">
        <v>22</v>
      </c>
      <c r="D281" t="s">
        <v>125</v>
      </c>
      <c r="E281" t="s">
        <v>892</v>
      </c>
      <c r="F281" s="3">
        <v>35377</v>
      </c>
      <c r="G281" t="s">
        <v>893</v>
      </c>
      <c r="H281">
        <v>0</v>
      </c>
      <c r="I281">
        <v>0</v>
      </c>
      <c r="J281">
        <v>1000</v>
      </c>
      <c r="K281">
        <v>93089380</v>
      </c>
      <c r="L281">
        <v>6282747.7999999998</v>
      </c>
      <c r="M281" t="s">
        <v>894</v>
      </c>
      <c r="N281">
        <v>3435141</v>
      </c>
      <c r="O281">
        <v>10709159</v>
      </c>
      <c r="S281">
        <v>78945080</v>
      </c>
      <c r="U281">
        <v>0</v>
      </c>
      <c r="V281">
        <v>0</v>
      </c>
    </row>
    <row r="282" spans="1:22" x14ac:dyDescent="0.35">
      <c r="A282" t="s">
        <v>21</v>
      </c>
      <c r="B282" t="s">
        <v>178</v>
      </c>
      <c r="C282" t="s">
        <v>22</v>
      </c>
      <c r="D282" t="s">
        <v>399</v>
      </c>
      <c r="E282" t="s">
        <v>895</v>
      </c>
      <c r="F282" s="3">
        <v>12389</v>
      </c>
      <c r="G282" t="s">
        <v>896</v>
      </c>
      <c r="H282">
        <v>15</v>
      </c>
      <c r="I282">
        <v>0</v>
      </c>
      <c r="J282">
        <v>0</v>
      </c>
      <c r="M282" t="s">
        <v>897</v>
      </c>
      <c r="U282">
        <v>0</v>
      </c>
      <c r="V282">
        <v>0</v>
      </c>
    </row>
    <row r="283" spans="1:22" x14ac:dyDescent="0.35">
      <c r="A283" t="s">
        <v>21</v>
      </c>
      <c r="B283" t="s">
        <v>178</v>
      </c>
      <c r="C283" t="s">
        <v>22</v>
      </c>
      <c r="D283" t="s">
        <v>128</v>
      </c>
      <c r="E283" t="s">
        <v>511</v>
      </c>
      <c r="F283" s="3">
        <v>23712</v>
      </c>
      <c r="G283" t="s">
        <v>898</v>
      </c>
      <c r="H283">
        <v>23</v>
      </c>
      <c r="I283">
        <v>8</v>
      </c>
      <c r="J283">
        <v>0</v>
      </c>
      <c r="K283">
        <v>0</v>
      </c>
      <c r="L283">
        <v>0</v>
      </c>
      <c r="M283" t="s">
        <v>899</v>
      </c>
      <c r="U283">
        <v>0</v>
      </c>
      <c r="V283">
        <v>0</v>
      </c>
    </row>
    <row r="284" spans="1:22" x14ac:dyDescent="0.35">
      <c r="A284" t="s">
        <v>21</v>
      </c>
      <c r="B284" t="s">
        <v>178</v>
      </c>
      <c r="C284" t="s">
        <v>22</v>
      </c>
      <c r="D284" t="s">
        <v>128</v>
      </c>
      <c r="E284" t="s">
        <v>900</v>
      </c>
      <c r="F284" s="3">
        <v>39052</v>
      </c>
      <c r="G284" t="s">
        <v>901</v>
      </c>
      <c r="H284">
        <v>0</v>
      </c>
      <c r="I284">
        <v>0</v>
      </c>
      <c r="J284">
        <v>0</v>
      </c>
      <c r="K284">
        <v>0</v>
      </c>
      <c r="L284">
        <v>0</v>
      </c>
      <c r="M284" t="s">
        <v>902</v>
      </c>
      <c r="U284">
        <v>0</v>
      </c>
      <c r="V284">
        <v>0</v>
      </c>
    </row>
    <row r="285" spans="1:22" x14ac:dyDescent="0.35">
      <c r="A285" t="s">
        <v>21</v>
      </c>
      <c r="B285" t="s">
        <v>178</v>
      </c>
      <c r="C285" t="s">
        <v>22</v>
      </c>
      <c r="D285" t="s">
        <v>128</v>
      </c>
      <c r="E285" t="s">
        <v>488</v>
      </c>
      <c r="F285" s="3">
        <v>35043</v>
      </c>
      <c r="G285" t="s">
        <v>903</v>
      </c>
      <c r="H285">
        <v>1</v>
      </c>
      <c r="I285">
        <v>0</v>
      </c>
      <c r="J285">
        <v>50</v>
      </c>
      <c r="M285" t="s">
        <v>904</v>
      </c>
      <c r="N285">
        <v>0</v>
      </c>
      <c r="O285">
        <v>0</v>
      </c>
      <c r="U285">
        <v>0</v>
      </c>
      <c r="V285">
        <v>0</v>
      </c>
    </row>
    <row r="286" spans="1:22" x14ac:dyDescent="0.35">
      <c r="A286" t="s">
        <v>21</v>
      </c>
      <c r="B286" t="s">
        <v>178</v>
      </c>
      <c r="C286" t="s">
        <v>22</v>
      </c>
      <c r="D286" t="s">
        <v>125</v>
      </c>
      <c r="E286" t="s">
        <v>905</v>
      </c>
      <c r="F286" s="3">
        <v>39426</v>
      </c>
      <c r="G286" t="s">
        <v>906</v>
      </c>
      <c r="H286">
        <v>0</v>
      </c>
      <c r="I286">
        <v>0</v>
      </c>
      <c r="J286">
        <v>20</v>
      </c>
      <c r="K286">
        <v>7500000</v>
      </c>
      <c r="L286">
        <v>403587.4</v>
      </c>
      <c r="M286" t="s">
        <v>907</v>
      </c>
      <c r="N286">
        <v>1600000</v>
      </c>
      <c r="O286">
        <v>5900000</v>
      </c>
      <c r="U286">
        <v>0</v>
      </c>
      <c r="V286">
        <v>0</v>
      </c>
    </row>
    <row r="287" spans="1:22" x14ac:dyDescent="0.35">
      <c r="A287" t="s">
        <v>21</v>
      </c>
      <c r="B287" t="s">
        <v>178</v>
      </c>
      <c r="C287" t="s">
        <v>22</v>
      </c>
      <c r="D287" t="s">
        <v>128</v>
      </c>
      <c r="E287" t="s">
        <v>493</v>
      </c>
      <c r="F287" s="3">
        <v>16417</v>
      </c>
      <c r="G287" t="s">
        <v>908</v>
      </c>
      <c r="H287">
        <v>21</v>
      </c>
      <c r="I287">
        <v>0</v>
      </c>
      <c r="J287">
        <v>0</v>
      </c>
      <c r="M287" t="s">
        <v>909</v>
      </c>
      <c r="U287">
        <v>0</v>
      </c>
      <c r="V287">
        <v>0</v>
      </c>
    </row>
    <row r="288" spans="1:22" x14ac:dyDescent="0.35">
      <c r="A288" t="s">
        <v>21</v>
      </c>
      <c r="B288" t="s">
        <v>178</v>
      </c>
      <c r="C288" t="s">
        <v>7</v>
      </c>
      <c r="D288" t="s">
        <v>415</v>
      </c>
      <c r="E288" t="s">
        <v>910</v>
      </c>
      <c r="F288" s="3">
        <v>22991</v>
      </c>
      <c r="G288" t="s">
        <v>911</v>
      </c>
      <c r="H288">
        <v>9</v>
      </c>
      <c r="I288">
        <v>0</v>
      </c>
      <c r="J288">
        <v>0</v>
      </c>
      <c r="M288" t="s">
        <v>912</v>
      </c>
      <c r="U288">
        <v>0</v>
      </c>
      <c r="V288">
        <v>0</v>
      </c>
    </row>
    <row r="289" spans="1:22" x14ac:dyDescent="0.35">
      <c r="A289" t="s">
        <v>21</v>
      </c>
      <c r="B289" t="s">
        <v>178</v>
      </c>
      <c r="C289" t="s">
        <v>7</v>
      </c>
      <c r="D289" t="s">
        <v>415</v>
      </c>
      <c r="E289" t="s">
        <v>913</v>
      </c>
      <c r="F289" s="3">
        <v>23356</v>
      </c>
      <c r="G289" t="s">
        <v>914</v>
      </c>
      <c r="H289">
        <v>4</v>
      </c>
      <c r="I289">
        <v>0</v>
      </c>
      <c r="J289">
        <v>236</v>
      </c>
      <c r="M289" t="s">
        <v>915</v>
      </c>
      <c r="U289">
        <v>0</v>
      </c>
      <c r="V289">
        <v>0</v>
      </c>
    </row>
    <row r="290" spans="1:22" x14ac:dyDescent="0.35">
      <c r="A290" t="s">
        <v>21</v>
      </c>
      <c r="B290" t="s">
        <v>178</v>
      </c>
      <c r="C290" t="s">
        <v>22</v>
      </c>
      <c r="D290" t="s">
        <v>126</v>
      </c>
      <c r="E290" t="s">
        <v>800</v>
      </c>
      <c r="F290" s="3">
        <v>39062</v>
      </c>
      <c r="G290" t="s">
        <v>916</v>
      </c>
      <c r="H290">
        <v>0</v>
      </c>
      <c r="I290">
        <v>0</v>
      </c>
      <c r="J290">
        <v>0</v>
      </c>
      <c r="K290">
        <v>0</v>
      </c>
      <c r="L290">
        <v>0</v>
      </c>
      <c r="M290" t="s">
        <v>917</v>
      </c>
      <c r="U290">
        <v>570000</v>
      </c>
      <c r="V290">
        <v>0</v>
      </c>
    </row>
    <row r="291" spans="1:22" hidden="1" x14ac:dyDescent="0.35">
      <c r="A291" t="s">
        <v>154</v>
      </c>
      <c r="B291" t="s">
        <v>246</v>
      </c>
      <c r="C291" t="s">
        <v>247</v>
      </c>
      <c r="D291" t="s">
        <v>210</v>
      </c>
      <c r="E291" t="s">
        <v>918</v>
      </c>
      <c r="F291" s="3">
        <v>15687</v>
      </c>
      <c r="G291" t="s">
        <v>919</v>
      </c>
      <c r="H291">
        <v>99</v>
      </c>
      <c r="I291">
        <v>100</v>
      </c>
      <c r="J291">
        <v>0</v>
      </c>
      <c r="M291" t="s">
        <v>920</v>
      </c>
      <c r="U291">
        <v>0</v>
      </c>
      <c r="V291">
        <v>0</v>
      </c>
    </row>
    <row r="292" spans="1:22" hidden="1" x14ac:dyDescent="0.35">
      <c r="A292" t="s">
        <v>154</v>
      </c>
      <c r="B292" t="s">
        <v>155</v>
      </c>
      <c r="C292" t="s">
        <v>173</v>
      </c>
      <c r="D292" t="s">
        <v>325</v>
      </c>
      <c r="E292" t="s">
        <v>326</v>
      </c>
      <c r="F292" s="3">
        <v>31393</v>
      </c>
      <c r="G292" t="s">
        <v>921</v>
      </c>
      <c r="H292">
        <v>256</v>
      </c>
      <c r="I292">
        <v>0</v>
      </c>
      <c r="J292">
        <v>0</v>
      </c>
      <c r="M292" t="s">
        <v>922</v>
      </c>
      <c r="N292">
        <v>0</v>
      </c>
      <c r="O292">
        <v>0</v>
      </c>
      <c r="U292">
        <v>0</v>
      </c>
      <c r="V292">
        <v>0</v>
      </c>
    </row>
    <row r="293" spans="1:22" hidden="1" x14ac:dyDescent="0.35">
      <c r="A293" t="s">
        <v>154</v>
      </c>
      <c r="B293" t="s">
        <v>155</v>
      </c>
      <c r="C293" t="s">
        <v>268</v>
      </c>
      <c r="D293" t="s">
        <v>390</v>
      </c>
      <c r="E293" t="s">
        <v>923</v>
      </c>
      <c r="F293" s="3">
        <v>32854</v>
      </c>
      <c r="G293" t="s">
        <v>924</v>
      </c>
      <c r="H293">
        <v>0</v>
      </c>
      <c r="I293">
        <v>0</v>
      </c>
      <c r="J293">
        <v>840</v>
      </c>
      <c r="M293" t="s">
        <v>925</v>
      </c>
      <c r="N293">
        <v>0</v>
      </c>
      <c r="O293">
        <v>0</v>
      </c>
      <c r="U293">
        <v>0</v>
      </c>
      <c r="V293">
        <v>0</v>
      </c>
    </row>
    <row r="294" spans="1:22" x14ac:dyDescent="0.35">
      <c r="A294" t="s">
        <v>21</v>
      </c>
      <c r="B294" t="s">
        <v>178</v>
      </c>
      <c r="C294" t="s">
        <v>22</v>
      </c>
      <c r="D294" t="s">
        <v>128</v>
      </c>
      <c r="E294" t="s">
        <v>926</v>
      </c>
      <c r="F294" s="3">
        <v>40524</v>
      </c>
      <c r="G294" t="s">
        <v>927</v>
      </c>
      <c r="H294">
        <v>1</v>
      </c>
      <c r="I294">
        <v>1</v>
      </c>
      <c r="J294">
        <v>625</v>
      </c>
      <c r="K294">
        <v>0</v>
      </c>
      <c r="L294">
        <v>0</v>
      </c>
      <c r="M294" t="s">
        <v>928</v>
      </c>
      <c r="U294">
        <v>0</v>
      </c>
      <c r="V294">
        <v>0</v>
      </c>
    </row>
    <row r="295" spans="1:22" hidden="1" x14ac:dyDescent="0.35">
      <c r="A295" t="s">
        <v>154</v>
      </c>
      <c r="B295" t="s">
        <v>155</v>
      </c>
      <c r="C295" t="s">
        <v>268</v>
      </c>
      <c r="D295" t="s">
        <v>269</v>
      </c>
      <c r="E295" t="s">
        <v>929</v>
      </c>
      <c r="F295" s="3">
        <v>38699</v>
      </c>
      <c r="G295" t="s">
        <v>930</v>
      </c>
      <c r="H295">
        <v>0</v>
      </c>
      <c r="J295">
        <v>250</v>
      </c>
      <c r="K295">
        <v>0</v>
      </c>
      <c r="L295">
        <v>0</v>
      </c>
      <c r="M295" t="s">
        <v>931</v>
      </c>
      <c r="U295">
        <v>0</v>
      </c>
      <c r="V295">
        <v>0</v>
      </c>
    </row>
    <row r="296" spans="1:22" x14ac:dyDescent="0.35">
      <c r="A296" t="s">
        <v>21</v>
      </c>
      <c r="B296" t="s">
        <v>178</v>
      </c>
      <c r="C296" t="s">
        <v>22</v>
      </c>
      <c r="D296" t="s">
        <v>128</v>
      </c>
      <c r="E296" t="s">
        <v>295</v>
      </c>
      <c r="F296" s="3">
        <v>39795</v>
      </c>
      <c r="G296" t="s">
        <v>932</v>
      </c>
      <c r="K296">
        <v>0</v>
      </c>
      <c r="L296">
        <v>0</v>
      </c>
      <c r="M296" t="s">
        <v>933</v>
      </c>
      <c r="U296">
        <v>127283</v>
      </c>
    </row>
    <row r="297" spans="1:22" x14ac:dyDescent="0.35">
      <c r="A297" t="s">
        <v>21</v>
      </c>
      <c r="B297" t="s">
        <v>178</v>
      </c>
      <c r="C297" t="s">
        <v>22</v>
      </c>
      <c r="D297" t="s">
        <v>125</v>
      </c>
      <c r="E297" t="s">
        <v>872</v>
      </c>
      <c r="F297" s="3">
        <v>40525</v>
      </c>
      <c r="G297" t="s">
        <v>934</v>
      </c>
      <c r="H297">
        <v>0</v>
      </c>
      <c r="I297">
        <v>0</v>
      </c>
      <c r="J297">
        <v>132</v>
      </c>
      <c r="K297">
        <v>5000000</v>
      </c>
      <c r="L297">
        <v>257510.7</v>
      </c>
      <c r="M297" t="s">
        <v>935</v>
      </c>
      <c r="N297">
        <v>5000000</v>
      </c>
      <c r="U297">
        <v>240000</v>
      </c>
      <c r="V297">
        <v>0</v>
      </c>
    </row>
    <row r="298" spans="1:22" x14ac:dyDescent="0.35">
      <c r="A298" t="s">
        <v>21</v>
      </c>
      <c r="B298" t="s">
        <v>178</v>
      </c>
      <c r="C298" t="s">
        <v>22</v>
      </c>
      <c r="D298" t="s">
        <v>128</v>
      </c>
      <c r="E298" t="s">
        <v>936</v>
      </c>
      <c r="F298" s="3">
        <v>23726</v>
      </c>
      <c r="G298" t="s">
        <v>937</v>
      </c>
      <c r="H298">
        <v>3</v>
      </c>
      <c r="I298">
        <v>0</v>
      </c>
      <c r="J298">
        <v>0</v>
      </c>
      <c r="M298" t="s">
        <v>938</v>
      </c>
      <c r="U298">
        <v>0</v>
      </c>
      <c r="V298">
        <v>0</v>
      </c>
    </row>
    <row r="299" spans="1:22" x14ac:dyDescent="0.35">
      <c r="A299" t="s">
        <v>21</v>
      </c>
      <c r="B299" t="s">
        <v>178</v>
      </c>
      <c r="C299" t="s">
        <v>22</v>
      </c>
      <c r="D299" t="s">
        <v>126</v>
      </c>
      <c r="E299" t="s">
        <v>939</v>
      </c>
      <c r="F299" s="3">
        <v>33223</v>
      </c>
      <c r="G299" t="s">
        <v>940</v>
      </c>
      <c r="H299">
        <v>8</v>
      </c>
      <c r="I299">
        <v>2</v>
      </c>
      <c r="J299">
        <v>0</v>
      </c>
      <c r="K299">
        <v>397070</v>
      </c>
      <c r="L299">
        <v>30388</v>
      </c>
      <c r="M299" t="s">
        <v>941</v>
      </c>
      <c r="R299">
        <v>397070</v>
      </c>
      <c r="U299">
        <v>0</v>
      </c>
      <c r="V299">
        <v>0</v>
      </c>
    </row>
    <row r="300" spans="1:22" hidden="1" x14ac:dyDescent="0.35">
      <c r="A300" t="s">
        <v>154</v>
      </c>
      <c r="B300" t="s">
        <v>155</v>
      </c>
      <c r="C300" t="s">
        <v>268</v>
      </c>
      <c r="D300" t="s">
        <v>209</v>
      </c>
      <c r="E300" t="s">
        <v>942</v>
      </c>
      <c r="F300" s="3">
        <v>32494</v>
      </c>
      <c r="G300" t="s">
        <v>943</v>
      </c>
      <c r="H300">
        <v>0</v>
      </c>
      <c r="I300">
        <v>0</v>
      </c>
      <c r="J300">
        <v>500</v>
      </c>
      <c r="M300" t="s">
        <v>944</v>
      </c>
      <c r="N300">
        <v>0</v>
      </c>
      <c r="O300">
        <v>0</v>
      </c>
      <c r="U300">
        <v>0</v>
      </c>
      <c r="V300">
        <v>0</v>
      </c>
    </row>
    <row r="301" spans="1:22" x14ac:dyDescent="0.35">
      <c r="A301" t="s">
        <v>21</v>
      </c>
      <c r="B301" t="s">
        <v>178</v>
      </c>
      <c r="C301" t="s">
        <v>22</v>
      </c>
      <c r="D301" t="s">
        <v>126</v>
      </c>
      <c r="E301" t="s">
        <v>945</v>
      </c>
      <c r="F301" s="3">
        <v>39433</v>
      </c>
      <c r="G301" t="s">
        <v>946</v>
      </c>
      <c r="H301">
        <v>0</v>
      </c>
      <c r="I301">
        <v>0</v>
      </c>
      <c r="J301">
        <v>275</v>
      </c>
      <c r="K301">
        <v>0</v>
      </c>
      <c r="L301">
        <v>0</v>
      </c>
      <c r="M301" t="s">
        <v>947</v>
      </c>
      <c r="U301">
        <v>0</v>
      </c>
      <c r="V301">
        <v>0</v>
      </c>
    </row>
    <row r="302" spans="1:22" x14ac:dyDescent="0.35">
      <c r="A302" t="s">
        <v>21</v>
      </c>
      <c r="B302" t="s">
        <v>178</v>
      </c>
      <c r="C302" t="s">
        <v>22</v>
      </c>
      <c r="D302" t="s">
        <v>125</v>
      </c>
      <c r="E302" t="s">
        <v>948</v>
      </c>
      <c r="F302" s="3">
        <v>29207</v>
      </c>
      <c r="G302" t="s">
        <v>949</v>
      </c>
      <c r="H302">
        <v>0</v>
      </c>
      <c r="I302">
        <v>0</v>
      </c>
      <c r="J302">
        <v>0</v>
      </c>
      <c r="K302">
        <v>2642670</v>
      </c>
      <c r="L302">
        <v>396400.5</v>
      </c>
      <c r="M302" t="s">
        <v>950</v>
      </c>
      <c r="N302">
        <v>26635</v>
      </c>
      <c r="O302">
        <v>2616035</v>
      </c>
      <c r="U302">
        <v>0</v>
      </c>
      <c r="V302">
        <v>0</v>
      </c>
    </row>
    <row r="303" spans="1:22" x14ac:dyDescent="0.35">
      <c r="A303" t="s">
        <v>21</v>
      </c>
      <c r="B303" t="s">
        <v>178</v>
      </c>
      <c r="C303" t="s">
        <v>22</v>
      </c>
      <c r="D303" t="s">
        <v>399</v>
      </c>
      <c r="E303" t="s">
        <v>951</v>
      </c>
      <c r="F303" s="3">
        <v>32860</v>
      </c>
      <c r="G303" t="s">
        <v>952</v>
      </c>
      <c r="H303">
        <v>7</v>
      </c>
      <c r="I303">
        <v>0</v>
      </c>
      <c r="J303">
        <v>0</v>
      </c>
      <c r="K303">
        <v>536488</v>
      </c>
      <c r="L303">
        <v>43033.8</v>
      </c>
      <c r="M303" t="s">
        <v>953</v>
      </c>
      <c r="P303">
        <v>536488</v>
      </c>
      <c r="U303">
        <v>0</v>
      </c>
      <c r="V303">
        <v>0</v>
      </c>
    </row>
    <row r="304" spans="1:22" hidden="1" x14ac:dyDescent="0.35">
      <c r="A304" t="s">
        <v>154</v>
      </c>
      <c r="B304" t="s">
        <v>155</v>
      </c>
      <c r="C304" t="s">
        <v>268</v>
      </c>
      <c r="D304" t="s">
        <v>390</v>
      </c>
      <c r="E304" t="s">
        <v>954</v>
      </c>
      <c r="F304" s="3">
        <v>33956</v>
      </c>
      <c r="G304" t="s">
        <v>955</v>
      </c>
      <c r="H304">
        <v>0</v>
      </c>
      <c r="I304">
        <v>0</v>
      </c>
      <c r="J304">
        <v>410</v>
      </c>
      <c r="M304" t="s">
        <v>956</v>
      </c>
      <c r="N304">
        <v>0</v>
      </c>
      <c r="O304">
        <v>0</v>
      </c>
      <c r="U304">
        <v>0</v>
      </c>
      <c r="V304">
        <v>0</v>
      </c>
    </row>
    <row r="305" spans="1:22" x14ac:dyDescent="0.35">
      <c r="A305" t="s">
        <v>21</v>
      </c>
      <c r="B305" t="s">
        <v>178</v>
      </c>
      <c r="C305" t="s">
        <v>22</v>
      </c>
      <c r="D305" t="s">
        <v>125</v>
      </c>
      <c r="E305" t="s">
        <v>957</v>
      </c>
      <c r="F305" s="3">
        <v>18981</v>
      </c>
      <c r="G305" t="s">
        <v>958</v>
      </c>
      <c r="H305">
        <v>0</v>
      </c>
      <c r="I305">
        <v>0</v>
      </c>
      <c r="J305">
        <v>600</v>
      </c>
      <c r="M305" t="s">
        <v>959</v>
      </c>
      <c r="U305">
        <v>0</v>
      </c>
      <c r="V305">
        <v>0</v>
      </c>
    </row>
    <row r="306" spans="1:22" hidden="1" x14ac:dyDescent="0.35">
      <c r="A306" t="s">
        <v>154</v>
      </c>
      <c r="B306" t="s">
        <v>155</v>
      </c>
      <c r="C306" t="s">
        <v>209</v>
      </c>
      <c r="D306" t="s">
        <v>210</v>
      </c>
      <c r="E306" t="s">
        <v>960</v>
      </c>
      <c r="F306" s="3">
        <v>25539</v>
      </c>
      <c r="G306" t="s">
        <v>961</v>
      </c>
      <c r="H306">
        <v>38</v>
      </c>
      <c r="I306">
        <v>30</v>
      </c>
      <c r="J306">
        <v>0</v>
      </c>
      <c r="M306" t="s">
        <v>962</v>
      </c>
      <c r="U306">
        <v>0</v>
      </c>
      <c r="V306">
        <v>0</v>
      </c>
    </row>
    <row r="307" spans="1:22" x14ac:dyDescent="0.35">
      <c r="A307" t="s">
        <v>21</v>
      </c>
      <c r="B307" t="s">
        <v>178</v>
      </c>
      <c r="C307" t="s">
        <v>22</v>
      </c>
      <c r="D307" t="s">
        <v>125</v>
      </c>
      <c r="E307" t="s">
        <v>963</v>
      </c>
      <c r="F307" s="3">
        <v>31383</v>
      </c>
      <c r="G307" t="s">
        <v>964</v>
      </c>
      <c r="H307">
        <v>0</v>
      </c>
      <c r="I307">
        <v>0</v>
      </c>
      <c r="J307">
        <v>0</v>
      </c>
      <c r="M307" t="s">
        <v>965</v>
      </c>
      <c r="N307">
        <v>0</v>
      </c>
      <c r="O307">
        <v>0</v>
      </c>
      <c r="U307">
        <v>0</v>
      </c>
      <c r="V307">
        <v>0</v>
      </c>
    </row>
    <row r="308" spans="1:22" x14ac:dyDescent="0.35">
      <c r="A308" t="s">
        <v>21</v>
      </c>
      <c r="B308" t="s">
        <v>178</v>
      </c>
      <c r="C308" t="s">
        <v>22</v>
      </c>
      <c r="D308" t="s">
        <v>126</v>
      </c>
      <c r="E308" t="s">
        <v>966</v>
      </c>
      <c r="F308" s="3">
        <v>39071</v>
      </c>
      <c r="G308" t="s">
        <v>967</v>
      </c>
      <c r="H308">
        <v>0</v>
      </c>
      <c r="I308">
        <v>0</v>
      </c>
      <c r="J308">
        <v>0</v>
      </c>
      <c r="K308">
        <v>0</v>
      </c>
      <c r="L308">
        <v>0</v>
      </c>
      <c r="M308" t="s">
        <v>968</v>
      </c>
      <c r="U308">
        <v>150000</v>
      </c>
      <c r="V308">
        <v>0</v>
      </c>
    </row>
    <row r="309" spans="1:22" x14ac:dyDescent="0.35">
      <c r="A309" t="s">
        <v>21</v>
      </c>
      <c r="B309" t="s">
        <v>178</v>
      </c>
      <c r="C309" t="s">
        <v>22</v>
      </c>
      <c r="D309" t="s">
        <v>128</v>
      </c>
      <c r="E309" t="s">
        <v>305</v>
      </c>
      <c r="F309" s="3">
        <v>41628</v>
      </c>
      <c r="G309" t="s">
        <v>969</v>
      </c>
      <c r="H309">
        <v>0</v>
      </c>
      <c r="I309">
        <v>0</v>
      </c>
      <c r="J309">
        <v>0</v>
      </c>
      <c r="K309">
        <v>0</v>
      </c>
      <c r="L309">
        <v>0</v>
      </c>
      <c r="M309" t="s">
        <v>970</v>
      </c>
      <c r="U309">
        <v>317000</v>
      </c>
    </row>
    <row r="310" spans="1:22" hidden="1" x14ac:dyDescent="0.35">
      <c r="A310" t="s">
        <v>154</v>
      </c>
      <c r="B310" t="s">
        <v>155</v>
      </c>
      <c r="C310" t="s">
        <v>209</v>
      </c>
      <c r="D310" t="s">
        <v>210</v>
      </c>
      <c r="E310" t="s">
        <v>918</v>
      </c>
      <c r="F310" s="3">
        <v>33959</v>
      </c>
      <c r="G310" t="s">
        <v>971</v>
      </c>
      <c r="H310">
        <v>0</v>
      </c>
      <c r="I310">
        <v>0</v>
      </c>
      <c r="J310">
        <v>600</v>
      </c>
      <c r="M310" t="s">
        <v>972</v>
      </c>
      <c r="N310">
        <v>0</v>
      </c>
      <c r="O310">
        <v>0</v>
      </c>
      <c r="U310">
        <v>0</v>
      </c>
      <c r="V310">
        <v>0</v>
      </c>
    </row>
    <row r="311" spans="1:22" x14ac:dyDescent="0.35">
      <c r="A311" t="s">
        <v>21</v>
      </c>
      <c r="B311" t="s">
        <v>178</v>
      </c>
      <c r="C311" t="s">
        <v>22</v>
      </c>
      <c r="D311" t="s">
        <v>128</v>
      </c>
      <c r="E311" t="s">
        <v>973</v>
      </c>
      <c r="F311" s="3">
        <v>41629</v>
      </c>
      <c r="G311" t="s">
        <v>974</v>
      </c>
      <c r="H311">
        <v>6</v>
      </c>
      <c r="J311">
        <v>0</v>
      </c>
      <c r="K311">
        <v>0</v>
      </c>
      <c r="L311">
        <v>0</v>
      </c>
      <c r="M311" t="s">
        <v>975</v>
      </c>
      <c r="U311">
        <v>153000</v>
      </c>
    </row>
    <row r="312" spans="1:22" x14ac:dyDescent="0.35">
      <c r="A312" t="s">
        <v>21</v>
      </c>
      <c r="B312" t="s">
        <v>178</v>
      </c>
      <c r="C312" t="s">
        <v>22</v>
      </c>
      <c r="D312" t="s">
        <v>128</v>
      </c>
      <c r="E312" t="s">
        <v>488</v>
      </c>
      <c r="F312" s="3">
        <v>41629</v>
      </c>
      <c r="G312" t="s">
        <v>976</v>
      </c>
    </row>
    <row r="313" spans="1:22" x14ac:dyDescent="0.35">
      <c r="A313" t="s">
        <v>21</v>
      </c>
      <c r="B313" t="s">
        <v>178</v>
      </c>
      <c r="C313" t="s">
        <v>22</v>
      </c>
      <c r="D313" t="s">
        <v>125</v>
      </c>
      <c r="E313" t="s">
        <v>977</v>
      </c>
      <c r="F313" s="3">
        <v>30672</v>
      </c>
      <c r="G313" t="s">
        <v>978</v>
      </c>
      <c r="H313">
        <v>0</v>
      </c>
      <c r="I313">
        <v>0</v>
      </c>
      <c r="J313">
        <v>0</v>
      </c>
      <c r="M313" t="s">
        <v>979</v>
      </c>
      <c r="N313">
        <v>0</v>
      </c>
      <c r="O313">
        <v>0</v>
      </c>
      <c r="U313">
        <v>0</v>
      </c>
      <c r="V313">
        <v>0</v>
      </c>
    </row>
    <row r="314" spans="1:22" x14ac:dyDescent="0.35">
      <c r="A314" t="s">
        <v>21</v>
      </c>
      <c r="B314" t="s">
        <v>178</v>
      </c>
      <c r="C314" t="s">
        <v>22</v>
      </c>
      <c r="D314" t="s">
        <v>128</v>
      </c>
      <c r="E314" t="s">
        <v>980</v>
      </c>
      <c r="F314" s="3">
        <v>31770</v>
      </c>
      <c r="G314" t="s">
        <v>981</v>
      </c>
      <c r="H314">
        <v>0</v>
      </c>
      <c r="I314">
        <v>0</v>
      </c>
      <c r="J314">
        <v>0</v>
      </c>
      <c r="M314" t="s">
        <v>982</v>
      </c>
      <c r="N314">
        <v>0</v>
      </c>
      <c r="O314">
        <v>0</v>
      </c>
      <c r="U314">
        <v>0</v>
      </c>
      <c r="V314">
        <v>0</v>
      </c>
    </row>
    <row r="315" spans="1:22" x14ac:dyDescent="0.35">
      <c r="A315" t="s">
        <v>21</v>
      </c>
      <c r="B315" t="s">
        <v>178</v>
      </c>
      <c r="C315" t="s">
        <v>22</v>
      </c>
      <c r="D315" t="s">
        <v>128</v>
      </c>
      <c r="E315" t="s">
        <v>834</v>
      </c>
      <c r="F315" s="3">
        <v>36153</v>
      </c>
      <c r="G315" t="s">
        <v>983</v>
      </c>
      <c r="H315">
        <v>2</v>
      </c>
      <c r="I315">
        <v>2</v>
      </c>
      <c r="J315">
        <v>10</v>
      </c>
      <c r="M315" t="s">
        <v>984</v>
      </c>
      <c r="N315">
        <v>0</v>
      </c>
      <c r="O315">
        <v>0</v>
      </c>
      <c r="U315">
        <v>0</v>
      </c>
      <c r="V315">
        <v>0</v>
      </c>
    </row>
    <row r="316" spans="1:22" x14ac:dyDescent="0.35">
      <c r="A316" t="s">
        <v>21</v>
      </c>
      <c r="B316" t="s">
        <v>178</v>
      </c>
      <c r="C316" t="s">
        <v>7</v>
      </c>
      <c r="D316" t="s">
        <v>484</v>
      </c>
      <c r="E316" t="s">
        <v>985</v>
      </c>
      <c r="F316" s="3">
        <v>32867</v>
      </c>
      <c r="G316" t="s">
        <v>986</v>
      </c>
      <c r="H316">
        <v>0</v>
      </c>
      <c r="I316">
        <v>0</v>
      </c>
      <c r="J316">
        <v>0</v>
      </c>
      <c r="M316" t="s">
        <v>987</v>
      </c>
      <c r="N316">
        <v>0</v>
      </c>
      <c r="O316">
        <v>0</v>
      </c>
      <c r="U316">
        <v>0</v>
      </c>
      <c r="V316">
        <v>6</v>
      </c>
    </row>
    <row r="317" spans="1:22" x14ac:dyDescent="0.35">
      <c r="A317" t="s">
        <v>21</v>
      </c>
      <c r="B317" t="s">
        <v>178</v>
      </c>
      <c r="C317" t="s">
        <v>22</v>
      </c>
      <c r="D317" t="s">
        <v>259</v>
      </c>
      <c r="E317" t="s">
        <v>988</v>
      </c>
      <c r="F317" s="3">
        <v>42729</v>
      </c>
      <c r="G317" t="s">
        <v>989</v>
      </c>
      <c r="K317">
        <v>0</v>
      </c>
      <c r="L317">
        <v>0</v>
      </c>
      <c r="M317" t="s">
        <v>990</v>
      </c>
      <c r="U317">
        <v>10038</v>
      </c>
    </row>
    <row r="318" spans="1:22" hidden="1" x14ac:dyDescent="0.35">
      <c r="A318" t="s">
        <v>154</v>
      </c>
      <c r="B318" t="s">
        <v>155</v>
      </c>
      <c r="C318" t="s">
        <v>209</v>
      </c>
      <c r="D318" t="s">
        <v>210</v>
      </c>
      <c r="E318" t="s">
        <v>991</v>
      </c>
      <c r="F318" s="3">
        <v>28120</v>
      </c>
      <c r="G318" t="s">
        <v>992</v>
      </c>
      <c r="H318">
        <v>21</v>
      </c>
      <c r="I318">
        <v>0</v>
      </c>
      <c r="J318">
        <v>0</v>
      </c>
      <c r="M318" t="s">
        <v>993</v>
      </c>
      <c r="N318">
        <v>0</v>
      </c>
      <c r="O318">
        <v>0</v>
      </c>
      <c r="U318">
        <v>0</v>
      </c>
      <c r="V318">
        <v>0</v>
      </c>
    </row>
    <row r="319" spans="1:22" x14ac:dyDescent="0.35">
      <c r="A319" t="s">
        <v>21</v>
      </c>
      <c r="B319" t="s">
        <v>178</v>
      </c>
      <c r="C319" t="s">
        <v>22</v>
      </c>
      <c r="D319" t="s">
        <v>125</v>
      </c>
      <c r="E319" t="s">
        <v>994</v>
      </c>
      <c r="F319" s="3">
        <v>29581</v>
      </c>
      <c r="G319" t="s">
        <v>995</v>
      </c>
      <c r="H319">
        <v>0</v>
      </c>
      <c r="I319">
        <v>0</v>
      </c>
      <c r="J319">
        <v>3000</v>
      </c>
      <c r="K319">
        <v>10143000</v>
      </c>
      <c r="L319">
        <v>1383136.4</v>
      </c>
      <c r="M319" t="s">
        <v>996</v>
      </c>
      <c r="N319">
        <v>4328769</v>
      </c>
      <c r="O319">
        <v>5814231</v>
      </c>
      <c r="U319">
        <v>119127</v>
      </c>
      <c r="V319">
        <v>0</v>
      </c>
    </row>
    <row r="320" spans="1:22" x14ac:dyDescent="0.35">
      <c r="A320" t="s">
        <v>21</v>
      </c>
      <c r="B320" t="s">
        <v>178</v>
      </c>
      <c r="C320" t="s">
        <v>7</v>
      </c>
      <c r="D320" t="s">
        <v>288</v>
      </c>
      <c r="E320" t="s">
        <v>997</v>
      </c>
      <c r="F320" s="3">
        <v>38347</v>
      </c>
      <c r="G320" t="s">
        <v>998</v>
      </c>
      <c r="H320">
        <v>20</v>
      </c>
      <c r="K320">
        <v>0</v>
      </c>
      <c r="L320">
        <v>0</v>
      </c>
      <c r="M320" t="s">
        <v>999</v>
      </c>
      <c r="U320">
        <v>0</v>
      </c>
      <c r="V320">
        <v>0</v>
      </c>
    </row>
    <row r="321" spans="1:22" hidden="1" x14ac:dyDescent="0.35">
      <c r="A321" t="s">
        <v>154</v>
      </c>
      <c r="B321" t="s">
        <v>155</v>
      </c>
      <c r="C321" t="s">
        <v>173</v>
      </c>
      <c r="D321" t="s">
        <v>533</v>
      </c>
      <c r="E321" t="s">
        <v>1000</v>
      </c>
      <c r="F321" s="3">
        <v>15702</v>
      </c>
      <c r="G321" t="s">
        <v>1001</v>
      </c>
      <c r="H321">
        <v>36</v>
      </c>
      <c r="I321">
        <v>155</v>
      </c>
      <c r="J321">
        <v>0</v>
      </c>
      <c r="M321" t="s">
        <v>1002</v>
      </c>
      <c r="U321">
        <v>0</v>
      </c>
      <c r="V321">
        <v>0</v>
      </c>
    </row>
    <row r="322" spans="1:22" x14ac:dyDescent="0.35">
      <c r="A322" t="s">
        <v>21</v>
      </c>
      <c r="B322" t="s">
        <v>178</v>
      </c>
      <c r="C322" t="s">
        <v>22</v>
      </c>
      <c r="D322" t="s">
        <v>125</v>
      </c>
      <c r="E322" t="s">
        <v>1003</v>
      </c>
      <c r="F322" s="3">
        <v>28486</v>
      </c>
      <c r="G322" t="s">
        <v>1004</v>
      </c>
      <c r="H322">
        <v>0</v>
      </c>
      <c r="I322">
        <v>0</v>
      </c>
      <c r="J322">
        <v>0</v>
      </c>
      <c r="M322" t="s">
        <v>1005</v>
      </c>
      <c r="N322">
        <v>0</v>
      </c>
      <c r="O322">
        <v>0</v>
      </c>
      <c r="U322">
        <v>0</v>
      </c>
      <c r="V322">
        <v>0</v>
      </c>
    </row>
    <row r="323" spans="1:22" x14ac:dyDescent="0.35">
      <c r="A323" t="s">
        <v>21</v>
      </c>
      <c r="B323" t="s">
        <v>178</v>
      </c>
      <c r="C323" t="s">
        <v>22</v>
      </c>
      <c r="D323" t="s">
        <v>529</v>
      </c>
      <c r="E323" t="s">
        <v>1006</v>
      </c>
      <c r="F323" s="3">
        <v>38348</v>
      </c>
      <c r="G323" t="s">
        <v>1007</v>
      </c>
      <c r="H323">
        <v>0</v>
      </c>
      <c r="J323">
        <v>0</v>
      </c>
      <c r="K323">
        <v>2578039</v>
      </c>
      <c r="L323">
        <v>147738.6</v>
      </c>
      <c r="M323" t="s">
        <v>1008</v>
      </c>
      <c r="N323">
        <v>2578039</v>
      </c>
      <c r="U323">
        <v>0</v>
      </c>
      <c r="V323">
        <v>0</v>
      </c>
    </row>
    <row r="324" spans="1:22" x14ac:dyDescent="0.35">
      <c r="A324" t="s">
        <v>21</v>
      </c>
      <c r="B324" t="s">
        <v>178</v>
      </c>
      <c r="C324" t="s">
        <v>22</v>
      </c>
      <c r="D324" t="s">
        <v>128</v>
      </c>
      <c r="E324" t="s">
        <v>614</v>
      </c>
      <c r="F324" s="3">
        <v>25565</v>
      </c>
      <c r="G324" t="s">
        <v>1009</v>
      </c>
      <c r="H324">
        <v>15</v>
      </c>
      <c r="I324">
        <v>0</v>
      </c>
      <c r="J324">
        <v>0</v>
      </c>
      <c r="M324" t="s">
        <v>1010</v>
      </c>
      <c r="U324">
        <v>0</v>
      </c>
      <c r="V324">
        <v>0</v>
      </c>
    </row>
    <row r="325" spans="1:22" x14ac:dyDescent="0.35">
      <c r="A325" t="s">
        <v>21</v>
      </c>
      <c r="B325" t="s">
        <v>178</v>
      </c>
      <c r="C325" t="s">
        <v>22</v>
      </c>
      <c r="D325" t="s">
        <v>128</v>
      </c>
      <c r="E325" t="s">
        <v>843</v>
      </c>
      <c r="F325" s="3">
        <v>35428</v>
      </c>
      <c r="G325" t="s">
        <v>1011</v>
      </c>
      <c r="H325">
        <v>0</v>
      </c>
      <c r="I325">
        <v>0</v>
      </c>
      <c r="J325">
        <v>0</v>
      </c>
      <c r="K325">
        <v>215339641</v>
      </c>
      <c r="L325">
        <v>14533609.1</v>
      </c>
      <c r="M325" t="s">
        <v>1012</v>
      </c>
      <c r="N325">
        <v>1583282</v>
      </c>
      <c r="O325">
        <v>5440089</v>
      </c>
      <c r="P325">
        <v>3821888</v>
      </c>
      <c r="Q325">
        <v>204494382</v>
      </c>
      <c r="U325">
        <v>0</v>
      </c>
      <c r="V325">
        <v>0</v>
      </c>
    </row>
    <row r="326" spans="1:22" hidden="1" x14ac:dyDescent="0.35">
      <c r="A326" t="s">
        <v>154</v>
      </c>
      <c r="B326" t="s">
        <v>155</v>
      </c>
      <c r="C326" t="s">
        <v>268</v>
      </c>
      <c r="D326" t="s">
        <v>390</v>
      </c>
      <c r="E326" t="s">
        <v>1013</v>
      </c>
      <c r="F326" s="3">
        <v>36524</v>
      </c>
      <c r="G326" t="s">
        <v>1014</v>
      </c>
      <c r="H326">
        <v>2</v>
      </c>
      <c r="I326">
        <v>0</v>
      </c>
      <c r="J326">
        <v>1400</v>
      </c>
      <c r="M326" t="s">
        <v>1015</v>
      </c>
      <c r="U326">
        <v>0</v>
      </c>
      <c r="V326">
        <v>0</v>
      </c>
    </row>
    <row r="327" spans="1:22" x14ac:dyDescent="0.35">
      <c r="A327" t="s">
        <v>21</v>
      </c>
      <c r="B327" t="s">
        <v>178</v>
      </c>
      <c r="C327" t="s">
        <v>22</v>
      </c>
      <c r="D327" t="s">
        <v>128</v>
      </c>
      <c r="E327" t="s">
        <v>1016</v>
      </c>
      <c r="F327" s="3">
        <v>29559</v>
      </c>
      <c r="G327" t="s">
        <v>1017</v>
      </c>
      <c r="H327">
        <v>3</v>
      </c>
      <c r="I327">
        <v>0</v>
      </c>
      <c r="J327">
        <v>0</v>
      </c>
      <c r="M327" t="s">
        <v>1018</v>
      </c>
      <c r="N327">
        <v>0</v>
      </c>
      <c r="O327">
        <v>0</v>
      </c>
      <c r="U327">
        <v>0</v>
      </c>
      <c r="V327">
        <v>0</v>
      </c>
    </row>
    <row r="328" spans="1:22" x14ac:dyDescent="0.35">
      <c r="A328" t="s">
        <v>21</v>
      </c>
      <c r="B328" t="s">
        <v>178</v>
      </c>
      <c r="C328" t="s">
        <v>22</v>
      </c>
      <c r="D328" t="s">
        <v>128</v>
      </c>
      <c r="E328" t="s">
        <v>1019</v>
      </c>
      <c r="F328" s="3">
        <v>39420</v>
      </c>
      <c r="G328" t="s">
        <v>1020</v>
      </c>
      <c r="H328">
        <v>0</v>
      </c>
      <c r="I328">
        <v>0</v>
      </c>
      <c r="J328">
        <v>0</v>
      </c>
      <c r="K328">
        <v>0</v>
      </c>
      <c r="L328">
        <v>0</v>
      </c>
      <c r="M328" t="s">
        <v>1021</v>
      </c>
      <c r="U328">
        <v>50000</v>
      </c>
      <c r="V328">
        <v>0</v>
      </c>
    </row>
    <row r="329" spans="1:22" x14ac:dyDescent="0.35">
      <c r="A329" t="s">
        <v>21</v>
      </c>
      <c r="B329" t="s">
        <v>178</v>
      </c>
      <c r="C329" t="s">
        <v>22</v>
      </c>
      <c r="D329" t="s">
        <v>125</v>
      </c>
      <c r="E329" t="s">
        <v>1022</v>
      </c>
      <c r="F329" s="3">
        <v>40517</v>
      </c>
      <c r="G329" t="s">
        <v>1023</v>
      </c>
      <c r="H329">
        <v>0</v>
      </c>
      <c r="I329">
        <v>0</v>
      </c>
      <c r="J329">
        <v>125</v>
      </c>
      <c r="K329">
        <v>26217000</v>
      </c>
      <c r="L329">
        <v>1350231.8</v>
      </c>
      <c r="M329" t="s">
        <v>887</v>
      </c>
      <c r="N329">
        <v>26217000</v>
      </c>
      <c r="U329">
        <v>0</v>
      </c>
      <c r="V329">
        <v>0</v>
      </c>
    </row>
    <row r="330" spans="1:22" hidden="1" x14ac:dyDescent="0.35">
      <c r="A330" t="s">
        <v>154</v>
      </c>
      <c r="B330" t="s">
        <v>155</v>
      </c>
      <c r="C330" t="s">
        <v>173</v>
      </c>
      <c r="D330" t="s">
        <v>174</v>
      </c>
      <c r="E330" t="s">
        <v>1024</v>
      </c>
      <c r="F330" s="3">
        <v>6550</v>
      </c>
      <c r="G330" t="s">
        <v>1025</v>
      </c>
      <c r="H330">
        <v>1963</v>
      </c>
      <c r="I330">
        <v>9000</v>
      </c>
      <c r="J330">
        <v>6000</v>
      </c>
      <c r="M330" t="s">
        <v>1026</v>
      </c>
      <c r="U330">
        <v>0</v>
      </c>
      <c r="V330">
        <v>0</v>
      </c>
    </row>
    <row r="331" spans="1:22" hidden="1" x14ac:dyDescent="0.35">
      <c r="A331" t="s">
        <v>154</v>
      </c>
      <c r="B331" t="s">
        <v>155</v>
      </c>
      <c r="C331" t="s">
        <v>161</v>
      </c>
      <c r="D331" t="s">
        <v>162</v>
      </c>
      <c r="E331" t="s">
        <v>1027</v>
      </c>
      <c r="F331" s="3">
        <v>14220</v>
      </c>
      <c r="G331" t="s">
        <v>1028</v>
      </c>
      <c r="H331">
        <v>20</v>
      </c>
      <c r="I331">
        <v>0</v>
      </c>
      <c r="J331">
        <v>0</v>
      </c>
      <c r="M331" t="s">
        <v>1029</v>
      </c>
      <c r="U331">
        <v>0</v>
      </c>
      <c r="V331">
        <v>0</v>
      </c>
    </row>
    <row r="332" spans="1:22" hidden="1" x14ac:dyDescent="0.35">
      <c r="A332" t="s">
        <v>154</v>
      </c>
      <c r="B332" t="s">
        <v>155</v>
      </c>
      <c r="C332" t="s">
        <v>268</v>
      </c>
      <c r="D332" t="s">
        <v>1030</v>
      </c>
      <c r="E332" t="s">
        <v>1031</v>
      </c>
      <c r="F332" s="3">
        <v>33578</v>
      </c>
      <c r="G332" t="s">
        <v>1032</v>
      </c>
      <c r="H332">
        <v>0</v>
      </c>
      <c r="I332">
        <v>0</v>
      </c>
      <c r="J332">
        <v>170</v>
      </c>
      <c r="M332" t="s">
        <v>1033</v>
      </c>
      <c r="N332">
        <v>0</v>
      </c>
      <c r="O332">
        <v>0</v>
      </c>
      <c r="U332">
        <v>0</v>
      </c>
      <c r="V332">
        <v>0</v>
      </c>
    </row>
    <row r="333" spans="1:22" x14ac:dyDescent="0.35">
      <c r="A333" t="s">
        <v>21</v>
      </c>
      <c r="B333" t="s">
        <v>178</v>
      </c>
      <c r="C333" t="s">
        <v>22</v>
      </c>
      <c r="D333" t="s">
        <v>125</v>
      </c>
      <c r="E333" t="s">
        <v>1034</v>
      </c>
      <c r="F333" s="3">
        <v>30657</v>
      </c>
      <c r="G333" t="s">
        <v>1035</v>
      </c>
      <c r="H333">
        <v>0</v>
      </c>
      <c r="I333">
        <v>0</v>
      </c>
      <c r="J333">
        <v>0</v>
      </c>
      <c r="K333">
        <v>53831341</v>
      </c>
      <c r="L333">
        <v>5559174.5999999996</v>
      </c>
      <c r="M333" t="s">
        <v>1036</v>
      </c>
      <c r="N333">
        <v>27739771</v>
      </c>
      <c r="O333">
        <v>26091570</v>
      </c>
      <c r="U333">
        <v>0</v>
      </c>
      <c r="V333">
        <v>0</v>
      </c>
    </row>
    <row r="334" spans="1:22" x14ac:dyDescent="0.35">
      <c r="A334" t="s">
        <v>21</v>
      </c>
      <c r="B334" t="s">
        <v>178</v>
      </c>
      <c r="C334" t="s">
        <v>22</v>
      </c>
      <c r="D334" t="s">
        <v>126</v>
      </c>
      <c r="E334" t="s">
        <v>1037</v>
      </c>
      <c r="F334" s="3">
        <v>32849</v>
      </c>
      <c r="G334" t="s">
        <v>1038</v>
      </c>
      <c r="H334">
        <v>39</v>
      </c>
      <c r="I334">
        <v>0</v>
      </c>
      <c r="J334">
        <v>0</v>
      </c>
      <c r="M334" t="s">
        <v>1039</v>
      </c>
      <c r="N334">
        <v>0</v>
      </c>
      <c r="O334">
        <v>0</v>
      </c>
      <c r="U334">
        <v>0</v>
      </c>
      <c r="V334">
        <v>0</v>
      </c>
    </row>
    <row r="335" spans="1:22" x14ac:dyDescent="0.35">
      <c r="A335" t="s">
        <v>21</v>
      </c>
      <c r="B335" t="s">
        <v>178</v>
      </c>
      <c r="C335" t="s">
        <v>22</v>
      </c>
      <c r="D335" t="s">
        <v>338</v>
      </c>
      <c r="E335" t="s">
        <v>1040</v>
      </c>
      <c r="F335" s="3">
        <v>36501</v>
      </c>
      <c r="G335" t="s">
        <v>1041</v>
      </c>
      <c r="H335">
        <v>1</v>
      </c>
      <c r="I335">
        <v>4</v>
      </c>
      <c r="J335">
        <v>0</v>
      </c>
      <c r="M335" t="s">
        <v>1042</v>
      </c>
      <c r="N335">
        <v>0</v>
      </c>
      <c r="O335">
        <v>0</v>
      </c>
      <c r="U335">
        <v>0</v>
      </c>
      <c r="V335">
        <v>0</v>
      </c>
    </row>
    <row r="336" spans="1:22" x14ac:dyDescent="0.35">
      <c r="A336" t="s">
        <v>21</v>
      </c>
      <c r="B336" t="s">
        <v>178</v>
      </c>
      <c r="C336" t="s">
        <v>22</v>
      </c>
      <c r="D336" t="s">
        <v>128</v>
      </c>
      <c r="E336" t="s">
        <v>1043</v>
      </c>
      <c r="F336" s="3">
        <v>34676</v>
      </c>
      <c r="G336" t="s">
        <v>1044</v>
      </c>
      <c r="H336">
        <v>0</v>
      </c>
      <c r="I336">
        <v>0</v>
      </c>
      <c r="J336">
        <v>0</v>
      </c>
      <c r="M336" t="s">
        <v>1045</v>
      </c>
      <c r="N336">
        <v>0</v>
      </c>
      <c r="O336">
        <v>0</v>
      </c>
      <c r="U336">
        <v>3189873</v>
      </c>
      <c r="V336">
        <v>0</v>
      </c>
    </row>
    <row r="337" spans="1:22" hidden="1" x14ac:dyDescent="0.35">
      <c r="A337" t="s">
        <v>154</v>
      </c>
      <c r="B337" t="s">
        <v>155</v>
      </c>
      <c r="C337" t="s">
        <v>173</v>
      </c>
      <c r="D337" t="s">
        <v>325</v>
      </c>
      <c r="E337" t="s">
        <v>1046</v>
      </c>
      <c r="F337" s="3">
        <v>20798</v>
      </c>
      <c r="G337" t="s">
        <v>1047</v>
      </c>
      <c r="H337">
        <v>62</v>
      </c>
      <c r="I337">
        <v>0</v>
      </c>
      <c r="J337">
        <v>0</v>
      </c>
      <c r="M337" t="s">
        <v>1048</v>
      </c>
      <c r="U337">
        <v>0</v>
      </c>
      <c r="V337">
        <v>0</v>
      </c>
    </row>
    <row r="338" spans="1:22" x14ac:dyDescent="0.35">
      <c r="A338" t="s">
        <v>21</v>
      </c>
      <c r="B338" t="s">
        <v>178</v>
      </c>
      <c r="C338" t="s">
        <v>22</v>
      </c>
      <c r="D338" t="s">
        <v>125</v>
      </c>
      <c r="E338" t="s">
        <v>502</v>
      </c>
      <c r="F338" s="3">
        <v>33216</v>
      </c>
      <c r="G338" t="s">
        <v>1049</v>
      </c>
      <c r="H338">
        <v>0</v>
      </c>
      <c r="I338">
        <v>0</v>
      </c>
      <c r="J338">
        <v>0</v>
      </c>
      <c r="K338">
        <v>2327777</v>
      </c>
      <c r="L338">
        <v>178146.2</v>
      </c>
      <c r="M338" t="s">
        <v>1050</v>
      </c>
      <c r="N338">
        <v>1029958</v>
      </c>
      <c r="O338">
        <v>1297819</v>
      </c>
      <c r="U338">
        <v>0</v>
      </c>
      <c r="V338">
        <v>0</v>
      </c>
    </row>
    <row r="339" spans="1:22" hidden="1" x14ac:dyDescent="0.35">
      <c r="A339" t="s">
        <v>154</v>
      </c>
      <c r="B339" t="s">
        <v>155</v>
      </c>
      <c r="C339" t="s">
        <v>161</v>
      </c>
      <c r="D339" t="s">
        <v>162</v>
      </c>
      <c r="E339" t="s">
        <v>163</v>
      </c>
      <c r="F339" s="3">
        <v>5511</v>
      </c>
      <c r="G339" t="s">
        <v>1051</v>
      </c>
      <c r="H339">
        <v>19</v>
      </c>
      <c r="I339">
        <v>0</v>
      </c>
      <c r="J339">
        <v>0</v>
      </c>
      <c r="M339" t="s">
        <v>1052</v>
      </c>
      <c r="U339">
        <v>0</v>
      </c>
      <c r="V339">
        <v>0</v>
      </c>
    </row>
    <row r="340" spans="1:22" hidden="1" x14ac:dyDescent="0.35">
      <c r="A340" t="s">
        <v>154</v>
      </c>
      <c r="B340" t="s">
        <v>155</v>
      </c>
      <c r="C340" t="s">
        <v>156</v>
      </c>
      <c r="D340" t="s">
        <v>157</v>
      </c>
      <c r="E340" t="s">
        <v>1053</v>
      </c>
      <c r="F340" s="3">
        <v>27791</v>
      </c>
      <c r="G340" t="s">
        <v>1054</v>
      </c>
      <c r="H340">
        <v>0</v>
      </c>
      <c r="I340">
        <v>0</v>
      </c>
      <c r="J340">
        <v>0</v>
      </c>
      <c r="M340" t="s">
        <v>1055</v>
      </c>
      <c r="N340">
        <v>0</v>
      </c>
      <c r="O340">
        <v>0</v>
      </c>
      <c r="U340">
        <v>0</v>
      </c>
      <c r="V340">
        <v>0</v>
      </c>
    </row>
    <row r="341" spans="1:22" x14ac:dyDescent="0.35">
      <c r="A341" t="s">
        <v>21</v>
      </c>
      <c r="B341" t="s">
        <v>178</v>
      </c>
      <c r="C341" t="s">
        <v>22</v>
      </c>
      <c r="D341" t="s">
        <v>126</v>
      </c>
      <c r="E341" t="s">
        <v>1056</v>
      </c>
      <c r="F341" s="3">
        <v>28522</v>
      </c>
      <c r="G341" t="s">
        <v>1057</v>
      </c>
      <c r="H341">
        <v>0</v>
      </c>
      <c r="I341">
        <v>0</v>
      </c>
      <c r="J341">
        <v>0</v>
      </c>
      <c r="M341" t="s">
        <v>1058</v>
      </c>
      <c r="N341">
        <v>0</v>
      </c>
      <c r="O341">
        <v>0</v>
      </c>
      <c r="U341">
        <v>0</v>
      </c>
      <c r="V341">
        <v>0</v>
      </c>
    </row>
    <row r="342" spans="1:22" hidden="1" x14ac:dyDescent="0.35">
      <c r="A342" t="s">
        <v>154</v>
      </c>
      <c r="B342" t="s">
        <v>155</v>
      </c>
      <c r="C342" t="s">
        <v>156</v>
      </c>
      <c r="D342" t="s">
        <v>157</v>
      </c>
      <c r="E342" t="s">
        <v>1059</v>
      </c>
      <c r="F342" s="3">
        <v>29983</v>
      </c>
      <c r="G342" t="s">
        <v>1060</v>
      </c>
      <c r="H342">
        <v>2</v>
      </c>
      <c r="I342">
        <v>0</v>
      </c>
      <c r="J342">
        <v>0</v>
      </c>
      <c r="M342" t="s">
        <v>1061</v>
      </c>
      <c r="N342">
        <v>0</v>
      </c>
      <c r="O342">
        <v>0</v>
      </c>
      <c r="U342">
        <v>0</v>
      </c>
      <c r="V342">
        <v>0</v>
      </c>
    </row>
    <row r="343" spans="1:22" x14ac:dyDescent="0.35">
      <c r="A343" t="s">
        <v>21</v>
      </c>
      <c r="B343" t="s">
        <v>178</v>
      </c>
      <c r="C343" t="s">
        <v>22</v>
      </c>
      <c r="D343" t="s">
        <v>128</v>
      </c>
      <c r="E343" t="s">
        <v>511</v>
      </c>
      <c r="F343" s="3">
        <v>33635</v>
      </c>
      <c r="G343" t="s">
        <v>1062</v>
      </c>
      <c r="H343">
        <v>0</v>
      </c>
      <c r="I343">
        <v>0</v>
      </c>
      <c r="J343">
        <v>0</v>
      </c>
      <c r="K343">
        <v>0</v>
      </c>
      <c r="L343">
        <v>0</v>
      </c>
      <c r="M343" t="s">
        <v>1063</v>
      </c>
      <c r="N343">
        <v>0</v>
      </c>
      <c r="O343">
        <v>0</v>
      </c>
      <c r="U343">
        <v>0</v>
      </c>
      <c r="V343">
        <v>0</v>
      </c>
    </row>
    <row r="344" spans="1:22" x14ac:dyDescent="0.35">
      <c r="A344" t="s">
        <v>21</v>
      </c>
      <c r="B344" t="s">
        <v>178</v>
      </c>
      <c r="C344" t="s">
        <v>22</v>
      </c>
      <c r="D344" t="s">
        <v>128</v>
      </c>
      <c r="E344" t="s">
        <v>387</v>
      </c>
      <c r="F344" s="3">
        <v>36923</v>
      </c>
      <c r="G344" t="s">
        <v>1064</v>
      </c>
      <c r="H344">
        <v>6</v>
      </c>
      <c r="I344">
        <v>11</v>
      </c>
      <c r="J344">
        <v>30</v>
      </c>
      <c r="K344">
        <v>0</v>
      </c>
      <c r="L344">
        <v>0</v>
      </c>
      <c r="M344" t="s">
        <v>1065</v>
      </c>
      <c r="U344">
        <v>0</v>
      </c>
      <c r="V344">
        <v>0</v>
      </c>
    </row>
    <row r="345" spans="1:22" hidden="1" x14ac:dyDescent="0.35">
      <c r="A345" t="s">
        <v>154</v>
      </c>
      <c r="B345" t="s">
        <v>155</v>
      </c>
      <c r="C345" t="s">
        <v>173</v>
      </c>
      <c r="D345" t="s">
        <v>325</v>
      </c>
      <c r="E345" t="s">
        <v>1066</v>
      </c>
      <c r="F345" s="3">
        <v>28522</v>
      </c>
      <c r="G345" t="s">
        <v>1067</v>
      </c>
      <c r="H345">
        <v>43</v>
      </c>
      <c r="I345">
        <v>4</v>
      </c>
      <c r="J345">
        <v>0</v>
      </c>
      <c r="M345" t="s">
        <v>1068</v>
      </c>
      <c r="N345">
        <v>0</v>
      </c>
      <c r="O345">
        <v>0</v>
      </c>
      <c r="U345">
        <v>0</v>
      </c>
      <c r="V345">
        <v>0</v>
      </c>
    </row>
    <row r="346" spans="1:22" x14ac:dyDescent="0.35">
      <c r="A346" t="s">
        <v>21</v>
      </c>
      <c r="B346" t="s">
        <v>178</v>
      </c>
      <c r="C346" t="s">
        <v>22</v>
      </c>
      <c r="D346" t="s">
        <v>338</v>
      </c>
      <c r="E346" t="s">
        <v>1069</v>
      </c>
      <c r="F346" s="3">
        <v>32905</v>
      </c>
      <c r="G346" t="s">
        <v>1070</v>
      </c>
      <c r="H346">
        <v>4</v>
      </c>
      <c r="I346">
        <v>0</v>
      </c>
      <c r="J346">
        <v>0</v>
      </c>
      <c r="M346" t="s">
        <v>1071</v>
      </c>
      <c r="N346">
        <v>0</v>
      </c>
      <c r="O346">
        <v>0</v>
      </c>
      <c r="U346">
        <v>0</v>
      </c>
      <c r="V346">
        <v>0</v>
      </c>
    </row>
    <row r="347" spans="1:22" x14ac:dyDescent="0.35">
      <c r="A347" t="s">
        <v>21</v>
      </c>
      <c r="B347" t="s">
        <v>178</v>
      </c>
      <c r="C347" t="s">
        <v>22</v>
      </c>
      <c r="D347" t="s">
        <v>128</v>
      </c>
      <c r="E347" t="s">
        <v>339</v>
      </c>
      <c r="F347" s="3">
        <v>36192</v>
      </c>
      <c r="G347" t="s">
        <v>1072</v>
      </c>
      <c r="H347">
        <v>0</v>
      </c>
      <c r="I347">
        <v>0</v>
      </c>
      <c r="J347">
        <v>0</v>
      </c>
      <c r="M347" t="s">
        <v>1073</v>
      </c>
      <c r="N347">
        <v>0</v>
      </c>
      <c r="O347">
        <v>0</v>
      </c>
      <c r="U347">
        <v>0</v>
      </c>
      <c r="V347">
        <v>0</v>
      </c>
    </row>
    <row r="348" spans="1:22" hidden="1" x14ac:dyDescent="0.35">
      <c r="A348" t="s">
        <v>154</v>
      </c>
      <c r="B348" t="s">
        <v>246</v>
      </c>
      <c r="C348" t="s">
        <v>247</v>
      </c>
      <c r="D348" t="s">
        <v>157</v>
      </c>
      <c r="E348" t="s">
        <v>1074</v>
      </c>
      <c r="F348" s="3">
        <v>32905</v>
      </c>
      <c r="G348" t="s">
        <v>1075</v>
      </c>
      <c r="H348">
        <v>0</v>
      </c>
      <c r="I348">
        <v>0</v>
      </c>
      <c r="J348">
        <v>1700</v>
      </c>
      <c r="M348" t="s">
        <v>1076</v>
      </c>
      <c r="U348">
        <v>0</v>
      </c>
      <c r="V348">
        <v>0</v>
      </c>
    </row>
    <row r="349" spans="1:22" x14ac:dyDescent="0.35">
      <c r="A349" t="s">
        <v>21</v>
      </c>
      <c r="B349" t="s">
        <v>178</v>
      </c>
      <c r="C349" t="s">
        <v>22</v>
      </c>
      <c r="D349" t="s">
        <v>125</v>
      </c>
      <c r="E349" t="s">
        <v>472</v>
      </c>
      <c r="F349" s="3">
        <v>25965</v>
      </c>
      <c r="G349" t="s">
        <v>1077</v>
      </c>
      <c r="M349" t="s">
        <v>1078</v>
      </c>
      <c r="U349">
        <v>0</v>
      </c>
      <c r="V349">
        <v>0</v>
      </c>
    </row>
    <row r="350" spans="1:22" x14ac:dyDescent="0.35">
      <c r="A350" t="s">
        <v>21</v>
      </c>
      <c r="B350" t="s">
        <v>178</v>
      </c>
      <c r="C350" t="s">
        <v>22</v>
      </c>
      <c r="D350" t="s">
        <v>125</v>
      </c>
      <c r="E350" t="s">
        <v>488</v>
      </c>
      <c r="F350" s="3">
        <v>30713</v>
      </c>
      <c r="G350" t="s">
        <v>1079</v>
      </c>
      <c r="H350">
        <v>2</v>
      </c>
      <c r="I350">
        <v>0</v>
      </c>
      <c r="J350">
        <v>150</v>
      </c>
      <c r="M350" t="s">
        <v>1080</v>
      </c>
      <c r="N350">
        <v>0</v>
      </c>
      <c r="O350">
        <v>0</v>
      </c>
      <c r="U350">
        <v>0</v>
      </c>
      <c r="V350">
        <v>0</v>
      </c>
    </row>
    <row r="351" spans="1:22" x14ac:dyDescent="0.35">
      <c r="A351" t="s">
        <v>21</v>
      </c>
      <c r="B351" t="s">
        <v>178</v>
      </c>
      <c r="C351" t="s">
        <v>22</v>
      </c>
      <c r="D351" t="s">
        <v>128</v>
      </c>
      <c r="E351" t="s">
        <v>1081</v>
      </c>
      <c r="F351" s="3">
        <v>36192</v>
      </c>
      <c r="G351" t="s">
        <v>1082</v>
      </c>
      <c r="H351">
        <v>0</v>
      </c>
      <c r="I351">
        <v>30</v>
      </c>
      <c r="J351">
        <v>0</v>
      </c>
      <c r="M351" t="s">
        <v>1083</v>
      </c>
      <c r="N351">
        <v>0</v>
      </c>
      <c r="O351">
        <v>0</v>
      </c>
      <c r="U351">
        <v>0</v>
      </c>
      <c r="V351">
        <v>0</v>
      </c>
    </row>
    <row r="352" spans="1:22" x14ac:dyDescent="0.35">
      <c r="A352" t="s">
        <v>21</v>
      </c>
      <c r="B352" t="s">
        <v>178</v>
      </c>
      <c r="C352" t="s">
        <v>22</v>
      </c>
      <c r="D352" t="s">
        <v>338</v>
      </c>
      <c r="E352" t="s">
        <v>1084</v>
      </c>
      <c r="F352" s="3">
        <v>28887</v>
      </c>
      <c r="G352" t="s">
        <v>1085</v>
      </c>
      <c r="H352">
        <v>7</v>
      </c>
      <c r="I352">
        <v>0</v>
      </c>
      <c r="J352">
        <v>0</v>
      </c>
      <c r="M352" t="s">
        <v>1086</v>
      </c>
      <c r="N352">
        <v>0</v>
      </c>
      <c r="O352">
        <v>0</v>
      </c>
      <c r="U352">
        <v>0</v>
      </c>
      <c r="V352">
        <v>0</v>
      </c>
    </row>
    <row r="353" spans="1:22" x14ac:dyDescent="0.35">
      <c r="A353" t="s">
        <v>21</v>
      </c>
      <c r="B353" t="s">
        <v>178</v>
      </c>
      <c r="C353" t="s">
        <v>22</v>
      </c>
      <c r="D353" t="s">
        <v>128</v>
      </c>
      <c r="E353" t="s">
        <v>1087</v>
      </c>
      <c r="F353" s="3">
        <v>29983</v>
      </c>
      <c r="G353" t="s">
        <v>1088</v>
      </c>
      <c r="H353">
        <v>117</v>
      </c>
      <c r="I353">
        <v>0</v>
      </c>
      <c r="J353">
        <v>0</v>
      </c>
      <c r="M353" t="s">
        <v>1089</v>
      </c>
      <c r="N353">
        <v>0</v>
      </c>
      <c r="O353">
        <v>0</v>
      </c>
      <c r="U353">
        <v>0</v>
      </c>
      <c r="V353">
        <v>0</v>
      </c>
    </row>
    <row r="354" spans="1:22" x14ac:dyDescent="0.35">
      <c r="A354" t="s">
        <v>21</v>
      </c>
      <c r="B354" t="s">
        <v>178</v>
      </c>
      <c r="C354" t="s">
        <v>22</v>
      </c>
      <c r="D354" t="s">
        <v>126</v>
      </c>
      <c r="E354" t="s">
        <v>357</v>
      </c>
      <c r="F354" s="3">
        <v>39479</v>
      </c>
      <c r="G354" t="s">
        <v>1090</v>
      </c>
      <c r="H354">
        <v>0</v>
      </c>
      <c r="I354">
        <v>0</v>
      </c>
      <c r="J354">
        <v>0</v>
      </c>
      <c r="K354">
        <v>0</v>
      </c>
      <c r="L354">
        <v>0</v>
      </c>
      <c r="M354" t="s">
        <v>1091</v>
      </c>
      <c r="U354">
        <v>0</v>
      </c>
      <c r="V354">
        <v>0</v>
      </c>
    </row>
    <row r="355" spans="1:22" x14ac:dyDescent="0.35">
      <c r="A355" t="s">
        <v>21</v>
      </c>
      <c r="B355" t="s">
        <v>178</v>
      </c>
      <c r="C355" t="s">
        <v>22</v>
      </c>
      <c r="D355" t="s">
        <v>128</v>
      </c>
      <c r="E355" t="s">
        <v>472</v>
      </c>
      <c r="F355" s="3">
        <v>1859</v>
      </c>
      <c r="G355" t="s">
        <v>1092</v>
      </c>
      <c r="H355">
        <v>0</v>
      </c>
      <c r="I355">
        <v>0</v>
      </c>
      <c r="J355">
        <v>0</v>
      </c>
      <c r="M355" t="s">
        <v>1093</v>
      </c>
      <c r="U355">
        <v>0</v>
      </c>
      <c r="V355">
        <v>0</v>
      </c>
    </row>
    <row r="356" spans="1:22" x14ac:dyDescent="0.35">
      <c r="A356" t="s">
        <v>21</v>
      </c>
      <c r="B356" t="s">
        <v>178</v>
      </c>
      <c r="C356" t="s">
        <v>22</v>
      </c>
      <c r="D356" t="s">
        <v>125</v>
      </c>
      <c r="E356" t="s">
        <v>488</v>
      </c>
      <c r="F356" s="3">
        <v>19756</v>
      </c>
      <c r="G356" t="s">
        <v>1094</v>
      </c>
      <c r="H356">
        <v>0</v>
      </c>
      <c r="I356">
        <v>0</v>
      </c>
      <c r="J356">
        <v>0</v>
      </c>
      <c r="M356" t="s">
        <v>1095</v>
      </c>
      <c r="U356">
        <v>0</v>
      </c>
      <c r="V356">
        <v>0</v>
      </c>
    </row>
    <row r="357" spans="1:22" x14ac:dyDescent="0.35">
      <c r="A357" t="s">
        <v>21</v>
      </c>
      <c r="B357" t="s">
        <v>178</v>
      </c>
      <c r="C357" t="s">
        <v>22</v>
      </c>
      <c r="D357" t="s">
        <v>125</v>
      </c>
      <c r="E357" t="s">
        <v>1096</v>
      </c>
      <c r="F357" s="3">
        <v>37653</v>
      </c>
      <c r="G357" t="s">
        <v>1097</v>
      </c>
      <c r="J357">
        <v>1100</v>
      </c>
      <c r="K357">
        <v>4681553</v>
      </c>
      <c r="L357">
        <v>273242.40000000002</v>
      </c>
      <c r="M357" t="s">
        <v>1098</v>
      </c>
      <c r="N357">
        <v>4681553</v>
      </c>
      <c r="U357">
        <v>0</v>
      </c>
      <c r="V357">
        <v>0</v>
      </c>
    </row>
    <row r="358" spans="1:22" hidden="1" x14ac:dyDescent="0.35">
      <c r="A358" t="s">
        <v>154</v>
      </c>
      <c r="B358" t="s">
        <v>246</v>
      </c>
      <c r="C358" t="s">
        <v>1099</v>
      </c>
      <c r="D358" t="s">
        <v>1100</v>
      </c>
      <c r="E358" t="s">
        <v>1101</v>
      </c>
      <c r="F358" s="3">
        <v>40575</v>
      </c>
      <c r="G358" t="s">
        <v>1102</v>
      </c>
      <c r="J358">
        <v>203</v>
      </c>
      <c r="K358">
        <v>0</v>
      </c>
      <c r="L358">
        <v>0</v>
      </c>
      <c r="M358" t="s">
        <v>1103</v>
      </c>
      <c r="V358">
        <v>0</v>
      </c>
    </row>
    <row r="359" spans="1:22" x14ac:dyDescent="0.35">
      <c r="A359" t="s">
        <v>21</v>
      </c>
      <c r="B359" t="s">
        <v>178</v>
      </c>
      <c r="C359" t="s">
        <v>22</v>
      </c>
      <c r="D359" t="s">
        <v>128</v>
      </c>
      <c r="E359" t="s">
        <v>511</v>
      </c>
      <c r="F359" s="3">
        <v>42036</v>
      </c>
      <c r="G359" t="s">
        <v>1104</v>
      </c>
      <c r="J359">
        <v>21</v>
      </c>
      <c r="K359">
        <v>0</v>
      </c>
      <c r="L359">
        <v>0</v>
      </c>
      <c r="M359" t="s">
        <v>1105</v>
      </c>
      <c r="U359">
        <v>12000</v>
      </c>
    </row>
    <row r="360" spans="1:22" x14ac:dyDescent="0.35">
      <c r="A360" t="s">
        <v>21</v>
      </c>
      <c r="B360" t="s">
        <v>178</v>
      </c>
      <c r="C360" t="s">
        <v>22</v>
      </c>
      <c r="D360" t="s">
        <v>128</v>
      </c>
      <c r="E360" t="s">
        <v>918</v>
      </c>
      <c r="F360" s="3">
        <v>21582</v>
      </c>
      <c r="G360" t="s">
        <v>1106</v>
      </c>
      <c r="H360">
        <v>6</v>
      </c>
      <c r="I360">
        <v>10</v>
      </c>
      <c r="J360">
        <v>0</v>
      </c>
      <c r="M360" t="s">
        <v>1107</v>
      </c>
      <c r="U360">
        <v>0</v>
      </c>
      <c r="V360">
        <v>0</v>
      </c>
    </row>
    <row r="361" spans="1:22" x14ac:dyDescent="0.35">
      <c r="A361" t="s">
        <v>21</v>
      </c>
      <c r="B361" t="s">
        <v>178</v>
      </c>
      <c r="C361" t="s">
        <v>22</v>
      </c>
      <c r="D361" t="s">
        <v>338</v>
      </c>
      <c r="E361" t="s">
        <v>1108</v>
      </c>
      <c r="F361" s="3">
        <v>21582</v>
      </c>
      <c r="G361" t="s">
        <v>1109</v>
      </c>
      <c r="H361">
        <v>5</v>
      </c>
      <c r="I361">
        <v>9</v>
      </c>
      <c r="J361">
        <v>0</v>
      </c>
      <c r="M361" t="s">
        <v>1107</v>
      </c>
      <c r="U361">
        <v>0</v>
      </c>
      <c r="V361">
        <v>0</v>
      </c>
    </row>
    <row r="362" spans="1:22" hidden="1" x14ac:dyDescent="0.35">
      <c r="A362" t="s">
        <v>154</v>
      </c>
      <c r="B362" t="s">
        <v>155</v>
      </c>
      <c r="C362" t="s">
        <v>209</v>
      </c>
      <c r="D362" t="s">
        <v>210</v>
      </c>
      <c r="E362" t="s">
        <v>1110</v>
      </c>
      <c r="F362" s="3">
        <v>33635</v>
      </c>
      <c r="G362" t="s">
        <v>1111</v>
      </c>
      <c r="H362">
        <v>0</v>
      </c>
      <c r="I362">
        <v>0</v>
      </c>
      <c r="J362">
        <v>0</v>
      </c>
      <c r="M362" t="s">
        <v>1112</v>
      </c>
      <c r="U362">
        <v>0</v>
      </c>
      <c r="V362">
        <v>0</v>
      </c>
    </row>
    <row r="363" spans="1:22" x14ac:dyDescent="0.35">
      <c r="A363" t="s">
        <v>21</v>
      </c>
      <c r="B363" t="s">
        <v>178</v>
      </c>
      <c r="C363" t="s">
        <v>22</v>
      </c>
      <c r="D363" t="s">
        <v>126</v>
      </c>
      <c r="E363" t="s">
        <v>1113</v>
      </c>
      <c r="F363" s="3">
        <v>42036</v>
      </c>
      <c r="G363" t="s">
        <v>1114</v>
      </c>
      <c r="K363">
        <v>0</v>
      </c>
      <c r="L363">
        <v>0</v>
      </c>
      <c r="M363" t="s">
        <v>1115</v>
      </c>
      <c r="U363">
        <v>5000</v>
      </c>
    </row>
    <row r="364" spans="1:22" x14ac:dyDescent="0.35">
      <c r="A364" t="s">
        <v>21</v>
      </c>
      <c r="B364" t="s">
        <v>178</v>
      </c>
      <c r="C364" t="s">
        <v>22</v>
      </c>
      <c r="D364" t="s">
        <v>125</v>
      </c>
      <c r="E364" t="s">
        <v>1116</v>
      </c>
      <c r="F364" s="3">
        <v>35096</v>
      </c>
      <c r="G364" t="s">
        <v>1117</v>
      </c>
      <c r="H364">
        <v>0</v>
      </c>
      <c r="I364">
        <v>0</v>
      </c>
      <c r="J364">
        <v>30</v>
      </c>
      <c r="M364" t="s">
        <v>1118</v>
      </c>
      <c r="N364">
        <v>0</v>
      </c>
      <c r="O364">
        <v>0</v>
      </c>
      <c r="U364">
        <v>0</v>
      </c>
      <c r="V364">
        <v>0</v>
      </c>
    </row>
    <row r="365" spans="1:22" x14ac:dyDescent="0.35">
      <c r="A365" t="s">
        <v>21</v>
      </c>
      <c r="B365" t="s">
        <v>178</v>
      </c>
      <c r="C365" t="s">
        <v>22</v>
      </c>
      <c r="D365" t="s">
        <v>338</v>
      </c>
      <c r="E365" t="s">
        <v>1119</v>
      </c>
      <c r="F365" s="3">
        <v>23774</v>
      </c>
      <c r="G365" t="s">
        <v>1120</v>
      </c>
      <c r="H365">
        <v>26</v>
      </c>
      <c r="I365">
        <v>22</v>
      </c>
      <c r="J365">
        <v>0</v>
      </c>
      <c r="M365" t="s">
        <v>1121</v>
      </c>
      <c r="U365">
        <v>0</v>
      </c>
      <c r="V365">
        <v>0</v>
      </c>
    </row>
    <row r="366" spans="1:22" x14ac:dyDescent="0.35">
      <c r="A366" t="s">
        <v>21</v>
      </c>
      <c r="B366" t="s">
        <v>178</v>
      </c>
      <c r="C366" t="s">
        <v>22</v>
      </c>
      <c r="D366" t="s">
        <v>125</v>
      </c>
      <c r="E366" t="s">
        <v>1122</v>
      </c>
      <c r="F366" s="3">
        <v>29618</v>
      </c>
      <c r="G366" t="s">
        <v>1123</v>
      </c>
      <c r="H366">
        <v>0</v>
      </c>
      <c r="I366">
        <v>0</v>
      </c>
      <c r="J366">
        <v>0</v>
      </c>
      <c r="K366">
        <v>1668590</v>
      </c>
      <c r="L366">
        <v>202253.3</v>
      </c>
      <c r="M366" t="s">
        <v>1124</v>
      </c>
      <c r="N366">
        <v>0</v>
      </c>
      <c r="O366">
        <v>0</v>
      </c>
      <c r="Q366">
        <v>1668590</v>
      </c>
      <c r="U366">
        <v>0</v>
      </c>
      <c r="V366">
        <v>0</v>
      </c>
    </row>
    <row r="367" spans="1:22" x14ac:dyDescent="0.35">
      <c r="A367" t="s">
        <v>21</v>
      </c>
      <c r="B367" t="s">
        <v>178</v>
      </c>
      <c r="C367" t="s">
        <v>22</v>
      </c>
      <c r="D367" t="s">
        <v>128</v>
      </c>
      <c r="E367" t="s">
        <v>472</v>
      </c>
      <c r="F367" s="3">
        <v>38018</v>
      </c>
      <c r="G367" t="s">
        <v>1125</v>
      </c>
      <c r="H367">
        <v>0</v>
      </c>
      <c r="I367">
        <v>0</v>
      </c>
      <c r="K367">
        <v>3687690</v>
      </c>
      <c r="L367">
        <v>211328.9</v>
      </c>
      <c r="M367" t="s">
        <v>1126</v>
      </c>
      <c r="N367">
        <v>3687690</v>
      </c>
      <c r="U367">
        <v>0</v>
      </c>
      <c r="V367">
        <v>0</v>
      </c>
    </row>
    <row r="368" spans="1:22" x14ac:dyDescent="0.35">
      <c r="A368" t="s">
        <v>21</v>
      </c>
      <c r="B368" t="s">
        <v>178</v>
      </c>
      <c r="C368" t="s">
        <v>22</v>
      </c>
      <c r="D368" t="s">
        <v>125</v>
      </c>
      <c r="E368" t="s">
        <v>1127</v>
      </c>
      <c r="F368" s="3">
        <v>39479</v>
      </c>
      <c r="G368" t="s">
        <v>1128</v>
      </c>
      <c r="H368">
        <v>0</v>
      </c>
      <c r="I368">
        <v>0</v>
      </c>
      <c r="J368">
        <v>300</v>
      </c>
      <c r="K368">
        <v>0</v>
      </c>
      <c r="L368">
        <v>0</v>
      </c>
      <c r="M368" t="s">
        <v>1129</v>
      </c>
      <c r="U368">
        <v>0</v>
      </c>
      <c r="V368">
        <v>0</v>
      </c>
    </row>
    <row r="369" spans="1:22" x14ac:dyDescent="0.35">
      <c r="A369" t="s">
        <v>21</v>
      </c>
      <c r="B369" t="s">
        <v>178</v>
      </c>
      <c r="C369" t="s">
        <v>22</v>
      </c>
      <c r="D369" t="s">
        <v>128</v>
      </c>
      <c r="E369" t="s">
        <v>1130</v>
      </c>
      <c r="F369" s="3">
        <v>26330</v>
      </c>
      <c r="G369" t="s">
        <v>1131</v>
      </c>
      <c r="H369">
        <v>0</v>
      </c>
      <c r="I369">
        <v>0</v>
      </c>
      <c r="J369">
        <v>0</v>
      </c>
      <c r="M369" t="s">
        <v>1132</v>
      </c>
      <c r="N369">
        <v>0</v>
      </c>
      <c r="O369">
        <v>0</v>
      </c>
      <c r="U369">
        <v>0</v>
      </c>
      <c r="V369">
        <v>0</v>
      </c>
    </row>
    <row r="370" spans="1:22" hidden="1" x14ac:dyDescent="0.35">
      <c r="A370" t="s">
        <v>154</v>
      </c>
      <c r="B370" t="s">
        <v>155</v>
      </c>
      <c r="C370" t="s">
        <v>209</v>
      </c>
      <c r="D370" t="s">
        <v>210</v>
      </c>
      <c r="E370" t="s">
        <v>472</v>
      </c>
      <c r="F370" s="3">
        <v>14278</v>
      </c>
      <c r="G370" t="s">
        <v>1133</v>
      </c>
      <c r="H370">
        <v>0</v>
      </c>
      <c r="I370">
        <v>0</v>
      </c>
      <c r="J370">
        <v>0</v>
      </c>
      <c r="M370" t="s">
        <v>1134</v>
      </c>
      <c r="U370">
        <v>0</v>
      </c>
      <c r="V370">
        <v>0</v>
      </c>
    </row>
    <row r="371" spans="1:22" x14ac:dyDescent="0.35">
      <c r="A371" t="s">
        <v>21</v>
      </c>
      <c r="B371" t="s">
        <v>178</v>
      </c>
      <c r="C371" t="s">
        <v>22</v>
      </c>
      <c r="D371" t="s">
        <v>125</v>
      </c>
      <c r="E371" t="s">
        <v>1135</v>
      </c>
      <c r="F371" s="3">
        <v>24870</v>
      </c>
      <c r="G371" t="s">
        <v>1136</v>
      </c>
      <c r="H371">
        <v>0</v>
      </c>
      <c r="I371">
        <v>0</v>
      </c>
      <c r="J371">
        <v>0</v>
      </c>
      <c r="M371" t="s">
        <v>1137</v>
      </c>
      <c r="U371">
        <v>0</v>
      </c>
      <c r="V371">
        <v>0</v>
      </c>
    </row>
    <row r="372" spans="1:22" x14ac:dyDescent="0.35">
      <c r="A372" t="s">
        <v>21</v>
      </c>
      <c r="B372" t="s">
        <v>178</v>
      </c>
      <c r="C372" t="s">
        <v>22</v>
      </c>
      <c r="D372" t="s">
        <v>128</v>
      </c>
      <c r="E372" t="s">
        <v>1138</v>
      </c>
      <c r="F372" s="3">
        <v>25236</v>
      </c>
      <c r="G372" t="s">
        <v>1139</v>
      </c>
      <c r="H372">
        <v>0</v>
      </c>
      <c r="I372">
        <v>0</v>
      </c>
      <c r="J372">
        <v>0</v>
      </c>
      <c r="M372" t="s">
        <v>1140</v>
      </c>
      <c r="U372">
        <v>0</v>
      </c>
      <c r="V372">
        <v>0</v>
      </c>
    </row>
    <row r="373" spans="1:22" x14ac:dyDescent="0.35">
      <c r="A373" t="s">
        <v>21</v>
      </c>
      <c r="B373" t="s">
        <v>178</v>
      </c>
      <c r="C373" t="s">
        <v>22</v>
      </c>
      <c r="D373" t="s">
        <v>125</v>
      </c>
      <c r="E373" t="s">
        <v>1141</v>
      </c>
      <c r="F373" s="3">
        <v>25601</v>
      </c>
      <c r="G373" t="s">
        <v>1142</v>
      </c>
      <c r="H373">
        <v>3</v>
      </c>
      <c r="I373">
        <v>0</v>
      </c>
      <c r="J373">
        <v>0</v>
      </c>
      <c r="K373">
        <v>3737000</v>
      </c>
      <c r="L373">
        <v>1104532</v>
      </c>
      <c r="M373" t="s">
        <v>1143</v>
      </c>
      <c r="N373">
        <v>1550023</v>
      </c>
      <c r="O373">
        <v>2186977</v>
      </c>
      <c r="U373">
        <v>0</v>
      </c>
      <c r="V373">
        <v>0</v>
      </c>
    </row>
    <row r="374" spans="1:22" x14ac:dyDescent="0.35">
      <c r="A374" t="s">
        <v>21</v>
      </c>
      <c r="B374" t="s">
        <v>178</v>
      </c>
      <c r="C374" t="s">
        <v>22</v>
      </c>
      <c r="D374" t="s">
        <v>529</v>
      </c>
      <c r="E374" t="s">
        <v>323</v>
      </c>
      <c r="F374" s="3">
        <v>27792</v>
      </c>
      <c r="G374" t="s">
        <v>1144</v>
      </c>
      <c r="H374">
        <v>0</v>
      </c>
      <c r="I374">
        <v>0</v>
      </c>
      <c r="J374">
        <v>0</v>
      </c>
      <c r="K374">
        <v>8005500</v>
      </c>
      <c r="L374">
        <v>1544469.5</v>
      </c>
      <c r="M374" t="s">
        <v>1145</v>
      </c>
      <c r="N374">
        <v>3065714</v>
      </c>
      <c r="O374">
        <v>4939786</v>
      </c>
      <c r="U374">
        <v>0</v>
      </c>
      <c r="V374">
        <v>0</v>
      </c>
    </row>
    <row r="375" spans="1:22" x14ac:dyDescent="0.35">
      <c r="A375" t="s">
        <v>21</v>
      </c>
      <c r="B375" t="s">
        <v>178</v>
      </c>
      <c r="C375" t="s">
        <v>22</v>
      </c>
      <c r="D375" t="s">
        <v>529</v>
      </c>
      <c r="E375" t="s">
        <v>1146</v>
      </c>
      <c r="F375" s="3">
        <v>27792</v>
      </c>
      <c r="G375" t="s">
        <v>1147</v>
      </c>
      <c r="H375">
        <v>0</v>
      </c>
      <c r="I375">
        <v>0</v>
      </c>
      <c r="J375">
        <v>0</v>
      </c>
      <c r="K375">
        <v>4137800</v>
      </c>
      <c r="L375">
        <v>798289.4</v>
      </c>
      <c r="M375" t="s">
        <v>1145</v>
      </c>
      <c r="N375">
        <v>2067621</v>
      </c>
      <c r="O375">
        <v>2070179</v>
      </c>
      <c r="U375">
        <v>0</v>
      </c>
      <c r="V375">
        <v>0</v>
      </c>
    </row>
    <row r="376" spans="1:22" x14ac:dyDescent="0.35">
      <c r="A376" t="s">
        <v>21</v>
      </c>
      <c r="B376" t="s">
        <v>178</v>
      </c>
      <c r="C376" t="s">
        <v>22</v>
      </c>
      <c r="D376" t="s">
        <v>128</v>
      </c>
      <c r="E376" t="s">
        <v>1148</v>
      </c>
      <c r="F376" s="3">
        <v>37654</v>
      </c>
      <c r="G376" t="s">
        <v>1149</v>
      </c>
      <c r="M376" t="s">
        <v>1150</v>
      </c>
      <c r="U376">
        <v>189000</v>
      </c>
    </row>
    <row r="377" spans="1:22" hidden="1" x14ac:dyDescent="0.35">
      <c r="A377" t="s">
        <v>154</v>
      </c>
      <c r="B377" t="s">
        <v>155</v>
      </c>
      <c r="C377" t="s">
        <v>268</v>
      </c>
      <c r="D377" t="s">
        <v>269</v>
      </c>
      <c r="E377" t="s">
        <v>1151</v>
      </c>
      <c r="F377" s="3">
        <v>28888</v>
      </c>
      <c r="G377" t="s">
        <v>1152</v>
      </c>
      <c r="H377">
        <v>0</v>
      </c>
      <c r="I377">
        <v>0</v>
      </c>
      <c r="J377">
        <v>5000</v>
      </c>
      <c r="M377" t="s">
        <v>1153</v>
      </c>
      <c r="N377">
        <v>0</v>
      </c>
      <c r="O377">
        <v>0</v>
      </c>
      <c r="U377">
        <v>0</v>
      </c>
      <c r="V377">
        <v>0</v>
      </c>
    </row>
    <row r="378" spans="1:22" x14ac:dyDescent="0.35">
      <c r="A378" t="s">
        <v>21</v>
      </c>
      <c r="B378" t="s">
        <v>178</v>
      </c>
      <c r="C378" t="s">
        <v>22</v>
      </c>
      <c r="D378" t="s">
        <v>259</v>
      </c>
      <c r="E378" t="s">
        <v>1154</v>
      </c>
      <c r="F378" s="3">
        <v>36193</v>
      </c>
      <c r="G378" t="s">
        <v>1155</v>
      </c>
      <c r="H378">
        <v>3</v>
      </c>
      <c r="I378">
        <v>0</v>
      </c>
      <c r="J378">
        <v>0</v>
      </c>
      <c r="M378" t="s">
        <v>1156</v>
      </c>
      <c r="U378">
        <v>0</v>
      </c>
      <c r="V378">
        <v>0</v>
      </c>
    </row>
    <row r="379" spans="1:22" hidden="1" x14ac:dyDescent="0.35">
      <c r="A379" t="s">
        <v>154</v>
      </c>
      <c r="B379" t="s">
        <v>155</v>
      </c>
      <c r="C379" t="s">
        <v>173</v>
      </c>
      <c r="D379" t="s">
        <v>533</v>
      </c>
      <c r="E379" t="s">
        <v>1157</v>
      </c>
      <c r="F379" s="3">
        <v>37654</v>
      </c>
      <c r="G379" t="s">
        <v>1158</v>
      </c>
      <c r="I379">
        <v>2</v>
      </c>
      <c r="J379">
        <v>300</v>
      </c>
      <c r="M379" t="s">
        <v>1159</v>
      </c>
      <c r="U379">
        <v>0</v>
      </c>
      <c r="V379">
        <v>0</v>
      </c>
    </row>
    <row r="380" spans="1:22" x14ac:dyDescent="0.35">
      <c r="A380" t="s">
        <v>21</v>
      </c>
      <c r="B380" t="s">
        <v>178</v>
      </c>
      <c r="C380" t="s">
        <v>22</v>
      </c>
      <c r="D380" t="s">
        <v>128</v>
      </c>
      <c r="E380" t="s">
        <v>1160</v>
      </c>
      <c r="F380" s="3">
        <v>29984</v>
      </c>
      <c r="G380" t="s">
        <v>1161</v>
      </c>
      <c r="H380">
        <v>0</v>
      </c>
      <c r="I380">
        <v>0</v>
      </c>
      <c r="J380">
        <v>75</v>
      </c>
      <c r="M380" t="s">
        <v>1162</v>
      </c>
      <c r="N380">
        <v>0</v>
      </c>
      <c r="O380">
        <v>0</v>
      </c>
      <c r="U380">
        <v>0</v>
      </c>
      <c r="V380">
        <v>0</v>
      </c>
    </row>
    <row r="381" spans="1:22" x14ac:dyDescent="0.35">
      <c r="A381" t="s">
        <v>21</v>
      </c>
      <c r="B381" t="s">
        <v>178</v>
      </c>
      <c r="C381" t="s">
        <v>22</v>
      </c>
      <c r="D381" t="s">
        <v>128</v>
      </c>
      <c r="E381" t="s">
        <v>295</v>
      </c>
      <c r="F381" s="3">
        <v>29984</v>
      </c>
      <c r="G381" t="s">
        <v>1163</v>
      </c>
      <c r="H381">
        <v>0</v>
      </c>
      <c r="I381">
        <v>0</v>
      </c>
      <c r="J381">
        <v>0</v>
      </c>
      <c r="K381">
        <v>1585054</v>
      </c>
      <c r="L381">
        <v>173229.9</v>
      </c>
      <c r="M381" t="s">
        <v>1162</v>
      </c>
      <c r="N381">
        <v>1340291</v>
      </c>
      <c r="O381">
        <v>244763</v>
      </c>
      <c r="U381">
        <v>0</v>
      </c>
      <c r="V381">
        <v>0</v>
      </c>
    </row>
    <row r="382" spans="1:22" x14ac:dyDescent="0.35">
      <c r="A382" t="s">
        <v>21</v>
      </c>
      <c r="B382" t="s">
        <v>178</v>
      </c>
      <c r="C382" t="s">
        <v>22</v>
      </c>
      <c r="D382" t="s">
        <v>338</v>
      </c>
      <c r="E382" t="s">
        <v>1084</v>
      </c>
      <c r="F382" s="3">
        <v>29619</v>
      </c>
      <c r="G382" t="s">
        <v>1164</v>
      </c>
      <c r="H382">
        <v>3</v>
      </c>
      <c r="I382">
        <v>0</v>
      </c>
      <c r="J382">
        <v>0</v>
      </c>
      <c r="M382" t="s">
        <v>1165</v>
      </c>
      <c r="N382">
        <v>0</v>
      </c>
      <c r="O382">
        <v>0</v>
      </c>
      <c r="U382">
        <v>0</v>
      </c>
      <c r="V382">
        <v>0</v>
      </c>
    </row>
    <row r="383" spans="1:22" x14ac:dyDescent="0.35">
      <c r="A383" t="s">
        <v>21</v>
      </c>
      <c r="B383" t="s">
        <v>178</v>
      </c>
      <c r="C383" t="s">
        <v>22</v>
      </c>
      <c r="D383" t="s">
        <v>125</v>
      </c>
      <c r="E383" t="s">
        <v>1166</v>
      </c>
      <c r="F383" s="3">
        <v>31080</v>
      </c>
      <c r="G383" t="s">
        <v>1167</v>
      </c>
      <c r="H383">
        <v>0</v>
      </c>
      <c r="I383">
        <v>0</v>
      </c>
      <c r="J383">
        <v>30</v>
      </c>
      <c r="M383" t="s">
        <v>1168</v>
      </c>
      <c r="N383">
        <v>0</v>
      </c>
      <c r="O383">
        <v>0</v>
      </c>
      <c r="U383">
        <v>0</v>
      </c>
      <c r="V383">
        <v>0</v>
      </c>
    </row>
    <row r="384" spans="1:22" hidden="1" x14ac:dyDescent="0.35">
      <c r="A384" t="s">
        <v>154</v>
      </c>
      <c r="B384" t="s">
        <v>155</v>
      </c>
      <c r="C384" t="s">
        <v>268</v>
      </c>
      <c r="D384" t="s">
        <v>1030</v>
      </c>
      <c r="E384" t="s">
        <v>1169</v>
      </c>
      <c r="F384" s="3">
        <v>32906</v>
      </c>
      <c r="G384" t="s">
        <v>1170</v>
      </c>
      <c r="H384">
        <v>0</v>
      </c>
      <c r="I384">
        <v>0</v>
      </c>
      <c r="J384">
        <v>0</v>
      </c>
      <c r="M384" t="s">
        <v>1171</v>
      </c>
      <c r="U384">
        <v>0</v>
      </c>
      <c r="V384">
        <v>0</v>
      </c>
    </row>
    <row r="385" spans="1:22" hidden="1" x14ac:dyDescent="0.35">
      <c r="A385" t="s">
        <v>154</v>
      </c>
      <c r="B385" t="s">
        <v>155</v>
      </c>
      <c r="C385" t="s">
        <v>156</v>
      </c>
      <c r="D385" t="s">
        <v>157</v>
      </c>
      <c r="E385" t="s">
        <v>1172</v>
      </c>
      <c r="F385" s="3">
        <v>28888</v>
      </c>
      <c r="G385" t="s">
        <v>1173</v>
      </c>
      <c r="H385">
        <v>12</v>
      </c>
      <c r="I385">
        <v>4</v>
      </c>
      <c r="J385">
        <v>0</v>
      </c>
      <c r="M385" t="s">
        <v>1174</v>
      </c>
      <c r="N385">
        <v>0</v>
      </c>
      <c r="O385">
        <v>0</v>
      </c>
      <c r="U385">
        <v>0</v>
      </c>
      <c r="V385">
        <v>0</v>
      </c>
    </row>
    <row r="386" spans="1:22" x14ac:dyDescent="0.35">
      <c r="A386" t="s">
        <v>21</v>
      </c>
      <c r="B386" t="s">
        <v>178</v>
      </c>
      <c r="C386" t="s">
        <v>22</v>
      </c>
      <c r="D386" t="s">
        <v>128</v>
      </c>
      <c r="E386" t="s">
        <v>1175</v>
      </c>
      <c r="F386" s="3">
        <v>42402</v>
      </c>
      <c r="G386" t="s">
        <v>1176</v>
      </c>
      <c r="J386">
        <v>200</v>
      </c>
      <c r="K386">
        <v>0</v>
      </c>
      <c r="L386">
        <v>0</v>
      </c>
      <c r="M386" t="s">
        <v>1177</v>
      </c>
      <c r="U386">
        <v>750000</v>
      </c>
    </row>
    <row r="387" spans="1:22" x14ac:dyDescent="0.35">
      <c r="A387" t="s">
        <v>21</v>
      </c>
      <c r="B387" t="s">
        <v>178</v>
      </c>
      <c r="C387" t="s">
        <v>22</v>
      </c>
      <c r="D387" t="s">
        <v>126</v>
      </c>
      <c r="E387" t="s">
        <v>614</v>
      </c>
      <c r="F387" s="3">
        <v>22314</v>
      </c>
      <c r="G387" t="s">
        <v>1178</v>
      </c>
      <c r="H387">
        <v>0</v>
      </c>
      <c r="I387">
        <v>0</v>
      </c>
      <c r="J387">
        <v>0</v>
      </c>
      <c r="M387" t="s">
        <v>1179</v>
      </c>
      <c r="U387">
        <v>0</v>
      </c>
      <c r="V387">
        <v>0</v>
      </c>
    </row>
    <row r="388" spans="1:22" hidden="1" x14ac:dyDescent="0.35">
      <c r="A388" t="s">
        <v>154</v>
      </c>
      <c r="B388" t="s">
        <v>155</v>
      </c>
      <c r="C388" t="s">
        <v>173</v>
      </c>
      <c r="D388" t="s">
        <v>533</v>
      </c>
      <c r="E388" t="s">
        <v>1180</v>
      </c>
      <c r="F388" s="3">
        <v>40941</v>
      </c>
      <c r="G388" t="s">
        <v>1181</v>
      </c>
      <c r="H388">
        <v>3</v>
      </c>
      <c r="I388">
        <v>45</v>
      </c>
      <c r="J388">
        <v>0</v>
      </c>
      <c r="K388">
        <v>0</v>
      </c>
      <c r="L388">
        <v>0</v>
      </c>
      <c r="M388" t="s">
        <v>1182</v>
      </c>
    </row>
    <row r="389" spans="1:22" x14ac:dyDescent="0.35">
      <c r="A389" t="s">
        <v>21</v>
      </c>
      <c r="B389" t="s">
        <v>178</v>
      </c>
      <c r="C389" t="s">
        <v>22</v>
      </c>
      <c r="D389" t="s">
        <v>128</v>
      </c>
      <c r="E389" t="s">
        <v>918</v>
      </c>
      <c r="F389" s="3">
        <v>25601</v>
      </c>
      <c r="G389" t="s">
        <v>1183</v>
      </c>
      <c r="H389">
        <v>0</v>
      </c>
      <c r="I389">
        <v>0</v>
      </c>
      <c r="J389">
        <v>0</v>
      </c>
      <c r="M389" t="s">
        <v>1184</v>
      </c>
      <c r="N389">
        <v>0</v>
      </c>
      <c r="O389">
        <v>0</v>
      </c>
      <c r="U389">
        <v>0</v>
      </c>
      <c r="V389">
        <v>0</v>
      </c>
    </row>
    <row r="390" spans="1:22" x14ac:dyDescent="0.35">
      <c r="A390" t="s">
        <v>21</v>
      </c>
      <c r="B390" t="s">
        <v>178</v>
      </c>
      <c r="C390" t="s">
        <v>7</v>
      </c>
      <c r="D390" t="s">
        <v>415</v>
      </c>
      <c r="E390" t="s">
        <v>1185</v>
      </c>
      <c r="F390" s="3">
        <v>1129</v>
      </c>
      <c r="G390" t="s">
        <v>1186</v>
      </c>
      <c r="H390">
        <v>0</v>
      </c>
      <c r="I390">
        <v>0</v>
      </c>
      <c r="J390">
        <v>0</v>
      </c>
      <c r="M390" t="s">
        <v>1187</v>
      </c>
      <c r="U390">
        <v>0</v>
      </c>
      <c r="V390">
        <v>0</v>
      </c>
    </row>
    <row r="391" spans="1:22" hidden="1" x14ac:dyDescent="0.35">
      <c r="A391" t="s">
        <v>154</v>
      </c>
      <c r="B391" t="s">
        <v>155</v>
      </c>
      <c r="C391" t="s">
        <v>268</v>
      </c>
      <c r="D391" t="s">
        <v>390</v>
      </c>
      <c r="E391" t="s">
        <v>1188</v>
      </c>
      <c r="F391" s="3">
        <v>29984</v>
      </c>
      <c r="G391" t="s">
        <v>1189</v>
      </c>
      <c r="H391">
        <v>0</v>
      </c>
      <c r="I391">
        <v>0</v>
      </c>
      <c r="J391">
        <v>1200</v>
      </c>
      <c r="M391" t="s">
        <v>1190</v>
      </c>
      <c r="N391">
        <v>0</v>
      </c>
      <c r="O391">
        <v>0</v>
      </c>
      <c r="U391">
        <v>0</v>
      </c>
      <c r="V391">
        <v>0</v>
      </c>
    </row>
    <row r="392" spans="1:22" x14ac:dyDescent="0.35">
      <c r="A392" t="s">
        <v>21</v>
      </c>
      <c r="B392" t="s">
        <v>178</v>
      </c>
      <c r="C392" t="s">
        <v>22</v>
      </c>
      <c r="D392" t="s">
        <v>125</v>
      </c>
      <c r="E392" t="s">
        <v>1096</v>
      </c>
      <c r="F392" s="3">
        <v>30349</v>
      </c>
      <c r="G392" t="s">
        <v>1191</v>
      </c>
      <c r="M392" t="s">
        <v>1192</v>
      </c>
      <c r="U392">
        <v>0</v>
      </c>
      <c r="V392">
        <v>0</v>
      </c>
    </row>
    <row r="393" spans="1:22" x14ac:dyDescent="0.35">
      <c r="A393" t="s">
        <v>21</v>
      </c>
      <c r="B393" t="s">
        <v>178</v>
      </c>
      <c r="C393" t="s">
        <v>22</v>
      </c>
      <c r="D393" t="s">
        <v>125</v>
      </c>
      <c r="E393" t="s">
        <v>373</v>
      </c>
      <c r="F393" s="3">
        <v>33636</v>
      </c>
      <c r="G393" t="s">
        <v>1193</v>
      </c>
      <c r="H393">
        <v>0</v>
      </c>
      <c r="I393">
        <v>0</v>
      </c>
      <c r="J393">
        <v>3800</v>
      </c>
      <c r="K393">
        <v>2866371</v>
      </c>
      <c r="L393">
        <v>204740.8</v>
      </c>
      <c r="M393" t="s">
        <v>1194</v>
      </c>
      <c r="P393">
        <v>2866371</v>
      </c>
      <c r="U393">
        <v>0</v>
      </c>
      <c r="V393">
        <v>0</v>
      </c>
    </row>
    <row r="394" spans="1:22" hidden="1" x14ac:dyDescent="0.35">
      <c r="A394" t="s">
        <v>154</v>
      </c>
      <c r="B394" t="s">
        <v>155</v>
      </c>
      <c r="C394" t="s">
        <v>209</v>
      </c>
      <c r="D394" t="s">
        <v>210</v>
      </c>
      <c r="E394" t="s">
        <v>319</v>
      </c>
      <c r="F394" s="3">
        <v>5878</v>
      </c>
      <c r="G394" t="s">
        <v>1195</v>
      </c>
      <c r="H394">
        <v>7</v>
      </c>
      <c r="I394">
        <v>0</v>
      </c>
      <c r="J394">
        <v>0</v>
      </c>
      <c r="M394" t="s">
        <v>1196</v>
      </c>
      <c r="U394">
        <v>0</v>
      </c>
      <c r="V394">
        <v>0</v>
      </c>
    </row>
    <row r="395" spans="1:22" hidden="1" x14ac:dyDescent="0.35">
      <c r="A395" t="s">
        <v>154</v>
      </c>
      <c r="B395" t="s">
        <v>155</v>
      </c>
      <c r="C395" t="s">
        <v>268</v>
      </c>
      <c r="D395" t="s">
        <v>1030</v>
      </c>
      <c r="E395" t="s">
        <v>1197</v>
      </c>
      <c r="F395" s="3">
        <v>21950</v>
      </c>
      <c r="G395" t="s">
        <v>1198</v>
      </c>
      <c r="H395">
        <v>0</v>
      </c>
      <c r="I395">
        <v>0</v>
      </c>
      <c r="J395">
        <v>0</v>
      </c>
      <c r="M395" t="s">
        <v>1199</v>
      </c>
      <c r="U395">
        <v>0</v>
      </c>
      <c r="V395">
        <v>0</v>
      </c>
    </row>
    <row r="396" spans="1:22" x14ac:dyDescent="0.35">
      <c r="A396" t="s">
        <v>21</v>
      </c>
      <c r="B396" t="s">
        <v>178</v>
      </c>
      <c r="C396" t="s">
        <v>22</v>
      </c>
      <c r="D396" t="s">
        <v>529</v>
      </c>
      <c r="E396" t="s">
        <v>1200</v>
      </c>
      <c r="F396" s="3">
        <v>38752</v>
      </c>
      <c r="G396" t="s">
        <v>1201</v>
      </c>
      <c r="H396">
        <v>0</v>
      </c>
      <c r="I396">
        <v>0</v>
      </c>
      <c r="J396">
        <v>0</v>
      </c>
      <c r="K396">
        <v>0</v>
      </c>
      <c r="L396">
        <v>0</v>
      </c>
      <c r="M396" t="s">
        <v>1202</v>
      </c>
      <c r="U396">
        <v>0</v>
      </c>
      <c r="V396">
        <v>0</v>
      </c>
    </row>
    <row r="397" spans="1:22" x14ac:dyDescent="0.35">
      <c r="A397" t="s">
        <v>21</v>
      </c>
      <c r="B397" t="s">
        <v>178</v>
      </c>
      <c r="C397" t="s">
        <v>22</v>
      </c>
      <c r="D397" t="s">
        <v>125</v>
      </c>
      <c r="E397" t="s">
        <v>1203</v>
      </c>
      <c r="F397" s="3">
        <v>17203</v>
      </c>
      <c r="G397" t="s">
        <v>1204</v>
      </c>
      <c r="H397">
        <v>2</v>
      </c>
      <c r="I397">
        <v>0</v>
      </c>
      <c r="J397">
        <v>0</v>
      </c>
      <c r="M397" t="s">
        <v>1205</v>
      </c>
      <c r="U397">
        <v>0</v>
      </c>
      <c r="V397">
        <v>0</v>
      </c>
    </row>
    <row r="398" spans="1:22" x14ac:dyDescent="0.35">
      <c r="A398" t="s">
        <v>21</v>
      </c>
      <c r="B398" t="s">
        <v>178</v>
      </c>
      <c r="C398" t="s">
        <v>22</v>
      </c>
      <c r="D398" t="s">
        <v>125</v>
      </c>
      <c r="E398" t="s">
        <v>1206</v>
      </c>
      <c r="F398" s="3">
        <v>30717</v>
      </c>
      <c r="G398" t="s">
        <v>1207</v>
      </c>
      <c r="H398">
        <v>1</v>
      </c>
      <c r="I398">
        <v>0</v>
      </c>
      <c r="J398">
        <v>0</v>
      </c>
      <c r="M398" t="s">
        <v>1208</v>
      </c>
      <c r="N398">
        <v>0</v>
      </c>
      <c r="O398">
        <v>0</v>
      </c>
      <c r="U398">
        <v>0</v>
      </c>
      <c r="V398">
        <v>0</v>
      </c>
    </row>
    <row r="399" spans="1:22" x14ac:dyDescent="0.35">
      <c r="A399" t="s">
        <v>21</v>
      </c>
      <c r="B399" t="s">
        <v>178</v>
      </c>
      <c r="C399" t="s">
        <v>22</v>
      </c>
      <c r="D399" t="s">
        <v>128</v>
      </c>
      <c r="E399" t="s">
        <v>918</v>
      </c>
      <c r="F399" s="3">
        <v>7710</v>
      </c>
      <c r="G399" t="s">
        <v>1209</v>
      </c>
      <c r="H399">
        <v>0</v>
      </c>
      <c r="I399">
        <v>0</v>
      </c>
      <c r="J399">
        <v>0</v>
      </c>
      <c r="M399" t="s">
        <v>1210</v>
      </c>
      <c r="U399">
        <v>0</v>
      </c>
      <c r="V399">
        <v>0</v>
      </c>
    </row>
    <row r="400" spans="1:22" x14ac:dyDescent="0.35">
      <c r="A400" t="s">
        <v>21</v>
      </c>
      <c r="B400" t="s">
        <v>178</v>
      </c>
      <c r="C400" t="s">
        <v>22</v>
      </c>
      <c r="D400" t="s">
        <v>399</v>
      </c>
      <c r="E400" t="s">
        <v>590</v>
      </c>
      <c r="F400" s="3">
        <v>28894</v>
      </c>
      <c r="G400" t="s">
        <v>1211</v>
      </c>
      <c r="H400">
        <v>0</v>
      </c>
      <c r="I400">
        <v>0</v>
      </c>
      <c r="J400">
        <v>0</v>
      </c>
      <c r="M400" t="s">
        <v>1212</v>
      </c>
      <c r="N400">
        <v>0</v>
      </c>
      <c r="O400">
        <v>0</v>
      </c>
      <c r="U400">
        <v>0</v>
      </c>
      <c r="V400">
        <v>0</v>
      </c>
    </row>
    <row r="401" spans="1:22" hidden="1" x14ac:dyDescent="0.35">
      <c r="A401" t="s">
        <v>154</v>
      </c>
      <c r="B401" t="s">
        <v>155</v>
      </c>
      <c r="C401" t="s">
        <v>173</v>
      </c>
      <c r="D401" t="s">
        <v>533</v>
      </c>
      <c r="E401" t="s">
        <v>1213</v>
      </c>
      <c r="F401" s="3">
        <v>31451</v>
      </c>
      <c r="G401" t="s">
        <v>1214</v>
      </c>
      <c r="H401">
        <v>23</v>
      </c>
      <c r="I401">
        <v>71</v>
      </c>
      <c r="J401">
        <v>0</v>
      </c>
      <c r="M401" t="s">
        <v>1215</v>
      </c>
      <c r="N401">
        <v>0</v>
      </c>
      <c r="O401">
        <v>0</v>
      </c>
      <c r="U401">
        <v>0</v>
      </c>
      <c r="V401">
        <v>0</v>
      </c>
    </row>
    <row r="402" spans="1:22" hidden="1" x14ac:dyDescent="0.35">
      <c r="A402" t="s">
        <v>154</v>
      </c>
      <c r="B402" t="s">
        <v>155</v>
      </c>
      <c r="C402" t="s">
        <v>173</v>
      </c>
      <c r="D402" t="s">
        <v>533</v>
      </c>
      <c r="E402" t="s">
        <v>1216</v>
      </c>
      <c r="F402" s="3">
        <v>18668</v>
      </c>
      <c r="G402" t="s">
        <v>1217</v>
      </c>
      <c r="H402">
        <v>9</v>
      </c>
      <c r="I402">
        <v>31</v>
      </c>
      <c r="J402">
        <v>0</v>
      </c>
      <c r="M402" t="s">
        <v>1218</v>
      </c>
      <c r="U402">
        <v>0</v>
      </c>
      <c r="V402">
        <v>0</v>
      </c>
    </row>
    <row r="403" spans="1:22" x14ac:dyDescent="0.35">
      <c r="A403" t="s">
        <v>21</v>
      </c>
      <c r="B403" t="s">
        <v>178</v>
      </c>
      <c r="C403" t="s">
        <v>7</v>
      </c>
      <c r="D403" t="s">
        <v>415</v>
      </c>
      <c r="E403" t="s">
        <v>1219</v>
      </c>
      <c r="F403" s="3">
        <v>25243</v>
      </c>
      <c r="G403" t="s">
        <v>1220</v>
      </c>
      <c r="H403">
        <v>3</v>
      </c>
      <c r="I403">
        <v>1</v>
      </c>
      <c r="J403">
        <v>0</v>
      </c>
      <c r="M403" t="s">
        <v>1221</v>
      </c>
      <c r="U403">
        <v>0</v>
      </c>
      <c r="V403">
        <v>0</v>
      </c>
    </row>
    <row r="404" spans="1:22" x14ac:dyDescent="0.35">
      <c r="A404" t="s">
        <v>21</v>
      </c>
      <c r="B404" t="s">
        <v>178</v>
      </c>
      <c r="C404" t="s">
        <v>22</v>
      </c>
      <c r="D404" t="s">
        <v>125</v>
      </c>
      <c r="E404" t="s">
        <v>1141</v>
      </c>
      <c r="F404" s="3">
        <v>791</v>
      </c>
      <c r="G404" t="s">
        <v>1222</v>
      </c>
      <c r="H404">
        <v>2</v>
      </c>
      <c r="I404">
        <v>0</v>
      </c>
      <c r="J404">
        <v>0</v>
      </c>
      <c r="M404" t="s">
        <v>1223</v>
      </c>
      <c r="U404">
        <v>0</v>
      </c>
      <c r="V404">
        <v>0</v>
      </c>
    </row>
    <row r="405" spans="1:22" x14ac:dyDescent="0.35">
      <c r="A405" t="s">
        <v>21</v>
      </c>
      <c r="B405" t="s">
        <v>178</v>
      </c>
      <c r="C405" t="s">
        <v>13</v>
      </c>
      <c r="D405" t="s">
        <v>196</v>
      </c>
      <c r="E405" t="s">
        <v>197</v>
      </c>
      <c r="F405" s="3">
        <v>9922</v>
      </c>
      <c r="G405" t="s">
        <v>1224</v>
      </c>
      <c r="I405">
        <v>0</v>
      </c>
      <c r="J405">
        <v>0</v>
      </c>
      <c r="M405" t="s">
        <v>1225</v>
      </c>
      <c r="U405">
        <v>0</v>
      </c>
      <c r="V405">
        <v>0</v>
      </c>
    </row>
    <row r="406" spans="1:22" x14ac:dyDescent="0.35">
      <c r="A406" t="s">
        <v>21</v>
      </c>
      <c r="B406" t="s">
        <v>178</v>
      </c>
      <c r="C406" t="s">
        <v>22</v>
      </c>
      <c r="D406" t="s">
        <v>128</v>
      </c>
      <c r="E406" t="s">
        <v>918</v>
      </c>
      <c r="F406" s="3">
        <v>21245</v>
      </c>
      <c r="G406" t="s">
        <v>1226</v>
      </c>
      <c r="H406">
        <v>0</v>
      </c>
      <c r="I406">
        <v>0</v>
      </c>
      <c r="J406">
        <v>0</v>
      </c>
      <c r="M406" t="s">
        <v>1227</v>
      </c>
      <c r="U406">
        <v>0</v>
      </c>
      <c r="V406">
        <v>0</v>
      </c>
    </row>
    <row r="407" spans="1:22" hidden="1" x14ac:dyDescent="0.35">
      <c r="A407" t="s">
        <v>154</v>
      </c>
      <c r="B407" t="s">
        <v>155</v>
      </c>
      <c r="C407" t="s">
        <v>156</v>
      </c>
      <c r="D407" t="s">
        <v>210</v>
      </c>
      <c r="E407" t="s">
        <v>313</v>
      </c>
      <c r="F407" s="3">
        <v>23802</v>
      </c>
      <c r="G407" t="s">
        <v>1228</v>
      </c>
      <c r="H407">
        <v>28</v>
      </c>
      <c r="I407">
        <v>50</v>
      </c>
      <c r="J407">
        <v>0</v>
      </c>
      <c r="M407" t="s">
        <v>1229</v>
      </c>
      <c r="U407">
        <v>0</v>
      </c>
      <c r="V407">
        <v>0</v>
      </c>
    </row>
    <row r="408" spans="1:22" x14ac:dyDescent="0.35">
      <c r="A408" t="s">
        <v>21</v>
      </c>
      <c r="B408" t="s">
        <v>178</v>
      </c>
      <c r="C408" t="s">
        <v>22</v>
      </c>
      <c r="D408" t="s">
        <v>125</v>
      </c>
      <c r="E408" t="s">
        <v>310</v>
      </c>
      <c r="F408" s="3">
        <v>26724</v>
      </c>
      <c r="G408" t="s">
        <v>1230</v>
      </c>
      <c r="H408">
        <v>0</v>
      </c>
      <c r="I408">
        <v>0</v>
      </c>
      <c r="J408">
        <v>0</v>
      </c>
      <c r="M408" t="s">
        <v>1231</v>
      </c>
      <c r="N408">
        <v>0</v>
      </c>
      <c r="O408">
        <v>0</v>
      </c>
      <c r="U408">
        <v>0</v>
      </c>
      <c r="V408">
        <v>0</v>
      </c>
    </row>
    <row r="409" spans="1:22" x14ac:dyDescent="0.35">
      <c r="A409" t="s">
        <v>21</v>
      </c>
      <c r="B409" t="s">
        <v>178</v>
      </c>
      <c r="C409" t="s">
        <v>22</v>
      </c>
      <c r="D409" t="s">
        <v>125</v>
      </c>
      <c r="E409" t="s">
        <v>1232</v>
      </c>
      <c r="F409" s="3">
        <v>27089</v>
      </c>
      <c r="G409" t="s">
        <v>1233</v>
      </c>
      <c r="H409">
        <v>0</v>
      </c>
      <c r="I409">
        <v>0</v>
      </c>
      <c r="J409">
        <v>0</v>
      </c>
      <c r="K409">
        <v>8532000</v>
      </c>
      <c r="L409">
        <v>1953893.1</v>
      </c>
      <c r="M409" t="s">
        <v>353</v>
      </c>
      <c r="N409">
        <v>4246073</v>
      </c>
      <c r="O409">
        <v>4285927</v>
      </c>
      <c r="U409">
        <v>0</v>
      </c>
      <c r="V409">
        <v>0</v>
      </c>
    </row>
    <row r="410" spans="1:22" x14ac:dyDescent="0.35">
      <c r="A410" t="s">
        <v>21</v>
      </c>
      <c r="B410" t="s">
        <v>178</v>
      </c>
      <c r="C410" t="s">
        <v>22</v>
      </c>
      <c r="D410" t="s">
        <v>126</v>
      </c>
      <c r="E410" t="s">
        <v>948</v>
      </c>
      <c r="F410" s="3">
        <v>27454</v>
      </c>
      <c r="G410" t="s">
        <v>1234</v>
      </c>
      <c r="H410">
        <v>14</v>
      </c>
      <c r="I410">
        <v>0</v>
      </c>
      <c r="J410">
        <v>0</v>
      </c>
      <c r="M410" t="s">
        <v>1235</v>
      </c>
      <c r="O410">
        <v>0</v>
      </c>
      <c r="P410">
        <v>0</v>
      </c>
      <c r="U410">
        <v>0</v>
      </c>
      <c r="V410">
        <v>0</v>
      </c>
    </row>
    <row r="411" spans="1:22" x14ac:dyDescent="0.35">
      <c r="A411" t="s">
        <v>21</v>
      </c>
      <c r="B411" t="s">
        <v>178</v>
      </c>
      <c r="C411" t="s">
        <v>22</v>
      </c>
      <c r="D411" t="s">
        <v>125</v>
      </c>
      <c r="E411" t="s">
        <v>237</v>
      </c>
      <c r="F411" s="3">
        <v>27820</v>
      </c>
      <c r="G411" t="s">
        <v>1236</v>
      </c>
      <c r="H411">
        <v>0</v>
      </c>
      <c r="I411">
        <v>0</v>
      </c>
      <c r="J411">
        <v>0</v>
      </c>
      <c r="K411">
        <v>1947804</v>
      </c>
      <c r="L411">
        <v>375782.1</v>
      </c>
      <c r="M411" t="s">
        <v>1237</v>
      </c>
      <c r="N411">
        <v>530877</v>
      </c>
      <c r="O411">
        <v>1416927</v>
      </c>
      <c r="U411">
        <v>0</v>
      </c>
      <c r="V411">
        <v>0</v>
      </c>
    </row>
    <row r="412" spans="1:22" x14ac:dyDescent="0.35">
      <c r="A412" t="s">
        <v>21</v>
      </c>
      <c r="B412" t="s">
        <v>178</v>
      </c>
      <c r="C412" t="s">
        <v>22</v>
      </c>
      <c r="D412" t="s">
        <v>125</v>
      </c>
      <c r="E412" t="s">
        <v>387</v>
      </c>
      <c r="F412" s="3">
        <v>27820</v>
      </c>
      <c r="G412" t="s">
        <v>1238</v>
      </c>
      <c r="H412">
        <v>0</v>
      </c>
      <c r="I412">
        <v>0</v>
      </c>
      <c r="J412">
        <v>0</v>
      </c>
      <c r="K412">
        <v>20500000</v>
      </c>
      <c r="L412">
        <v>3954983.9</v>
      </c>
      <c r="M412" t="s">
        <v>1239</v>
      </c>
      <c r="N412">
        <v>7582330</v>
      </c>
      <c r="O412">
        <v>12917670</v>
      </c>
      <c r="U412">
        <v>0</v>
      </c>
      <c r="V412">
        <v>0</v>
      </c>
    </row>
    <row r="413" spans="1:22" x14ac:dyDescent="0.35">
      <c r="A413" t="s">
        <v>21</v>
      </c>
      <c r="B413" t="s">
        <v>178</v>
      </c>
      <c r="C413" t="s">
        <v>22</v>
      </c>
      <c r="D413" t="s">
        <v>125</v>
      </c>
      <c r="E413" t="s">
        <v>248</v>
      </c>
      <c r="F413" s="3">
        <v>36220</v>
      </c>
      <c r="G413" t="s">
        <v>1240</v>
      </c>
      <c r="K413">
        <v>22426695</v>
      </c>
      <c r="L413">
        <v>1448441</v>
      </c>
      <c r="M413" t="s">
        <v>1241</v>
      </c>
      <c r="N413">
        <v>12206998</v>
      </c>
      <c r="O413">
        <v>10219697</v>
      </c>
      <c r="U413">
        <v>0</v>
      </c>
      <c r="V413">
        <v>0</v>
      </c>
    </row>
    <row r="414" spans="1:22" x14ac:dyDescent="0.35">
      <c r="A414" t="s">
        <v>21</v>
      </c>
      <c r="B414" t="s">
        <v>178</v>
      </c>
      <c r="C414" t="s">
        <v>22</v>
      </c>
      <c r="D414" t="s">
        <v>179</v>
      </c>
      <c r="E414" t="s">
        <v>1242</v>
      </c>
      <c r="F414" s="3">
        <v>39873</v>
      </c>
      <c r="G414" t="s">
        <v>1243</v>
      </c>
      <c r="H414">
        <v>0</v>
      </c>
      <c r="I414">
        <v>0</v>
      </c>
      <c r="J414">
        <v>0</v>
      </c>
      <c r="K414">
        <v>0</v>
      </c>
      <c r="L414">
        <v>0</v>
      </c>
      <c r="M414" t="s">
        <v>1244</v>
      </c>
      <c r="U414">
        <v>0</v>
      </c>
      <c r="V414">
        <v>0</v>
      </c>
    </row>
    <row r="415" spans="1:22" x14ac:dyDescent="0.35">
      <c r="A415" t="s">
        <v>21</v>
      </c>
      <c r="B415" t="s">
        <v>178</v>
      </c>
      <c r="C415" t="s">
        <v>22</v>
      </c>
      <c r="D415" t="s">
        <v>125</v>
      </c>
      <c r="E415" t="s">
        <v>488</v>
      </c>
      <c r="F415" s="3">
        <v>13210</v>
      </c>
      <c r="G415" t="s">
        <v>1245</v>
      </c>
      <c r="H415">
        <v>0</v>
      </c>
      <c r="I415">
        <v>0</v>
      </c>
      <c r="J415">
        <v>0</v>
      </c>
      <c r="M415" t="s">
        <v>1246</v>
      </c>
      <c r="U415">
        <v>0</v>
      </c>
      <c r="V415">
        <v>0</v>
      </c>
    </row>
    <row r="416" spans="1:22" hidden="1" x14ac:dyDescent="0.35">
      <c r="A416" t="s">
        <v>154</v>
      </c>
      <c r="B416" t="s">
        <v>155</v>
      </c>
      <c r="C416" t="s">
        <v>173</v>
      </c>
      <c r="D416" t="s">
        <v>325</v>
      </c>
      <c r="E416" t="s">
        <v>1247</v>
      </c>
      <c r="F416" s="3">
        <v>32568</v>
      </c>
      <c r="G416" t="s">
        <v>1248</v>
      </c>
      <c r="H416">
        <v>24</v>
      </c>
      <c r="I416">
        <v>45</v>
      </c>
      <c r="J416">
        <v>0</v>
      </c>
      <c r="M416" t="s">
        <v>1249</v>
      </c>
      <c r="N416">
        <v>0</v>
      </c>
      <c r="O416">
        <v>0</v>
      </c>
      <c r="U416">
        <v>0</v>
      </c>
      <c r="V416">
        <v>0</v>
      </c>
    </row>
    <row r="417" spans="1:22" x14ac:dyDescent="0.35">
      <c r="A417" t="s">
        <v>21</v>
      </c>
      <c r="B417" t="s">
        <v>178</v>
      </c>
      <c r="C417" t="s">
        <v>22</v>
      </c>
      <c r="D417" t="s">
        <v>338</v>
      </c>
      <c r="E417" t="s">
        <v>1250</v>
      </c>
      <c r="F417" s="3">
        <v>34759</v>
      </c>
      <c r="G417" t="s">
        <v>1251</v>
      </c>
      <c r="H417">
        <v>2</v>
      </c>
      <c r="I417">
        <v>0</v>
      </c>
      <c r="J417">
        <v>69</v>
      </c>
      <c r="K417">
        <v>368160</v>
      </c>
      <c r="L417">
        <v>25216.400000000001</v>
      </c>
      <c r="M417" t="s">
        <v>1252</v>
      </c>
      <c r="P417">
        <v>368160</v>
      </c>
      <c r="U417">
        <v>0</v>
      </c>
      <c r="V417">
        <v>0</v>
      </c>
    </row>
    <row r="418" spans="1:22" x14ac:dyDescent="0.35">
      <c r="A418" t="s">
        <v>21</v>
      </c>
      <c r="B418" t="s">
        <v>178</v>
      </c>
      <c r="C418" t="s">
        <v>7</v>
      </c>
      <c r="D418" t="s">
        <v>484</v>
      </c>
      <c r="E418" t="s">
        <v>1253</v>
      </c>
      <c r="F418" s="3">
        <v>40603</v>
      </c>
      <c r="G418" t="s">
        <v>1254</v>
      </c>
      <c r="H418">
        <v>1</v>
      </c>
      <c r="K418">
        <v>0</v>
      </c>
      <c r="L418">
        <v>0</v>
      </c>
      <c r="M418" t="s">
        <v>1255</v>
      </c>
      <c r="V418">
        <v>9</v>
      </c>
    </row>
    <row r="419" spans="1:22" x14ac:dyDescent="0.35">
      <c r="A419" t="s">
        <v>21</v>
      </c>
      <c r="B419" t="s">
        <v>178</v>
      </c>
      <c r="C419" t="s">
        <v>22</v>
      </c>
      <c r="D419" t="s">
        <v>338</v>
      </c>
      <c r="E419" t="s">
        <v>1256</v>
      </c>
      <c r="F419" s="3">
        <v>33298</v>
      </c>
      <c r="G419" t="s">
        <v>1257</v>
      </c>
      <c r="H419">
        <v>9</v>
      </c>
      <c r="I419">
        <v>0</v>
      </c>
      <c r="J419">
        <v>0</v>
      </c>
      <c r="M419" t="s">
        <v>1258</v>
      </c>
      <c r="O419">
        <v>0</v>
      </c>
      <c r="P419">
        <v>0</v>
      </c>
      <c r="U419">
        <v>0</v>
      </c>
      <c r="V419">
        <v>0</v>
      </c>
    </row>
    <row r="420" spans="1:22" x14ac:dyDescent="0.35">
      <c r="A420" t="s">
        <v>21</v>
      </c>
      <c r="B420" t="s">
        <v>178</v>
      </c>
      <c r="C420" t="s">
        <v>22</v>
      </c>
      <c r="D420" t="s">
        <v>125</v>
      </c>
      <c r="E420" t="s">
        <v>1259</v>
      </c>
      <c r="F420" s="3">
        <v>33664</v>
      </c>
      <c r="G420" t="s">
        <v>1260</v>
      </c>
      <c r="H420">
        <v>0</v>
      </c>
      <c r="I420">
        <v>0</v>
      </c>
      <c r="J420">
        <v>40</v>
      </c>
      <c r="K420">
        <v>1012311</v>
      </c>
      <c r="L420">
        <v>72307.899999999994</v>
      </c>
      <c r="M420" t="s">
        <v>1261</v>
      </c>
      <c r="P420">
        <v>1012311</v>
      </c>
      <c r="U420">
        <v>0</v>
      </c>
      <c r="V420">
        <v>0</v>
      </c>
    </row>
    <row r="421" spans="1:22" x14ac:dyDescent="0.35">
      <c r="A421" t="s">
        <v>21</v>
      </c>
      <c r="B421" t="s">
        <v>178</v>
      </c>
      <c r="C421" t="s">
        <v>22</v>
      </c>
      <c r="D421" t="s">
        <v>126</v>
      </c>
      <c r="E421" t="s">
        <v>1262</v>
      </c>
      <c r="F421" s="3">
        <v>39142</v>
      </c>
      <c r="G421" t="s">
        <v>1263</v>
      </c>
      <c r="H421">
        <v>0</v>
      </c>
      <c r="I421">
        <v>0</v>
      </c>
      <c r="J421">
        <v>0</v>
      </c>
      <c r="K421">
        <v>0</v>
      </c>
      <c r="L421">
        <v>0</v>
      </c>
      <c r="M421" t="s">
        <v>1264</v>
      </c>
      <c r="U421">
        <v>0</v>
      </c>
      <c r="V421">
        <v>0</v>
      </c>
    </row>
    <row r="422" spans="1:22" x14ac:dyDescent="0.35">
      <c r="A422" t="s">
        <v>21</v>
      </c>
      <c r="B422" t="s">
        <v>178</v>
      </c>
      <c r="C422" t="s">
        <v>22</v>
      </c>
      <c r="D422" t="s">
        <v>125</v>
      </c>
      <c r="E422" t="s">
        <v>1265</v>
      </c>
      <c r="F422" s="3">
        <v>28185</v>
      </c>
      <c r="G422" t="s">
        <v>1266</v>
      </c>
      <c r="H422">
        <v>0</v>
      </c>
      <c r="I422">
        <v>0</v>
      </c>
      <c r="J422">
        <v>0</v>
      </c>
      <c r="M422" t="s">
        <v>1267</v>
      </c>
      <c r="N422">
        <v>0</v>
      </c>
      <c r="O422">
        <v>0</v>
      </c>
      <c r="U422">
        <v>0</v>
      </c>
      <c r="V422">
        <v>0</v>
      </c>
    </row>
    <row r="423" spans="1:22" x14ac:dyDescent="0.35">
      <c r="A423" t="s">
        <v>21</v>
      </c>
      <c r="B423" t="s">
        <v>178</v>
      </c>
      <c r="C423" t="s">
        <v>22</v>
      </c>
      <c r="D423" t="s">
        <v>1268</v>
      </c>
      <c r="E423" t="s">
        <v>1269</v>
      </c>
      <c r="F423" s="3">
        <v>32568</v>
      </c>
      <c r="G423" t="s">
        <v>1270</v>
      </c>
      <c r="M423" t="s">
        <v>1271</v>
      </c>
      <c r="U423">
        <v>6925128</v>
      </c>
    </row>
    <row r="424" spans="1:22" hidden="1" x14ac:dyDescent="0.35">
      <c r="A424" t="s">
        <v>154</v>
      </c>
      <c r="B424" t="s">
        <v>155</v>
      </c>
      <c r="C424" t="s">
        <v>268</v>
      </c>
      <c r="D424" t="s">
        <v>1030</v>
      </c>
      <c r="E424" t="s">
        <v>1272</v>
      </c>
      <c r="F424" s="3">
        <v>33664</v>
      </c>
      <c r="G424" t="s">
        <v>1273</v>
      </c>
      <c r="H424">
        <v>0</v>
      </c>
      <c r="I424">
        <v>0</v>
      </c>
      <c r="J424">
        <v>0</v>
      </c>
      <c r="M424" t="s">
        <v>1274</v>
      </c>
      <c r="N424">
        <v>0</v>
      </c>
      <c r="O424">
        <v>0</v>
      </c>
      <c r="U424">
        <v>0</v>
      </c>
      <c r="V424">
        <v>0</v>
      </c>
    </row>
    <row r="425" spans="1:22" x14ac:dyDescent="0.35">
      <c r="A425" t="s">
        <v>21</v>
      </c>
      <c r="B425" t="s">
        <v>178</v>
      </c>
      <c r="C425" t="s">
        <v>13</v>
      </c>
      <c r="D425" t="s">
        <v>196</v>
      </c>
      <c r="E425" t="s">
        <v>1275</v>
      </c>
      <c r="F425" s="3">
        <v>37681</v>
      </c>
      <c r="G425" t="s">
        <v>1276</v>
      </c>
      <c r="H425">
        <v>44</v>
      </c>
      <c r="I425">
        <v>375</v>
      </c>
      <c r="J425">
        <v>0</v>
      </c>
      <c r="M425" t="s">
        <v>1277</v>
      </c>
      <c r="U425">
        <v>0</v>
      </c>
      <c r="V425">
        <v>0</v>
      </c>
    </row>
    <row r="426" spans="1:22" x14ac:dyDescent="0.35">
      <c r="A426" t="s">
        <v>21</v>
      </c>
      <c r="B426" t="s">
        <v>178</v>
      </c>
      <c r="C426" t="s">
        <v>22</v>
      </c>
      <c r="D426" t="s">
        <v>128</v>
      </c>
      <c r="E426" t="s">
        <v>180</v>
      </c>
      <c r="F426" s="3">
        <v>15036</v>
      </c>
      <c r="G426" t="s">
        <v>1278</v>
      </c>
      <c r="H426">
        <v>76</v>
      </c>
      <c r="I426">
        <v>0</v>
      </c>
      <c r="J426">
        <v>0</v>
      </c>
      <c r="K426">
        <v>0</v>
      </c>
      <c r="L426">
        <v>0</v>
      </c>
      <c r="M426" t="s">
        <v>1279</v>
      </c>
      <c r="U426">
        <v>0</v>
      </c>
      <c r="V426">
        <v>0</v>
      </c>
    </row>
    <row r="427" spans="1:22" x14ac:dyDescent="0.35">
      <c r="A427" t="s">
        <v>21</v>
      </c>
      <c r="B427" t="s">
        <v>178</v>
      </c>
      <c r="C427" t="s">
        <v>22</v>
      </c>
      <c r="D427" t="s">
        <v>128</v>
      </c>
      <c r="E427" t="s">
        <v>400</v>
      </c>
      <c r="F427" s="3">
        <v>34029</v>
      </c>
      <c r="G427" t="s">
        <v>1280</v>
      </c>
      <c r="H427">
        <v>33</v>
      </c>
      <c r="I427">
        <v>0</v>
      </c>
      <c r="J427">
        <v>0</v>
      </c>
      <c r="K427">
        <v>19866000</v>
      </c>
      <c r="L427">
        <v>1392476.6</v>
      </c>
      <c r="M427" t="s">
        <v>1281</v>
      </c>
      <c r="S427">
        <v>19866000</v>
      </c>
      <c r="U427">
        <v>0</v>
      </c>
      <c r="V427">
        <v>0</v>
      </c>
    </row>
    <row r="428" spans="1:22" x14ac:dyDescent="0.35">
      <c r="A428" t="s">
        <v>21</v>
      </c>
      <c r="B428" t="s">
        <v>178</v>
      </c>
      <c r="C428" t="s">
        <v>22</v>
      </c>
      <c r="D428" t="s">
        <v>125</v>
      </c>
      <c r="E428" t="s">
        <v>323</v>
      </c>
      <c r="F428" s="3">
        <v>13210</v>
      </c>
      <c r="G428" t="s">
        <v>1282</v>
      </c>
      <c r="H428">
        <v>0</v>
      </c>
      <c r="I428">
        <v>0</v>
      </c>
      <c r="J428">
        <v>0</v>
      </c>
      <c r="M428" t="s">
        <v>1283</v>
      </c>
      <c r="U428">
        <v>0</v>
      </c>
      <c r="V428">
        <v>0</v>
      </c>
    </row>
    <row r="429" spans="1:22" x14ac:dyDescent="0.35">
      <c r="A429" t="s">
        <v>21</v>
      </c>
      <c r="B429" t="s">
        <v>178</v>
      </c>
      <c r="C429" t="s">
        <v>22</v>
      </c>
      <c r="D429" t="s">
        <v>125</v>
      </c>
      <c r="E429" t="s">
        <v>488</v>
      </c>
      <c r="F429" s="3">
        <v>17593</v>
      </c>
      <c r="G429" t="s">
        <v>1284</v>
      </c>
      <c r="H429">
        <v>0</v>
      </c>
      <c r="I429">
        <v>0</v>
      </c>
      <c r="J429">
        <v>0</v>
      </c>
      <c r="M429" t="s">
        <v>1285</v>
      </c>
      <c r="U429">
        <v>0</v>
      </c>
      <c r="V429">
        <v>0</v>
      </c>
    </row>
    <row r="430" spans="1:22" x14ac:dyDescent="0.35">
      <c r="A430" t="s">
        <v>21</v>
      </c>
      <c r="B430" t="s">
        <v>178</v>
      </c>
      <c r="C430" t="s">
        <v>22</v>
      </c>
      <c r="D430" t="s">
        <v>125</v>
      </c>
      <c r="E430" t="s">
        <v>568</v>
      </c>
      <c r="F430" s="3">
        <v>7366</v>
      </c>
      <c r="G430" t="s">
        <v>1286</v>
      </c>
      <c r="H430">
        <v>0</v>
      </c>
      <c r="I430">
        <v>0</v>
      </c>
      <c r="J430">
        <v>0</v>
      </c>
      <c r="M430" t="s">
        <v>1287</v>
      </c>
      <c r="U430">
        <v>0</v>
      </c>
      <c r="V430">
        <v>0</v>
      </c>
    </row>
    <row r="431" spans="1:22" x14ac:dyDescent="0.35">
      <c r="A431" t="s">
        <v>21</v>
      </c>
      <c r="B431" t="s">
        <v>178</v>
      </c>
      <c r="C431" t="s">
        <v>22</v>
      </c>
      <c r="D431" t="s">
        <v>128</v>
      </c>
      <c r="E431" t="s">
        <v>1081</v>
      </c>
      <c r="F431" s="3">
        <v>26724</v>
      </c>
      <c r="G431" t="s">
        <v>1288</v>
      </c>
      <c r="H431">
        <v>12</v>
      </c>
      <c r="I431">
        <v>43</v>
      </c>
      <c r="J431">
        <v>0</v>
      </c>
      <c r="M431" t="s">
        <v>1289</v>
      </c>
      <c r="N431">
        <v>0</v>
      </c>
      <c r="O431">
        <v>0</v>
      </c>
      <c r="U431">
        <v>0</v>
      </c>
      <c r="V431">
        <v>0</v>
      </c>
    </row>
    <row r="432" spans="1:22" x14ac:dyDescent="0.35">
      <c r="A432" t="s">
        <v>21</v>
      </c>
      <c r="B432" t="s">
        <v>178</v>
      </c>
      <c r="C432" t="s">
        <v>22</v>
      </c>
      <c r="D432" t="s">
        <v>126</v>
      </c>
      <c r="E432" t="s">
        <v>578</v>
      </c>
      <c r="F432" s="3">
        <v>35490</v>
      </c>
      <c r="G432" t="s">
        <v>1290</v>
      </c>
      <c r="H432">
        <v>0</v>
      </c>
      <c r="I432">
        <v>0</v>
      </c>
      <c r="J432">
        <v>0</v>
      </c>
      <c r="K432">
        <v>4585262</v>
      </c>
      <c r="L432">
        <v>304331.5</v>
      </c>
      <c r="M432" t="s">
        <v>1291</v>
      </c>
      <c r="N432">
        <v>653232</v>
      </c>
      <c r="O432">
        <v>3932030</v>
      </c>
      <c r="U432">
        <v>0</v>
      </c>
      <c r="V432">
        <v>0</v>
      </c>
    </row>
    <row r="433" spans="1:22" x14ac:dyDescent="0.35">
      <c r="A433" t="s">
        <v>21</v>
      </c>
      <c r="B433" t="s">
        <v>178</v>
      </c>
      <c r="C433" t="s">
        <v>22</v>
      </c>
      <c r="D433" t="s">
        <v>125</v>
      </c>
      <c r="E433" t="s">
        <v>1292</v>
      </c>
      <c r="F433" s="3">
        <v>30376</v>
      </c>
      <c r="G433" t="s">
        <v>1293</v>
      </c>
      <c r="H433">
        <v>0</v>
      </c>
      <c r="I433">
        <v>0</v>
      </c>
      <c r="J433">
        <v>0</v>
      </c>
      <c r="M433" t="s">
        <v>1294</v>
      </c>
      <c r="N433">
        <v>0</v>
      </c>
      <c r="O433">
        <v>0</v>
      </c>
      <c r="U433">
        <v>0</v>
      </c>
      <c r="V433">
        <v>0</v>
      </c>
    </row>
    <row r="434" spans="1:22" hidden="1" x14ac:dyDescent="0.35">
      <c r="A434" t="s">
        <v>154</v>
      </c>
      <c r="B434" t="s">
        <v>155</v>
      </c>
      <c r="C434" t="s">
        <v>268</v>
      </c>
      <c r="D434" t="s">
        <v>1030</v>
      </c>
      <c r="E434" t="s">
        <v>1295</v>
      </c>
      <c r="F434" s="3">
        <v>32933</v>
      </c>
      <c r="G434" t="s">
        <v>1296</v>
      </c>
      <c r="H434">
        <v>2</v>
      </c>
      <c r="I434">
        <v>12</v>
      </c>
      <c r="J434">
        <v>0</v>
      </c>
      <c r="M434" t="s">
        <v>1297</v>
      </c>
      <c r="U434">
        <v>0</v>
      </c>
      <c r="V434">
        <v>0</v>
      </c>
    </row>
    <row r="435" spans="1:22" hidden="1" x14ac:dyDescent="0.35">
      <c r="A435" t="s">
        <v>154</v>
      </c>
      <c r="B435" t="s">
        <v>155</v>
      </c>
      <c r="C435" t="s">
        <v>268</v>
      </c>
      <c r="D435" t="s">
        <v>269</v>
      </c>
      <c r="E435" t="s">
        <v>431</v>
      </c>
      <c r="F435" s="3">
        <v>33664</v>
      </c>
      <c r="G435" t="s">
        <v>1298</v>
      </c>
      <c r="H435">
        <v>0</v>
      </c>
      <c r="I435">
        <v>0</v>
      </c>
      <c r="J435">
        <v>0</v>
      </c>
      <c r="M435" t="s">
        <v>1299</v>
      </c>
      <c r="N435">
        <v>0</v>
      </c>
      <c r="O435">
        <v>0</v>
      </c>
      <c r="U435">
        <v>0</v>
      </c>
      <c r="V435">
        <v>0</v>
      </c>
    </row>
    <row r="436" spans="1:22" x14ac:dyDescent="0.35">
      <c r="A436" t="s">
        <v>21</v>
      </c>
      <c r="B436" t="s">
        <v>178</v>
      </c>
      <c r="C436" t="s">
        <v>22</v>
      </c>
      <c r="D436" t="s">
        <v>125</v>
      </c>
      <c r="E436" t="s">
        <v>488</v>
      </c>
      <c r="F436" s="3">
        <v>29282</v>
      </c>
      <c r="G436" t="s">
        <v>1300</v>
      </c>
      <c r="H436">
        <v>0</v>
      </c>
      <c r="I436">
        <v>0</v>
      </c>
      <c r="J436">
        <v>0</v>
      </c>
      <c r="M436" t="s">
        <v>1301</v>
      </c>
      <c r="N436">
        <v>0</v>
      </c>
      <c r="O436">
        <v>0</v>
      </c>
      <c r="U436">
        <v>0</v>
      </c>
      <c r="V436">
        <v>0</v>
      </c>
    </row>
    <row r="437" spans="1:22" x14ac:dyDescent="0.35">
      <c r="A437" t="s">
        <v>21</v>
      </c>
      <c r="B437" t="s">
        <v>178</v>
      </c>
      <c r="C437" t="s">
        <v>22</v>
      </c>
      <c r="D437" t="s">
        <v>128</v>
      </c>
      <c r="E437" t="s">
        <v>323</v>
      </c>
      <c r="F437" s="3">
        <v>39509</v>
      </c>
      <c r="G437" t="s">
        <v>1302</v>
      </c>
      <c r="H437">
        <v>0</v>
      </c>
      <c r="I437">
        <v>0</v>
      </c>
      <c r="J437">
        <v>0</v>
      </c>
      <c r="K437">
        <v>0</v>
      </c>
      <c r="L437">
        <v>0</v>
      </c>
      <c r="M437" t="s">
        <v>1303</v>
      </c>
      <c r="U437">
        <v>6000</v>
      </c>
      <c r="V437">
        <v>0</v>
      </c>
    </row>
    <row r="438" spans="1:22" x14ac:dyDescent="0.35">
      <c r="A438" t="s">
        <v>21</v>
      </c>
      <c r="B438" t="s">
        <v>178</v>
      </c>
      <c r="C438" t="s">
        <v>7</v>
      </c>
      <c r="D438" t="s">
        <v>415</v>
      </c>
      <c r="E438" t="s">
        <v>1304</v>
      </c>
      <c r="F438" s="3">
        <v>5540</v>
      </c>
      <c r="G438" t="s">
        <v>1305</v>
      </c>
      <c r="H438">
        <v>56</v>
      </c>
      <c r="I438">
        <v>22</v>
      </c>
      <c r="J438">
        <v>0</v>
      </c>
      <c r="M438" t="s">
        <v>1306</v>
      </c>
      <c r="U438">
        <v>0</v>
      </c>
      <c r="V438">
        <v>0</v>
      </c>
    </row>
    <row r="439" spans="1:22" x14ac:dyDescent="0.35">
      <c r="A439" t="s">
        <v>21</v>
      </c>
      <c r="B439" t="s">
        <v>178</v>
      </c>
      <c r="C439" t="s">
        <v>22</v>
      </c>
      <c r="D439" t="s">
        <v>338</v>
      </c>
      <c r="E439" t="s">
        <v>1307</v>
      </c>
      <c r="F439" s="3">
        <v>31838</v>
      </c>
      <c r="G439" t="s">
        <v>1308</v>
      </c>
      <c r="H439">
        <v>7</v>
      </c>
      <c r="I439">
        <v>0</v>
      </c>
      <c r="J439">
        <v>0</v>
      </c>
      <c r="M439" t="s">
        <v>1309</v>
      </c>
      <c r="N439">
        <v>0</v>
      </c>
      <c r="O439">
        <v>0</v>
      </c>
      <c r="U439">
        <v>0</v>
      </c>
      <c r="V439">
        <v>0</v>
      </c>
    </row>
    <row r="440" spans="1:22" x14ac:dyDescent="0.35">
      <c r="A440" t="s">
        <v>21</v>
      </c>
      <c r="B440" t="s">
        <v>178</v>
      </c>
      <c r="C440" t="s">
        <v>22</v>
      </c>
      <c r="D440" t="s">
        <v>125</v>
      </c>
      <c r="E440" t="s">
        <v>1310</v>
      </c>
      <c r="F440" s="3">
        <v>40970</v>
      </c>
      <c r="G440" t="s">
        <v>1311</v>
      </c>
      <c r="J440">
        <v>500</v>
      </c>
      <c r="K440">
        <v>19778000</v>
      </c>
      <c r="L440">
        <v>975086.3</v>
      </c>
      <c r="M440" t="s">
        <v>1312</v>
      </c>
      <c r="N440">
        <v>19778000</v>
      </c>
    </row>
    <row r="441" spans="1:22" x14ac:dyDescent="0.35">
      <c r="A441" t="s">
        <v>21</v>
      </c>
      <c r="B441" t="s">
        <v>178</v>
      </c>
      <c r="C441" t="s">
        <v>22</v>
      </c>
      <c r="D441" t="s">
        <v>128</v>
      </c>
      <c r="E441" t="s">
        <v>488</v>
      </c>
      <c r="F441" s="3">
        <v>42431</v>
      </c>
      <c r="G441" t="s">
        <v>1313</v>
      </c>
      <c r="K441">
        <v>0</v>
      </c>
      <c r="L441">
        <v>0</v>
      </c>
      <c r="M441" t="s">
        <v>1314</v>
      </c>
      <c r="U441">
        <v>300000</v>
      </c>
    </row>
    <row r="442" spans="1:22" x14ac:dyDescent="0.35">
      <c r="A442" t="s">
        <v>21</v>
      </c>
      <c r="B442" t="s">
        <v>178</v>
      </c>
      <c r="C442" t="s">
        <v>22</v>
      </c>
      <c r="D442" t="s">
        <v>125</v>
      </c>
      <c r="E442" t="s">
        <v>488</v>
      </c>
      <c r="F442" s="3">
        <v>18324</v>
      </c>
      <c r="G442" t="s">
        <v>1315</v>
      </c>
      <c r="H442">
        <v>0</v>
      </c>
      <c r="I442">
        <v>0</v>
      </c>
      <c r="J442">
        <v>0</v>
      </c>
      <c r="M442" t="s">
        <v>1316</v>
      </c>
      <c r="U442">
        <v>0</v>
      </c>
      <c r="V442">
        <v>0</v>
      </c>
    </row>
    <row r="443" spans="1:22" x14ac:dyDescent="0.35">
      <c r="A443" t="s">
        <v>21</v>
      </c>
      <c r="B443" t="s">
        <v>178</v>
      </c>
      <c r="C443" t="s">
        <v>22</v>
      </c>
      <c r="D443" t="s">
        <v>125</v>
      </c>
      <c r="E443" t="s">
        <v>1317</v>
      </c>
      <c r="F443" s="3">
        <v>38048</v>
      </c>
      <c r="G443" t="s">
        <v>1318</v>
      </c>
      <c r="J443">
        <v>1000</v>
      </c>
      <c r="K443">
        <v>2302473</v>
      </c>
      <c r="L443">
        <v>131946.9</v>
      </c>
      <c r="M443" t="s">
        <v>1319</v>
      </c>
      <c r="N443">
        <v>565937</v>
      </c>
      <c r="O443">
        <v>1736536</v>
      </c>
      <c r="U443">
        <v>0</v>
      </c>
      <c r="V443">
        <v>0</v>
      </c>
    </row>
    <row r="444" spans="1:22" x14ac:dyDescent="0.35">
      <c r="A444" t="s">
        <v>21</v>
      </c>
      <c r="B444" t="s">
        <v>178</v>
      </c>
      <c r="C444" t="s">
        <v>22</v>
      </c>
      <c r="D444" t="s">
        <v>125</v>
      </c>
      <c r="E444" t="s">
        <v>1320</v>
      </c>
      <c r="F444" s="3">
        <v>39874</v>
      </c>
      <c r="G444" t="s">
        <v>1321</v>
      </c>
      <c r="H444">
        <v>0</v>
      </c>
      <c r="I444">
        <v>0</v>
      </c>
      <c r="J444">
        <v>3000</v>
      </c>
      <c r="K444">
        <v>76506000</v>
      </c>
      <c r="L444">
        <v>4012552.4</v>
      </c>
      <c r="M444" t="s">
        <v>1322</v>
      </c>
      <c r="N444">
        <v>70006000</v>
      </c>
      <c r="O444">
        <v>6500000</v>
      </c>
      <c r="U444">
        <v>0</v>
      </c>
      <c r="V444">
        <v>0</v>
      </c>
    </row>
    <row r="445" spans="1:22" x14ac:dyDescent="0.35">
      <c r="A445" t="s">
        <v>21</v>
      </c>
      <c r="B445" t="s">
        <v>178</v>
      </c>
      <c r="C445" t="s">
        <v>22</v>
      </c>
      <c r="D445" t="s">
        <v>125</v>
      </c>
      <c r="E445" t="s">
        <v>1323</v>
      </c>
      <c r="F445" s="3">
        <v>40970</v>
      </c>
      <c r="G445" t="s">
        <v>1324</v>
      </c>
      <c r="J445">
        <v>269</v>
      </c>
      <c r="K445">
        <v>0</v>
      </c>
      <c r="L445">
        <v>0</v>
      </c>
      <c r="M445" t="s">
        <v>1325</v>
      </c>
    </row>
    <row r="446" spans="1:22" x14ac:dyDescent="0.35">
      <c r="A446" t="s">
        <v>21</v>
      </c>
      <c r="B446" t="s">
        <v>178</v>
      </c>
      <c r="C446" t="s">
        <v>22</v>
      </c>
      <c r="D446" t="s">
        <v>125</v>
      </c>
      <c r="E446" t="s">
        <v>1326</v>
      </c>
      <c r="F446" s="3">
        <v>40970</v>
      </c>
      <c r="G446" t="s">
        <v>1327</v>
      </c>
      <c r="H446">
        <v>0</v>
      </c>
      <c r="I446">
        <v>0</v>
      </c>
      <c r="J446">
        <v>269</v>
      </c>
      <c r="K446">
        <v>6700000</v>
      </c>
      <c r="L446">
        <v>330320.5</v>
      </c>
      <c r="M446" t="s">
        <v>1325</v>
      </c>
      <c r="R446">
        <v>6700000</v>
      </c>
    </row>
    <row r="447" spans="1:22" hidden="1" x14ac:dyDescent="0.35">
      <c r="A447" t="s">
        <v>154</v>
      </c>
      <c r="B447" t="s">
        <v>155</v>
      </c>
      <c r="C447" t="s">
        <v>268</v>
      </c>
      <c r="D447" t="s">
        <v>411</v>
      </c>
      <c r="E447" t="s">
        <v>190</v>
      </c>
      <c r="F447" s="3">
        <v>33665</v>
      </c>
      <c r="G447" t="s">
        <v>1328</v>
      </c>
      <c r="H447">
        <v>0</v>
      </c>
      <c r="I447">
        <v>0</v>
      </c>
      <c r="J447">
        <v>200</v>
      </c>
      <c r="M447" t="s">
        <v>1329</v>
      </c>
      <c r="N447">
        <v>0</v>
      </c>
      <c r="O447">
        <v>0</v>
      </c>
      <c r="U447">
        <v>0</v>
      </c>
      <c r="V447">
        <v>0</v>
      </c>
    </row>
    <row r="448" spans="1:22" x14ac:dyDescent="0.35">
      <c r="A448" t="s">
        <v>21</v>
      </c>
      <c r="B448" t="s">
        <v>178</v>
      </c>
      <c r="C448" t="s">
        <v>7</v>
      </c>
      <c r="D448" t="s">
        <v>415</v>
      </c>
      <c r="E448" t="s">
        <v>1330</v>
      </c>
      <c r="F448" s="3">
        <v>21611</v>
      </c>
      <c r="G448" t="s">
        <v>1331</v>
      </c>
      <c r="H448">
        <v>4</v>
      </c>
      <c r="I448">
        <v>0</v>
      </c>
      <c r="J448">
        <v>0</v>
      </c>
      <c r="M448" t="s">
        <v>1332</v>
      </c>
      <c r="U448">
        <v>0</v>
      </c>
      <c r="V448">
        <v>0</v>
      </c>
    </row>
    <row r="449" spans="1:22" x14ac:dyDescent="0.35">
      <c r="A449" t="s">
        <v>21</v>
      </c>
      <c r="B449" t="s">
        <v>178</v>
      </c>
      <c r="C449" t="s">
        <v>22</v>
      </c>
      <c r="D449" t="s">
        <v>278</v>
      </c>
      <c r="E449" t="s">
        <v>431</v>
      </c>
      <c r="F449" s="3">
        <v>33299</v>
      </c>
      <c r="G449" t="s">
        <v>1333</v>
      </c>
      <c r="H449">
        <v>0</v>
      </c>
      <c r="I449">
        <v>0</v>
      </c>
      <c r="J449">
        <v>0</v>
      </c>
      <c r="K449">
        <v>28310657</v>
      </c>
      <c r="L449">
        <v>2051496.9</v>
      </c>
      <c r="M449" t="s">
        <v>1334</v>
      </c>
      <c r="O449">
        <v>0</v>
      </c>
      <c r="P449">
        <v>0</v>
      </c>
      <c r="S449">
        <v>28310657</v>
      </c>
      <c r="U449">
        <v>1560000</v>
      </c>
      <c r="V449">
        <v>0</v>
      </c>
    </row>
    <row r="450" spans="1:22" x14ac:dyDescent="0.35">
      <c r="A450" t="s">
        <v>21</v>
      </c>
      <c r="B450" t="s">
        <v>178</v>
      </c>
      <c r="C450" t="s">
        <v>7</v>
      </c>
      <c r="D450" t="s">
        <v>288</v>
      </c>
      <c r="E450" t="s">
        <v>1335</v>
      </c>
      <c r="F450" s="3">
        <v>23438</v>
      </c>
      <c r="G450" t="s">
        <v>1336</v>
      </c>
      <c r="H450">
        <v>0</v>
      </c>
      <c r="I450">
        <v>0</v>
      </c>
      <c r="J450">
        <v>0</v>
      </c>
      <c r="M450" t="s">
        <v>1337</v>
      </c>
      <c r="U450">
        <v>0</v>
      </c>
      <c r="V450">
        <v>8</v>
      </c>
    </row>
    <row r="451" spans="1:22" x14ac:dyDescent="0.35">
      <c r="A451" t="s">
        <v>21</v>
      </c>
      <c r="B451" t="s">
        <v>178</v>
      </c>
      <c r="C451" t="s">
        <v>22</v>
      </c>
      <c r="D451" t="s">
        <v>125</v>
      </c>
      <c r="E451" t="s">
        <v>1338</v>
      </c>
      <c r="F451" s="3">
        <v>31838</v>
      </c>
      <c r="G451" t="s">
        <v>1339</v>
      </c>
      <c r="H451">
        <v>0</v>
      </c>
      <c r="I451">
        <v>0</v>
      </c>
      <c r="J451">
        <v>300</v>
      </c>
      <c r="M451" t="s">
        <v>1340</v>
      </c>
      <c r="N451">
        <v>0</v>
      </c>
      <c r="O451">
        <v>0</v>
      </c>
      <c r="U451">
        <v>0</v>
      </c>
      <c r="V451">
        <v>0</v>
      </c>
    </row>
    <row r="452" spans="1:22" x14ac:dyDescent="0.35">
      <c r="A452" t="s">
        <v>21</v>
      </c>
      <c r="B452" t="s">
        <v>178</v>
      </c>
      <c r="C452" t="s">
        <v>22</v>
      </c>
      <c r="D452" t="s">
        <v>125</v>
      </c>
      <c r="E452" t="s">
        <v>1341</v>
      </c>
      <c r="F452" s="3">
        <v>35856</v>
      </c>
      <c r="G452" t="s">
        <v>1342</v>
      </c>
      <c r="H452">
        <v>0</v>
      </c>
      <c r="I452">
        <v>0</v>
      </c>
      <c r="J452">
        <v>3757</v>
      </c>
      <c r="K452">
        <v>27741685</v>
      </c>
      <c r="L452">
        <v>1823111.8</v>
      </c>
      <c r="M452" t="s">
        <v>1343</v>
      </c>
      <c r="N452">
        <v>7246824</v>
      </c>
      <c r="O452">
        <v>14570459</v>
      </c>
      <c r="P452">
        <v>5924402</v>
      </c>
      <c r="U452">
        <v>0</v>
      </c>
      <c r="V452">
        <v>0</v>
      </c>
    </row>
    <row r="453" spans="1:22" hidden="1" x14ac:dyDescent="0.35">
      <c r="A453" t="s">
        <v>154</v>
      </c>
      <c r="B453" t="s">
        <v>155</v>
      </c>
      <c r="C453" t="s">
        <v>173</v>
      </c>
      <c r="D453" t="s">
        <v>325</v>
      </c>
      <c r="E453" t="s">
        <v>1138</v>
      </c>
      <c r="F453" s="3">
        <v>42065</v>
      </c>
      <c r="G453" t="s">
        <v>1344</v>
      </c>
      <c r="I453">
        <v>25</v>
      </c>
      <c r="J453">
        <v>138</v>
      </c>
      <c r="K453">
        <v>0</v>
      </c>
      <c r="L453">
        <v>0</v>
      </c>
      <c r="M453" t="s">
        <v>1345</v>
      </c>
    </row>
    <row r="454" spans="1:22" x14ac:dyDescent="0.35">
      <c r="A454" t="s">
        <v>21</v>
      </c>
      <c r="B454" t="s">
        <v>178</v>
      </c>
      <c r="C454" t="s">
        <v>7</v>
      </c>
      <c r="D454" t="s">
        <v>415</v>
      </c>
      <c r="E454" t="s">
        <v>1346</v>
      </c>
      <c r="F454" s="3">
        <v>42431</v>
      </c>
      <c r="G454" t="s">
        <v>1347</v>
      </c>
      <c r="K454">
        <v>0</v>
      </c>
      <c r="L454">
        <v>0</v>
      </c>
      <c r="M454" t="s">
        <v>1348</v>
      </c>
    </row>
    <row r="455" spans="1:22" hidden="1" x14ac:dyDescent="0.35">
      <c r="A455" t="s">
        <v>154</v>
      </c>
      <c r="B455" t="s">
        <v>155</v>
      </c>
      <c r="C455" t="s">
        <v>173</v>
      </c>
      <c r="D455" t="s">
        <v>325</v>
      </c>
      <c r="E455" t="s">
        <v>1349</v>
      </c>
      <c r="F455" s="3">
        <v>28916</v>
      </c>
      <c r="G455" t="s">
        <v>1350</v>
      </c>
      <c r="H455">
        <v>17</v>
      </c>
      <c r="I455">
        <v>7</v>
      </c>
      <c r="J455">
        <v>0</v>
      </c>
      <c r="M455" t="s">
        <v>1351</v>
      </c>
      <c r="N455">
        <v>0</v>
      </c>
      <c r="O455">
        <v>0</v>
      </c>
      <c r="U455">
        <v>0</v>
      </c>
      <c r="V455">
        <v>0</v>
      </c>
    </row>
    <row r="456" spans="1:22" hidden="1" x14ac:dyDescent="0.35">
      <c r="A456" t="s">
        <v>154</v>
      </c>
      <c r="B456" t="s">
        <v>155</v>
      </c>
      <c r="C456" t="s">
        <v>209</v>
      </c>
      <c r="D456" t="s">
        <v>210</v>
      </c>
      <c r="E456" t="s">
        <v>1352</v>
      </c>
      <c r="F456" s="3">
        <v>42431</v>
      </c>
      <c r="G456" t="s">
        <v>1353</v>
      </c>
      <c r="H456">
        <v>9</v>
      </c>
      <c r="K456">
        <v>0</v>
      </c>
      <c r="L456">
        <v>0</v>
      </c>
      <c r="M456" t="s">
        <v>1348</v>
      </c>
    </row>
    <row r="457" spans="1:22" x14ac:dyDescent="0.35">
      <c r="A457" t="s">
        <v>21</v>
      </c>
      <c r="B457" t="s">
        <v>178</v>
      </c>
      <c r="C457" t="s">
        <v>22</v>
      </c>
      <c r="D457" t="s">
        <v>125</v>
      </c>
      <c r="E457" t="s">
        <v>1354</v>
      </c>
      <c r="F457" s="3">
        <v>31474</v>
      </c>
      <c r="G457" t="s">
        <v>1355</v>
      </c>
      <c r="H457">
        <v>0</v>
      </c>
      <c r="I457">
        <v>0</v>
      </c>
      <c r="J457">
        <v>750</v>
      </c>
      <c r="M457" t="s">
        <v>1356</v>
      </c>
      <c r="N457">
        <v>0</v>
      </c>
      <c r="O457">
        <v>0</v>
      </c>
      <c r="U457">
        <v>0</v>
      </c>
      <c r="V457">
        <v>0</v>
      </c>
    </row>
    <row r="458" spans="1:22" x14ac:dyDescent="0.35">
      <c r="A458" t="s">
        <v>21</v>
      </c>
      <c r="B458" t="s">
        <v>178</v>
      </c>
      <c r="C458" t="s">
        <v>22</v>
      </c>
      <c r="D458" t="s">
        <v>125</v>
      </c>
      <c r="E458" t="s">
        <v>1357</v>
      </c>
      <c r="F458" s="3">
        <v>35492</v>
      </c>
      <c r="G458" t="s">
        <v>1358</v>
      </c>
      <c r="H458">
        <v>0</v>
      </c>
      <c r="I458">
        <v>0</v>
      </c>
      <c r="J458">
        <v>516</v>
      </c>
      <c r="K458">
        <v>1319475</v>
      </c>
      <c r="L458">
        <v>87575.8</v>
      </c>
      <c r="M458" t="s">
        <v>1359</v>
      </c>
      <c r="P458">
        <v>1319475</v>
      </c>
      <c r="U458">
        <v>0</v>
      </c>
      <c r="V458">
        <v>0</v>
      </c>
    </row>
    <row r="459" spans="1:22" x14ac:dyDescent="0.35">
      <c r="A459" t="s">
        <v>21</v>
      </c>
      <c r="B459" t="s">
        <v>178</v>
      </c>
      <c r="C459" t="s">
        <v>22</v>
      </c>
      <c r="D459" t="s">
        <v>128</v>
      </c>
      <c r="E459" t="s">
        <v>502</v>
      </c>
      <c r="F459" s="3">
        <v>38414</v>
      </c>
      <c r="G459" t="s">
        <v>1360</v>
      </c>
      <c r="H459">
        <v>0</v>
      </c>
      <c r="J459">
        <v>0</v>
      </c>
      <c r="K459">
        <v>388288</v>
      </c>
      <c r="L459">
        <v>21773.200000000001</v>
      </c>
      <c r="M459" t="s">
        <v>1361</v>
      </c>
      <c r="N459">
        <v>388288</v>
      </c>
      <c r="U459">
        <v>0</v>
      </c>
      <c r="V459">
        <v>0</v>
      </c>
    </row>
    <row r="460" spans="1:22" x14ac:dyDescent="0.35">
      <c r="A460" t="s">
        <v>21</v>
      </c>
      <c r="B460" t="s">
        <v>178</v>
      </c>
      <c r="C460" t="s">
        <v>22</v>
      </c>
      <c r="D460" t="s">
        <v>125</v>
      </c>
      <c r="E460" t="s">
        <v>1362</v>
      </c>
      <c r="F460" s="3">
        <v>22708</v>
      </c>
      <c r="G460" t="s">
        <v>1363</v>
      </c>
      <c r="M460" t="s">
        <v>1364</v>
      </c>
      <c r="U460">
        <v>584656</v>
      </c>
      <c r="V460">
        <v>0</v>
      </c>
    </row>
    <row r="461" spans="1:22" x14ac:dyDescent="0.35">
      <c r="A461" t="s">
        <v>21</v>
      </c>
      <c r="B461" t="s">
        <v>178</v>
      </c>
      <c r="C461" t="s">
        <v>22</v>
      </c>
      <c r="D461" t="s">
        <v>125</v>
      </c>
      <c r="E461" t="s">
        <v>1141</v>
      </c>
      <c r="F461" s="3">
        <v>27822</v>
      </c>
      <c r="G461" t="s">
        <v>1365</v>
      </c>
      <c r="H461">
        <v>2</v>
      </c>
      <c r="I461">
        <v>0</v>
      </c>
      <c r="J461">
        <v>400</v>
      </c>
      <c r="K461">
        <v>975000</v>
      </c>
      <c r="L461">
        <v>188102.9</v>
      </c>
      <c r="M461" t="s">
        <v>1366</v>
      </c>
      <c r="N461">
        <v>155109</v>
      </c>
      <c r="O461">
        <v>819891</v>
      </c>
      <c r="U461">
        <v>0</v>
      </c>
      <c r="V461">
        <v>0</v>
      </c>
    </row>
    <row r="462" spans="1:22" x14ac:dyDescent="0.35">
      <c r="A462" t="s">
        <v>21</v>
      </c>
      <c r="B462" t="s">
        <v>178</v>
      </c>
      <c r="C462" t="s">
        <v>22</v>
      </c>
      <c r="D462" t="s">
        <v>125</v>
      </c>
      <c r="E462" t="s">
        <v>1367</v>
      </c>
      <c r="F462" s="3">
        <v>31109</v>
      </c>
      <c r="G462" t="s">
        <v>1368</v>
      </c>
      <c r="H462">
        <v>0</v>
      </c>
      <c r="I462">
        <v>0</v>
      </c>
      <c r="J462">
        <v>0</v>
      </c>
      <c r="M462" t="s">
        <v>1369</v>
      </c>
      <c r="N462">
        <v>0</v>
      </c>
      <c r="O462">
        <v>0</v>
      </c>
      <c r="U462">
        <v>0</v>
      </c>
      <c r="V462">
        <v>0</v>
      </c>
    </row>
    <row r="463" spans="1:22" hidden="1" x14ac:dyDescent="0.35">
      <c r="A463" t="s">
        <v>154</v>
      </c>
      <c r="B463" t="s">
        <v>155</v>
      </c>
      <c r="C463" t="s">
        <v>268</v>
      </c>
      <c r="D463" t="s">
        <v>390</v>
      </c>
      <c r="E463" t="s">
        <v>1370</v>
      </c>
      <c r="F463" s="3">
        <v>31474</v>
      </c>
      <c r="G463" t="s">
        <v>1371</v>
      </c>
      <c r="H463">
        <v>0</v>
      </c>
      <c r="I463">
        <v>0</v>
      </c>
      <c r="J463">
        <v>5000</v>
      </c>
      <c r="M463" t="s">
        <v>1372</v>
      </c>
      <c r="N463">
        <v>0</v>
      </c>
      <c r="O463">
        <v>0</v>
      </c>
      <c r="U463">
        <v>0</v>
      </c>
      <c r="V463">
        <v>0</v>
      </c>
    </row>
    <row r="464" spans="1:22" x14ac:dyDescent="0.35">
      <c r="A464" t="s">
        <v>21</v>
      </c>
      <c r="B464" t="s">
        <v>178</v>
      </c>
      <c r="C464" t="s">
        <v>22</v>
      </c>
      <c r="D464" t="s">
        <v>125</v>
      </c>
      <c r="E464" t="s">
        <v>1373</v>
      </c>
      <c r="F464" s="3">
        <v>37683</v>
      </c>
      <c r="G464" t="s">
        <v>1374</v>
      </c>
      <c r="H464">
        <v>2</v>
      </c>
      <c r="I464">
        <v>3</v>
      </c>
      <c r="J464">
        <v>270</v>
      </c>
      <c r="K464">
        <v>25485948</v>
      </c>
      <c r="L464">
        <v>1487506.7</v>
      </c>
      <c r="M464" t="s">
        <v>1375</v>
      </c>
      <c r="N464">
        <v>21065353</v>
      </c>
      <c r="O464">
        <v>4420595</v>
      </c>
      <c r="U464">
        <v>0</v>
      </c>
      <c r="V464">
        <v>0</v>
      </c>
    </row>
    <row r="465" spans="1:22" x14ac:dyDescent="0.35">
      <c r="A465" t="s">
        <v>21</v>
      </c>
      <c r="B465" t="s">
        <v>178</v>
      </c>
      <c r="C465" t="s">
        <v>22</v>
      </c>
      <c r="D465" t="s">
        <v>128</v>
      </c>
      <c r="E465" t="s">
        <v>295</v>
      </c>
      <c r="F465" s="3">
        <v>37683</v>
      </c>
      <c r="G465" t="s">
        <v>1376</v>
      </c>
      <c r="H465">
        <v>0</v>
      </c>
      <c r="K465">
        <v>1869114</v>
      </c>
      <c r="L465">
        <v>109092.3</v>
      </c>
      <c r="M465" t="s">
        <v>1375</v>
      </c>
      <c r="N465">
        <v>1869114</v>
      </c>
      <c r="U465">
        <v>0</v>
      </c>
      <c r="V465">
        <v>0</v>
      </c>
    </row>
    <row r="466" spans="1:22" x14ac:dyDescent="0.35">
      <c r="A466" t="s">
        <v>21</v>
      </c>
      <c r="B466" t="s">
        <v>178</v>
      </c>
      <c r="C466" t="s">
        <v>22</v>
      </c>
      <c r="D466" t="s">
        <v>125</v>
      </c>
      <c r="E466" t="s">
        <v>1377</v>
      </c>
      <c r="F466" s="3">
        <v>37683</v>
      </c>
      <c r="G466" t="s">
        <v>1378</v>
      </c>
      <c r="H466">
        <v>0</v>
      </c>
      <c r="K466">
        <v>6934707</v>
      </c>
      <c r="L466">
        <v>404749.4</v>
      </c>
      <c r="M466" t="s">
        <v>1375</v>
      </c>
      <c r="N466">
        <v>6934707</v>
      </c>
      <c r="U466">
        <v>0</v>
      </c>
      <c r="V466">
        <v>0</v>
      </c>
    </row>
    <row r="467" spans="1:22" x14ac:dyDescent="0.35">
      <c r="A467" t="s">
        <v>21</v>
      </c>
      <c r="B467" t="s">
        <v>178</v>
      </c>
      <c r="C467" t="s">
        <v>22</v>
      </c>
      <c r="D467" t="s">
        <v>125</v>
      </c>
      <c r="E467" t="s">
        <v>295</v>
      </c>
      <c r="F467" s="3">
        <v>37683</v>
      </c>
      <c r="G467" t="s">
        <v>1379</v>
      </c>
      <c r="H467">
        <v>0</v>
      </c>
      <c r="I467">
        <v>0</v>
      </c>
      <c r="J467">
        <v>0</v>
      </c>
      <c r="K467">
        <v>2381905</v>
      </c>
      <c r="L467">
        <v>139021.70000000001</v>
      </c>
      <c r="M467" t="s">
        <v>1375</v>
      </c>
      <c r="N467">
        <v>1869114</v>
      </c>
      <c r="O467">
        <v>512791</v>
      </c>
      <c r="U467">
        <v>0</v>
      </c>
      <c r="V467">
        <v>0</v>
      </c>
    </row>
    <row r="468" spans="1:22" hidden="1" x14ac:dyDescent="0.35">
      <c r="A468" t="s">
        <v>154</v>
      </c>
      <c r="B468" t="s">
        <v>155</v>
      </c>
      <c r="C468" t="s">
        <v>173</v>
      </c>
      <c r="D468" t="s">
        <v>325</v>
      </c>
      <c r="E468" t="s">
        <v>1380</v>
      </c>
      <c r="F468" s="3">
        <v>24170</v>
      </c>
      <c r="G468" t="s">
        <v>1381</v>
      </c>
      <c r="H468">
        <v>64</v>
      </c>
      <c r="I468">
        <v>0</v>
      </c>
      <c r="J468">
        <v>0</v>
      </c>
      <c r="M468" t="s">
        <v>1382</v>
      </c>
      <c r="U468">
        <v>0</v>
      </c>
      <c r="V468">
        <v>0</v>
      </c>
    </row>
    <row r="469" spans="1:22" x14ac:dyDescent="0.35">
      <c r="A469" t="s">
        <v>21</v>
      </c>
      <c r="B469" t="s">
        <v>178</v>
      </c>
      <c r="C469" t="s">
        <v>22</v>
      </c>
      <c r="D469" t="s">
        <v>128</v>
      </c>
      <c r="E469" t="s">
        <v>218</v>
      </c>
      <c r="F469" s="3">
        <v>24170</v>
      </c>
      <c r="G469" t="s">
        <v>1383</v>
      </c>
      <c r="H469">
        <v>0</v>
      </c>
      <c r="I469">
        <v>0</v>
      </c>
      <c r="J469">
        <v>0</v>
      </c>
      <c r="M469" t="s">
        <v>1382</v>
      </c>
      <c r="U469">
        <v>0</v>
      </c>
      <c r="V469">
        <v>0</v>
      </c>
    </row>
    <row r="470" spans="1:22" x14ac:dyDescent="0.35">
      <c r="A470" t="s">
        <v>21</v>
      </c>
      <c r="B470" t="s">
        <v>178</v>
      </c>
      <c r="C470" t="s">
        <v>22</v>
      </c>
      <c r="D470" t="s">
        <v>128</v>
      </c>
      <c r="E470" t="s">
        <v>614</v>
      </c>
      <c r="F470" s="3">
        <v>25996</v>
      </c>
      <c r="G470" t="s">
        <v>1384</v>
      </c>
      <c r="H470">
        <v>0</v>
      </c>
      <c r="I470">
        <v>0</v>
      </c>
      <c r="J470">
        <v>0</v>
      </c>
      <c r="M470" t="s">
        <v>1385</v>
      </c>
      <c r="U470">
        <v>0</v>
      </c>
      <c r="V470">
        <v>0</v>
      </c>
    </row>
    <row r="471" spans="1:22" x14ac:dyDescent="0.35">
      <c r="A471" t="s">
        <v>21</v>
      </c>
      <c r="B471" t="s">
        <v>178</v>
      </c>
      <c r="C471" t="s">
        <v>22</v>
      </c>
      <c r="D471" t="s">
        <v>338</v>
      </c>
      <c r="E471" t="s">
        <v>846</v>
      </c>
      <c r="F471" s="3">
        <v>3717</v>
      </c>
      <c r="G471" t="s">
        <v>1386</v>
      </c>
      <c r="H471">
        <v>62</v>
      </c>
      <c r="I471">
        <v>0</v>
      </c>
      <c r="J471">
        <v>0</v>
      </c>
      <c r="M471" t="s">
        <v>1387</v>
      </c>
      <c r="U471">
        <v>0</v>
      </c>
      <c r="V471">
        <v>0</v>
      </c>
    </row>
    <row r="472" spans="1:22" x14ac:dyDescent="0.35">
      <c r="A472" t="s">
        <v>21</v>
      </c>
      <c r="B472" t="s">
        <v>178</v>
      </c>
      <c r="C472" t="s">
        <v>22</v>
      </c>
      <c r="D472" t="s">
        <v>125</v>
      </c>
      <c r="E472" t="s">
        <v>568</v>
      </c>
      <c r="F472" s="3">
        <v>28919</v>
      </c>
      <c r="G472" t="s">
        <v>1388</v>
      </c>
      <c r="H472">
        <v>0</v>
      </c>
      <c r="I472">
        <v>0</v>
      </c>
      <c r="J472">
        <v>0</v>
      </c>
      <c r="M472" t="s">
        <v>1389</v>
      </c>
      <c r="N472">
        <v>0</v>
      </c>
      <c r="O472">
        <v>0</v>
      </c>
      <c r="U472">
        <v>0</v>
      </c>
      <c r="V472">
        <v>0</v>
      </c>
    </row>
    <row r="473" spans="1:22" x14ac:dyDescent="0.35">
      <c r="A473" t="s">
        <v>21</v>
      </c>
      <c r="B473" t="s">
        <v>178</v>
      </c>
      <c r="C473" t="s">
        <v>22</v>
      </c>
      <c r="D473" t="s">
        <v>127</v>
      </c>
      <c r="E473" t="s">
        <v>1390</v>
      </c>
      <c r="F473" s="3">
        <v>36224</v>
      </c>
      <c r="G473" t="s">
        <v>1391</v>
      </c>
      <c r="J473">
        <v>1107</v>
      </c>
      <c r="M473" t="s">
        <v>1392</v>
      </c>
      <c r="U473">
        <v>0</v>
      </c>
      <c r="V473">
        <v>0</v>
      </c>
    </row>
    <row r="474" spans="1:22" x14ac:dyDescent="0.35">
      <c r="A474" t="s">
        <v>21</v>
      </c>
      <c r="B474" t="s">
        <v>178</v>
      </c>
      <c r="C474" t="s">
        <v>22</v>
      </c>
      <c r="D474" t="s">
        <v>128</v>
      </c>
      <c r="E474" t="s">
        <v>180</v>
      </c>
      <c r="F474" s="3">
        <v>30381</v>
      </c>
      <c r="G474" t="s">
        <v>1393</v>
      </c>
      <c r="H474">
        <v>0</v>
      </c>
      <c r="I474">
        <v>0</v>
      </c>
      <c r="J474">
        <v>0</v>
      </c>
      <c r="K474">
        <v>0</v>
      </c>
      <c r="L474">
        <v>0</v>
      </c>
      <c r="M474" t="s">
        <v>1394</v>
      </c>
      <c r="N474">
        <v>0</v>
      </c>
      <c r="O474">
        <v>0</v>
      </c>
      <c r="U474">
        <v>0</v>
      </c>
      <c r="V474">
        <v>0</v>
      </c>
    </row>
    <row r="475" spans="1:22" hidden="1" x14ac:dyDescent="0.35">
      <c r="A475" t="s">
        <v>154</v>
      </c>
      <c r="B475" t="s">
        <v>155</v>
      </c>
      <c r="C475" t="s">
        <v>268</v>
      </c>
      <c r="D475" t="s">
        <v>1030</v>
      </c>
      <c r="E475" t="s">
        <v>1395</v>
      </c>
      <c r="F475" s="3">
        <v>32209</v>
      </c>
      <c r="G475" t="s">
        <v>1396</v>
      </c>
      <c r="H475">
        <v>0</v>
      </c>
      <c r="I475">
        <v>0</v>
      </c>
      <c r="J475">
        <v>0</v>
      </c>
      <c r="M475" t="s">
        <v>1397</v>
      </c>
      <c r="N475">
        <v>0</v>
      </c>
      <c r="O475">
        <v>0</v>
      </c>
      <c r="U475">
        <v>0</v>
      </c>
      <c r="V475">
        <v>0</v>
      </c>
    </row>
    <row r="476" spans="1:22" hidden="1" x14ac:dyDescent="0.35">
      <c r="A476" t="s">
        <v>154</v>
      </c>
      <c r="B476" t="s">
        <v>155</v>
      </c>
      <c r="C476" t="s">
        <v>173</v>
      </c>
      <c r="D476" t="s">
        <v>533</v>
      </c>
      <c r="E476" t="s">
        <v>1398</v>
      </c>
      <c r="F476" s="3">
        <v>42070</v>
      </c>
      <c r="G476" t="s">
        <v>1399</v>
      </c>
      <c r="K476">
        <v>0</v>
      </c>
      <c r="L476">
        <v>0</v>
      </c>
      <c r="M476" t="s">
        <v>1400</v>
      </c>
    </row>
    <row r="477" spans="1:22" hidden="1" x14ac:dyDescent="0.35">
      <c r="A477" t="s">
        <v>154</v>
      </c>
      <c r="B477" t="s">
        <v>246</v>
      </c>
      <c r="C477" t="s">
        <v>1099</v>
      </c>
      <c r="D477" t="s">
        <v>1401</v>
      </c>
      <c r="E477" t="s">
        <v>1402</v>
      </c>
      <c r="F477" s="3">
        <v>20887</v>
      </c>
      <c r="G477" t="s">
        <v>1403</v>
      </c>
      <c r="H477">
        <v>1</v>
      </c>
      <c r="I477">
        <v>2</v>
      </c>
      <c r="J477">
        <v>0</v>
      </c>
      <c r="M477" t="s">
        <v>1404</v>
      </c>
      <c r="U477">
        <v>0</v>
      </c>
      <c r="V477">
        <v>0</v>
      </c>
    </row>
    <row r="478" spans="1:22" x14ac:dyDescent="0.35">
      <c r="A478" t="s">
        <v>21</v>
      </c>
      <c r="B478" t="s">
        <v>178</v>
      </c>
      <c r="C478" t="s">
        <v>22</v>
      </c>
      <c r="D478" t="s">
        <v>125</v>
      </c>
      <c r="E478" t="s">
        <v>1405</v>
      </c>
      <c r="F478" s="3">
        <v>35863</v>
      </c>
      <c r="G478" t="s">
        <v>1406</v>
      </c>
      <c r="H478">
        <v>0</v>
      </c>
      <c r="I478">
        <v>0</v>
      </c>
      <c r="J478">
        <v>0</v>
      </c>
      <c r="K478">
        <v>5636784</v>
      </c>
      <c r="L478">
        <v>370434.9</v>
      </c>
      <c r="M478" t="s">
        <v>1407</v>
      </c>
      <c r="N478">
        <v>3550846</v>
      </c>
      <c r="O478">
        <v>2085938</v>
      </c>
      <c r="U478">
        <v>0</v>
      </c>
      <c r="V478">
        <v>0</v>
      </c>
    </row>
    <row r="479" spans="1:22" x14ac:dyDescent="0.35">
      <c r="A479" t="s">
        <v>21</v>
      </c>
      <c r="B479" t="s">
        <v>178</v>
      </c>
      <c r="C479" t="s">
        <v>22</v>
      </c>
      <c r="D479" t="s">
        <v>259</v>
      </c>
      <c r="E479" t="s">
        <v>653</v>
      </c>
      <c r="F479" s="3">
        <v>42438</v>
      </c>
      <c r="G479" t="s">
        <v>1408</v>
      </c>
      <c r="H479">
        <v>1</v>
      </c>
      <c r="K479">
        <v>0</v>
      </c>
      <c r="L479">
        <v>0</v>
      </c>
      <c r="M479" t="s">
        <v>1409</v>
      </c>
      <c r="U479">
        <v>480000</v>
      </c>
    </row>
    <row r="480" spans="1:22" x14ac:dyDescent="0.35">
      <c r="A480" t="s">
        <v>21</v>
      </c>
      <c r="B480" t="s">
        <v>178</v>
      </c>
      <c r="C480" t="s">
        <v>22</v>
      </c>
      <c r="D480" t="s">
        <v>128</v>
      </c>
      <c r="E480" t="s">
        <v>1410</v>
      </c>
      <c r="F480" s="3">
        <v>5205</v>
      </c>
      <c r="G480" t="s">
        <v>1411</v>
      </c>
      <c r="H480">
        <v>77</v>
      </c>
      <c r="I480">
        <v>0</v>
      </c>
      <c r="J480">
        <v>0</v>
      </c>
      <c r="M480" t="s">
        <v>1412</v>
      </c>
      <c r="U480">
        <v>0</v>
      </c>
      <c r="V480">
        <v>0</v>
      </c>
    </row>
    <row r="481" spans="1:22" x14ac:dyDescent="0.35">
      <c r="A481" t="s">
        <v>21</v>
      </c>
      <c r="B481" t="s">
        <v>178</v>
      </c>
      <c r="C481" t="s">
        <v>22</v>
      </c>
      <c r="D481" t="s">
        <v>125</v>
      </c>
      <c r="E481" t="s">
        <v>1413</v>
      </c>
      <c r="F481" s="3">
        <v>10319</v>
      </c>
      <c r="G481" t="s">
        <v>1414</v>
      </c>
      <c r="H481">
        <v>0</v>
      </c>
      <c r="I481">
        <v>0</v>
      </c>
      <c r="J481">
        <v>138</v>
      </c>
      <c r="M481" t="s">
        <v>1415</v>
      </c>
      <c r="U481">
        <v>0</v>
      </c>
      <c r="V481">
        <v>0</v>
      </c>
    </row>
    <row r="482" spans="1:22" x14ac:dyDescent="0.35">
      <c r="A482" t="s">
        <v>21</v>
      </c>
      <c r="B482" t="s">
        <v>178</v>
      </c>
      <c r="C482" t="s">
        <v>22</v>
      </c>
      <c r="D482" t="s">
        <v>125</v>
      </c>
      <c r="E482" t="s">
        <v>1416</v>
      </c>
      <c r="F482" s="3">
        <v>19085</v>
      </c>
      <c r="G482" t="s">
        <v>1417</v>
      </c>
      <c r="H482">
        <v>0</v>
      </c>
      <c r="I482">
        <v>0</v>
      </c>
      <c r="J482">
        <v>0</v>
      </c>
      <c r="M482" t="s">
        <v>1418</v>
      </c>
      <c r="U482">
        <v>0</v>
      </c>
      <c r="V482">
        <v>0</v>
      </c>
    </row>
    <row r="483" spans="1:22" x14ac:dyDescent="0.35">
      <c r="A483" t="s">
        <v>21</v>
      </c>
      <c r="B483" t="s">
        <v>178</v>
      </c>
      <c r="C483" t="s">
        <v>22</v>
      </c>
      <c r="D483" t="s">
        <v>125</v>
      </c>
      <c r="E483" t="s">
        <v>614</v>
      </c>
      <c r="F483" s="3">
        <v>26024</v>
      </c>
      <c r="G483" t="s">
        <v>1419</v>
      </c>
      <c r="H483">
        <v>0</v>
      </c>
      <c r="I483">
        <v>0</v>
      </c>
      <c r="J483">
        <v>0</v>
      </c>
      <c r="M483" t="s">
        <v>1420</v>
      </c>
      <c r="N483">
        <v>0</v>
      </c>
      <c r="O483">
        <v>0</v>
      </c>
      <c r="U483">
        <v>0</v>
      </c>
      <c r="V483">
        <v>0</v>
      </c>
    </row>
    <row r="484" spans="1:22" x14ac:dyDescent="0.35">
      <c r="A484" t="s">
        <v>21</v>
      </c>
      <c r="B484" t="s">
        <v>178</v>
      </c>
      <c r="C484" t="s">
        <v>22</v>
      </c>
      <c r="D484" t="s">
        <v>125</v>
      </c>
      <c r="E484" t="s">
        <v>1421</v>
      </c>
      <c r="F484" s="3">
        <v>26390</v>
      </c>
      <c r="G484" t="s">
        <v>1422</v>
      </c>
      <c r="H484">
        <v>0</v>
      </c>
      <c r="I484">
        <v>0</v>
      </c>
      <c r="J484">
        <v>0</v>
      </c>
      <c r="M484" t="s">
        <v>1423</v>
      </c>
      <c r="N484">
        <v>0</v>
      </c>
      <c r="O484">
        <v>0</v>
      </c>
      <c r="U484">
        <v>0</v>
      </c>
      <c r="V484">
        <v>0</v>
      </c>
    </row>
    <row r="485" spans="1:22" x14ac:dyDescent="0.35">
      <c r="A485" t="s">
        <v>21</v>
      </c>
      <c r="B485" t="s">
        <v>178</v>
      </c>
      <c r="C485" t="s">
        <v>22</v>
      </c>
      <c r="D485" t="s">
        <v>125</v>
      </c>
      <c r="E485" t="s">
        <v>1424</v>
      </c>
      <c r="F485" s="3">
        <v>27120</v>
      </c>
      <c r="G485" t="s">
        <v>1425</v>
      </c>
      <c r="H485">
        <v>0</v>
      </c>
      <c r="I485">
        <v>0</v>
      </c>
      <c r="J485">
        <v>0</v>
      </c>
      <c r="K485">
        <v>14523061</v>
      </c>
      <c r="L485">
        <v>3325891.8</v>
      </c>
      <c r="M485" t="s">
        <v>1426</v>
      </c>
      <c r="N485">
        <v>11464005</v>
      </c>
      <c r="O485">
        <v>3059056</v>
      </c>
      <c r="U485">
        <v>0</v>
      </c>
      <c r="V485">
        <v>0</v>
      </c>
    </row>
    <row r="486" spans="1:22" x14ac:dyDescent="0.35">
      <c r="A486" t="s">
        <v>21</v>
      </c>
      <c r="B486" t="s">
        <v>178</v>
      </c>
      <c r="C486" t="s">
        <v>22</v>
      </c>
      <c r="D486" t="s">
        <v>125</v>
      </c>
      <c r="E486" t="s">
        <v>237</v>
      </c>
      <c r="F486" s="3">
        <v>27485</v>
      </c>
      <c r="G486" t="s">
        <v>1427</v>
      </c>
      <c r="H486">
        <v>0</v>
      </c>
      <c r="I486">
        <v>0</v>
      </c>
      <c r="J486">
        <v>0</v>
      </c>
      <c r="K486">
        <v>1893852</v>
      </c>
      <c r="L486">
        <v>391831.4</v>
      </c>
      <c r="M486" t="s">
        <v>1428</v>
      </c>
      <c r="N486">
        <v>493226</v>
      </c>
      <c r="O486">
        <v>1400626</v>
      </c>
      <c r="U486">
        <v>0</v>
      </c>
      <c r="V486">
        <v>0</v>
      </c>
    </row>
    <row r="487" spans="1:22" x14ac:dyDescent="0.35">
      <c r="A487" t="s">
        <v>21</v>
      </c>
      <c r="B487" t="s">
        <v>178</v>
      </c>
      <c r="C487" t="s">
        <v>22</v>
      </c>
      <c r="D487" t="s">
        <v>125</v>
      </c>
      <c r="E487" t="s">
        <v>1429</v>
      </c>
      <c r="F487" s="3">
        <v>27851</v>
      </c>
      <c r="G487" t="s">
        <v>1430</v>
      </c>
      <c r="H487">
        <v>0</v>
      </c>
      <c r="I487">
        <v>0</v>
      </c>
      <c r="J487">
        <v>0</v>
      </c>
      <c r="K487">
        <v>4545103</v>
      </c>
      <c r="L487">
        <v>876868.7</v>
      </c>
      <c r="M487" t="s">
        <v>1431</v>
      </c>
      <c r="N487">
        <v>2134809</v>
      </c>
      <c r="O487">
        <v>2410294</v>
      </c>
      <c r="U487">
        <v>0</v>
      </c>
      <c r="V487">
        <v>0</v>
      </c>
    </row>
    <row r="488" spans="1:22" x14ac:dyDescent="0.35">
      <c r="A488" t="s">
        <v>21</v>
      </c>
      <c r="B488" t="s">
        <v>178</v>
      </c>
      <c r="C488" t="s">
        <v>22</v>
      </c>
      <c r="D488" t="s">
        <v>125</v>
      </c>
      <c r="E488" t="s">
        <v>1432</v>
      </c>
      <c r="F488" s="3">
        <v>28581</v>
      </c>
      <c r="G488" t="s">
        <v>1433</v>
      </c>
      <c r="H488">
        <v>0</v>
      </c>
      <c r="I488">
        <v>0</v>
      </c>
      <c r="J488">
        <v>0</v>
      </c>
      <c r="M488" t="s">
        <v>1434</v>
      </c>
      <c r="N488">
        <v>0</v>
      </c>
      <c r="O488">
        <v>0</v>
      </c>
      <c r="U488">
        <v>0</v>
      </c>
      <c r="V488">
        <v>0</v>
      </c>
    </row>
    <row r="489" spans="1:22" x14ac:dyDescent="0.35">
      <c r="A489" t="s">
        <v>21</v>
      </c>
      <c r="B489" t="s">
        <v>178</v>
      </c>
      <c r="C489" t="s">
        <v>22</v>
      </c>
      <c r="D489" t="s">
        <v>125</v>
      </c>
      <c r="E489" t="s">
        <v>1435</v>
      </c>
      <c r="F489" s="3">
        <v>28946</v>
      </c>
      <c r="G489" t="s">
        <v>1436</v>
      </c>
      <c r="H489">
        <v>0</v>
      </c>
      <c r="I489">
        <v>0</v>
      </c>
      <c r="J489">
        <v>10000</v>
      </c>
      <c r="K489">
        <v>18557303</v>
      </c>
      <c r="L489">
        <v>2783595.5</v>
      </c>
      <c r="M489" t="s">
        <v>1437</v>
      </c>
      <c r="N489">
        <v>14670604</v>
      </c>
      <c r="O489">
        <v>3886699</v>
      </c>
      <c r="U489">
        <v>0</v>
      </c>
      <c r="V489">
        <v>0</v>
      </c>
    </row>
    <row r="490" spans="1:22" x14ac:dyDescent="0.35">
      <c r="A490" t="s">
        <v>21</v>
      </c>
      <c r="B490" t="s">
        <v>178</v>
      </c>
      <c r="C490" t="s">
        <v>22</v>
      </c>
      <c r="D490" t="s">
        <v>125</v>
      </c>
      <c r="E490" t="s">
        <v>1438</v>
      </c>
      <c r="F490" s="3">
        <v>31503</v>
      </c>
      <c r="G490" t="s">
        <v>1439</v>
      </c>
      <c r="H490">
        <v>0</v>
      </c>
      <c r="I490">
        <v>0</v>
      </c>
      <c r="J490">
        <v>148</v>
      </c>
      <c r="K490">
        <v>2893389</v>
      </c>
      <c r="L490">
        <v>264639.2</v>
      </c>
      <c r="M490" t="s">
        <v>1440</v>
      </c>
      <c r="N490">
        <v>908395</v>
      </c>
      <c r="O490">
        <v>1984994</v>
      </c>
      <c r="U490">
        <v>0</v>
      </c>
      <c r="V490">
        <v>0</v>
      </c>
    </row>
    <row r="491" spans="1:22" x14ac:dyDescent="0.35">
      <c r="A491" t="s">
        <v>21</v>
      </c>
      <c r="B491" t="s">
        <v>178</v>
      </c>
      <c r="C491" t="s">
        <v>22</v>
      </c>
      <c r="D491" t="s">
        <v>125</v>
      </c>
      <c r="E491" t="s">
        <v>1441</v>
      </c>
      <c r="F491" s="3">
        <v>31503</v>
      </c>
      <c r="G491" t="s">
        <v>1442</v>
      </c>
      <c r="H491">
        <v>0</v>
      </c>
      <c r="I491">
        <v>0</v>
      </c>
      <c r="J491">
        <v>0</v>
      </c>
      <c r="M491" t="s">
        <v>1443</v>
      </c>
      <c r="N491">
        <v>0</v>
      </c>
      <c r="O491">
        <v>0</v>
      </c>
      <c r="U491">
        <v>0</v>
      </c>
      <c r="V491">
        <v>0</v>
      </c>
    </row>
    <row r="492" spans="1:22" x14ac:dyDescent="0.35">
      <c r="A492" t="s">
        <v>21</v>
      </c>
      <c r="B492" t="s">
        <v>178</v>
      </c>
      <c r="C492" t="s">
        <v>22</v>
      </c>
      <c r="D492" t="s">
        <v>125</v>
      </c>
      <c r="E492" t="s">
        <v>1444</v>
      </c>
      <c r="F492" s="3">
        <v>32234</v>
      </c>
      <c r="G492" t="s">
        <v>1445</v>
      </c>
      <c r="H492">
        <v>0</v>
      </c>
      <c r="I492">
        <v>0</v>
      </c>
      <c r="J492">
        <v>0</v>
      </c>
      <c r="K492">
        <v>2323137</v>
      </c>
      <c r="L492">
        <v>195770</v>
      </c>
      <c r="M492" t="s">
        <v>1446</v>
      </c>
      <c r="N492">
        <v>619569</v>
      </c>
      <c r="O492">
        <v>1703568</v>
      </c>
      <c r="U492">
        <v>0</v>
      </c>
      <c r="V492">
        <v>0</v>
      </c>
    </row>
    <row r="493" spans="1:22" x14ac:dyDescent="0.35">
      <c r="A493" t="s">
        <v>21</v>
      </c>
      <c r="B493" t="s">
        <v>178</v>
      </c>
      <c r="C493" t="s">
        <v>7</v>
      </c>
      <c r="D493" t="s">
        <v>415</v>
      </c>
      <c r="E493" t="s">
        <v>1447</v>
      </c>
      <c r="F493" s="3">
        <v>33329</v>
      </c>
      <c r="G493" t="s">
        <v>1448</v>
      </c>
      <c r="H493">
        <v>0</v>
      </c>
      <c r="I493">
        <v>0</v>
      </c>
      <c r="J493">
        <v>0</v>
      </c>
      <c r="K493">
        <v>304756</v>
      </c>
      <c r="L493">
        <v>22083.8</v>
      </c>
      <c r="M493" t="s">
        <v>1449</v>
      </c>
      <c r="P493">
        <v>304756</v>
      </c>
      <c r="U493">
        <v>0</v>
      </c>
      <c r="V493">
        <v>0</v>
      </c>
    </row>
    <row r="494" spans="1:22" x14ac:dyDescent="0.35">
      <c r="A494" t="s">
        <v>21</v>
      </c>
      <c r="B494" t="s">
        <v>178</v>
      </c>
      <c r="C494" t="s">
        <v>22</v>
      </c>
      <c r="D494" t="s">
        <v>125</v>
      </c>
      <c r="E494" t="s">
        <v>1450</v>
      </c>
      <c r="F494" s="3">
        <v>34790</v>
      </c>
      <c r="G494" t="s">
        <v>1451</v>
      </c>
      <c r="H494">
        <v>0</v>
      </c>
      <c r="I494">
        <v>0</v>
      </c>
      <c r="J494">
        <v>100</v>
      </c>
      <c r="K494">
        <v>4205645</v>
      </c>
      <c r="L494">
        <v>288057.90000000002</v>
      </c>
      <c r="M494" t="s">
        <v>1452</v>
      </c>
      <c r="N494">
        <v>1816719</v>
      </c>
      <c r="O494">
        <v>2388926</v>
      </c>
      <c r="U494">
        <v>0</v>
      </c>
      <c r="V494">
        <v>0</v>
      </c>
    </row>
    <row r="495" spans="1:22" x14ac:dyDescent="0.35">
      <c r="A495" t="s">
        <v>21</v>
      </c>
      <c r="B495" t="s">
        <v>178</v>
      </c>
      <c r="C495" t="s">
        <v>22</v>
      </c>
      <c r="D495" t="s">
        <v>125</v>
      </c>
      <c r="E495" t="s">
        <v>1453</v>
      </c>
      <c r="F495" s="3">
        <v>34790</v>
      </c>
      <c r="G495" t="s">
        <v>1454</v>
      </c>
      <c r="H495">
        <v>0</v>
      </c>
      <c r="I495">
        <v>0</v>
      </c>
      <c r="J495">
        <v>0</v>
      </c>
      <c r="K495">
        <v>7572381</v>
      </c>
      <c r="L495">
        <v>518656.2</v>
      </c>
      <c r="M495" t="s">
        <v>1452</v>
      </c>
      <c r="N495">
        <v>4784560</v>
      </c>
      <c r="O495">
        <v>2787821</v>
      </c>
      <c r="U495">
        <v>0</v>
      </c>
      <c r="V495">
        <v>0</v>
      </c>
    </row>
    <row r="496" spans="1:22" x14ac:dyDescent="0.35">
      <c r="A496" t="s">
        <v>21</v>
      </c>
      <c r="B496" t="s">
        <v>178</v>
      </c>
      <c r="C496" t="s">
        <v>22</v>
      </c>
      <c r="D496" t="s">
        <v>125</v>
      </c>
      <c r="E496" t="s">
        <v>1455</v>
      </c>
      <c r="F496" s="3">
        <v>36251</v>
      </c>
      <c r="G496" t="s">
        <v>1456</v>
      </c>
      <c r="H496">
        <v>0</v>
      </c>
      <c r="I496">
        <v>0</v>
      </c>
      <c r="J496">
        <v>0</v>
      </c>
      <c r="K496">
        <v>109195449</v>
      </c>
      <c r="L496">
        <v>7052451</v>
      </c>
      <c r="M496" t="s">
        <v>1457</v>
      </c>
      <c r="N496">
        <v>7292493</v>
      </c>
      <c r="O496">
        <v>3327956</v>
      </c>
      <c r="P496">
        <v>97575000</v>
      </c>
      <c r="Q496">
        <v>1000000</v>
      </c>
      <c r="U496">
        <v>0</v>
      </c>
      <c r="V496">
        <v>0</v>
      </c>
    </row>
    <row r="497" spans="1:22" x14ac:dyDescent="0.35">
      <c r="A497" t="s">
        <v>21</v>
      </c>
      <c r="B497" t="s">
        <v>178</v>
      </c>
      <c r="C497" t="s">
        <v>22</v>
      </c>
      <c r="D497" t="s">
        <v>125</v>
      </c>
      <c r="E497" t="s">
        <v>1458</v>
      </c>
      <c r="F497" s="3">
        <v>36251</v>
      </c>
      <c r="G497" t="s">
        <v>1459</v>
      </c>
      <c r="H497">
        <v>0</v>
      </c>
      <c r="I497">
        <v>0</v>
      </c>
      <c r="J497">
        <v>0</v>
      </c>
      <c r="K497">
        <v>1717172</v>
      </c>
      <c r="L497">
        <v>110904.5</v>
      </c>
      <c r="M497" t="s">
        <v>1460</v>
      </c>
      <c r="N497">
        <v>345839</v>
      </c>
      <c r="O497">
        <v>1371333</v>
      </c>
      <c r="U497">
        <v>0</v>
      </c>
      <c r="V497">
        <v>0</v>
      </c>
    </row>
    <row r="498" spans="1:22" x14ac:dyDescent="0.35">
      <c r="A498" t="s">
        <v>21</v>
      </c>
      <c r="B498" t="s">
        <v>178</v>
      </c>
      <c r="C498" t="s">
        <v>22</v>
      </c>
      <c r="D498" t="s">
        <v>127</v>
      </c>
      <c r="E498" t="s">
        <v>1461</v>
      </c>
      <c r="F498" s="3">
        <v>36251</v>
      </c>
      <c r="G498" t="s">
        <v>1462</v>
      </c>
      <c r="H498">
        <v>0</v>
      </c>
      <c r="I498">
        <v>0</v>
      </c>
      <c r="J498">
        <v>40</v>
      </c>
      <c r="M498" t="s">
        <v>1463</v>
      </c>
      <c r="N498">
        <v>0</v>
      </c>
      <c r="O498">
        <v>0</v>
      </c>
      <c r="U498">
        <v>0</v>
      </c>
      <c r="V498">
        <v>0</v>
      </c>
    </row>
    <row r="499" spans="1:22" x14ac:dyDescent="0.35">
      <c r="A499" t="s">
        <v>21</v>
      </c>
      <c r="B499" t="s">
        <v>178</v>
      </c>
      <c r="C499" t="s">
        <v>22</v>
      </c>
      <c r="D499" t="s">
        <v>125</v>
      </c>
      <c r="E499" t="s">
        <v>1113</v>
      </c>
      <c r="F499" s="3">
        <v>36982</v>
      </c>
      <c r="G499" t="s">
        <v>1464</v>
      </c>
      <c r="K499">
        <v>16710626</v>
      </c>
      <c r="L499">
        <v>1025191.8</v>
      </c>
      <c r="M499" t="s">
        <v>1465</v>
      </c>
      <c r="N499">
        <v>7045162</v>
      </c>
      <c r="O499">
        <v>3107992</v>
      </c>
      <c r="P499">
        <v>768943</v>
      </c>
      <c r="Q499">
        <v>5788529</v>
      </c>
      <c r="U499">
        <v>0</v>
      </c>
      <c r="V499">
        <v>0</v>
      </c>
    </row>
    <row r="500" spans="1:22" x14ac:dyDescent="0.35">
      <c r="A500" t="s">
        <v>21</v>
      </c>
      <c r="B500" t="s">
        <v>178</v>
      </c>
      <c r="C500" t="s">
        <v>22</v>
      </c>
      <c r="D500" t="s">
        <v>127</v>
      </c>
      <c r="E500" t="s">
        <v>234</v>
      </c>
      <c r="F500" s="3">
        <v>37712</v>
      </c>
      <c r="G500" t="s">
        <v>1466</v>
      </c>
      <c r="H500">
        <v>0</v>
      </c>
      <c r="J500">
        <v>665</v>
      </c>
      <c r="K500">
        <v>5286253</v>
      </c>
      <c r="L500">
        <v>308536.2</v>
      </c>
      <c r="M500" t="s">
        <v>1467</v>
      </c>
      <c r="N500">
        <v>5286253</v>
      </c>
      <c r="U500">
        <v>0</v>
      </c>
      <c r="V500">
        <v>0</v>
      </c>
    </row>
    <row r="501" spans="1:22" x14ac:dyDescent="0.35">
      <c r="A501" t="s">
        <v>21</v>
      </c>
      <c r="B501" t="s">
        <v>178</v>
      </c>
      <c r="C501" t="s">
        <v>13</v>
      </c>
      <c r="D501" t="s">
        <v>1468</v>
      </c>
      <c r="E501" t="s">
        <v>197</v>
      </c>
      <c r="F501" s="3">
        <v>39904</v>
      </c>
      <c r="G501" t="s">
        <v>1469</v>
      </c>
      <c r="H501">
        <v>425</v>
      </c>
      <c r="I501">
        <v>8582</v>
      </c>
      <c r="J501">
        <v>0</v>
      </c>
      <c r="K501">
        <v>0</v>
      </c>
      <c r="L501">
        <v>0</v>
      </c>
      <c r="M501" t="s">
        <v>1470</v>
      </c>
      <c r="U501">
        <v>0</v>
      </c>
      <c r="V501">
        <v>0</v>
      </c>
    </row>
    <row r="502" spans="1:22" hidden="1" x14ac:dyDescent="0.35">
      <c r="A502" t="s">
        <v>154</v>
      </c>
      <c r="B502" t="s">
        <v>155</v>
      </c>
      <c r="C502" t="s">
        <v>161</v>
      </c>
      <c r="D502" t="s">
        <v>162</v>
      </c>
      <c r="E502" t="s">
        <v>1471</v>
      </c>
      <c r="F502" s="3">
        <v>13241</v>
      </c>
      <c r="G502" t="s">
        <v>1472</v>
      </c>
      <c r="H502">
        <v>1</v>
      </c>
      <c r="I502">
        <v>0</v>
      </c>
      <c r="J502">
        <v>0</v>
      </c>
      <c r="M502" t="s">
        <v>1473</v>
      </c>
      <c r="U502">
        <v>0</v>
      </c>
      <c r="V502">
        <v>0</v>
      </c>
    </row>
    <row r="503" spans="1:22" hidden="1" x14ac:dyDescent="0.35">
      <c r="A503" t="s">
        <v>154</v>
      </c>
      <c r="B503" t="s">
        <v>155</v>
      </c>
      <c r="C503" t="s">
        <v>268</v>
      </c>
      <c r="D503" t="s">
        <v>269</v>
      </c>
      <c r="E503" t="s">
        <v>1474</v>
      </c>
      <c r="F503" s="3">
        <v>28581</v>
      </c>
      <c r="G503" t="s">
        <v>1475</v>
      </c>
      <c r="H503">
        <v>0</v>
      </c>
      <c r="I503">
        <v>4</v>
      </c>
      <c r="J503">
        <v>2000</v>
      </c>
      <c r="M503" t="s">
        <v>1476</v>
      </c>
      <c r="N503">
        <v>0</v>
      </c>
      <c r="O503">
        <v>0</v>
      </c>
      <c r="U503">
        <v>0</v>
      </c>
      <c r="V503">
        <v>0</v>
      </c>
    </row>
    <row r="504" spans="1:22" x14ac:dyDescent="0.35">
      <c r="A504" t="s">
        <v>21</v>
      </c>
      <c r="B504" t="s">
        <v>178</v>
      </c>
      <c r="C504" t="s">
        <v>22</v>
      </c>
      <c r="D504" t="s">
        <v>125</v>
      </c>
      <c r="E504" t="s">
        <v>1477</v>
      </c>
      <c r="F504" s="3">
        <v>34060</v>
      </c>
      <c r="G504" t="s">
        <v>1478</v>
      </c>
      <c r="H504">
        <v>0</v>
      </c>
      <c r="I504">
        <v>0</v>
      </c>
      <c r="J504">
        <v>300</v>
      </c>
      <c r="K504">
        <v>14973222</v>
      </c>
      <c r="L504">
        <v>1049524.8999999999</v>
      </c>
      <c r="M504" t="s">
        <v>1479</v>
      </c>
      <c r="N504">
        <v>6500013</v>
      </c>
      <c r="O504">
        <v>2349112</v>
      </c>
      <c r="P504">
        <v>3808712</v>
      </c>
      <c r="R504">
        <v>2315385</v>
      </c>
      <c r="U504">
        <v>0</v>
      </c>
      <c r="V504">
        <v>0</v>
      </c>
    </row>
    <row r="505" spans="1:22" x14ac:dyDescent="0.35">
      <c r="A505" t="s">
        <v>21</v>
      </c>
      <c r="B505" t="s">
        <v>178</v>
      </c>
      <c r="C505" t="s">
        <v>22</v>
      </c>
      <c r="D505" t="s">
        <v>128</v>
      </c>
      <c r="E505" t="s">
        <v>918</v>
      </c>
      <c r="F505" s="3">
        <v>30773</v>
      </c>
      <c r="G505" t="s">
        <v>1480</v>
      </c>
      <c r="H505">
        <v>0</v>
      </c>
      <c r="I505">
        <v>0</v>
      </c>
      <c r="J505">
        <v>0</v>
      </c>
      <c r="K505">
        <v>3272619</v>
      </c>
      <c r="L505">
        <v>324021.7</v>
      </c>
      <c r="M505" t="s">
        <v>1481</v>
      </c>
      <c r="N505">
        <v>1786357</v>
      </c>
      <c r="O505">
        <v>1486262</v>
      </c>
      <c r="U505">
        <v>7615063</v>
      </c>
      <c r="V505">
        <v>0</v>
      </c>
    </row>
    <row r="506" spans="1:22" x14ac:dyDescent="0.35">
      <c r="A506" t="s">
        <v>21</v>
      </c>
      <c r="B506" t="s">
        <v>178</v>
      </c>
      <c r="C506" t="s">
        <v>7</v>
      </c>
      <c r="D506" t="s">
        <v>415</v>
      </c>
      <c r="E506" t="s">
        <v>1482</v>
      </c>
      <c r="F506" s="3">
        <v>36617</v>
      </c>
      <c r="G506" t="s">
        <v>1483</v>
      </c>
      <c r="H506">
        <v>0</v>
      </c>
      <c r="I506">
        <v>0</v>
      </c>
      <c r="J506">
        <v>0</v>
      </c>
      <c r="K506">
        <v>0</v>
      </c>
      <c r="L506">
        <v>0</v>
      </c>
      <c r="M506" t="s">
        <v>1484</v>
      </c>
      <c r="U506">
        <v>0</v>
      </c>
      <c r="V506">
        <v>0</v>
      </c>
    </row>
    <row r="507" spans="1:22" x14ac:dyDescent="0.35">
      <c r="A507" t="s">
        <v>21</v>
      </c>
      <c r="B507" t="s">
        <v>178</v>
      </c>
      <c r="C507" t="s">
        <v>22</v>
      </c>
      <c r="D507" t="s">
        <v>125</v>
      </c>
      <c r="E507" t="s">
        <v>1485</v>
      </c>
      <c r="F507" s="3">
        <v>38808</v>
      </c>
      <c r="G507" t="s">
        <v>1486</v>
      </c>
      <c r="H507">
        <v>0</v>
      </c>
      <c r="I507">
        <v>0</v>
      </c>
      <c r="J507">
        <v>1100</v>
      </c>
      <c r="K507">
        <v>7283952</v>
      </c>
      <c r="L507">
        <v>400584</v>
      </c>
      <c r="M507" t="s">
        <v>1487</v>
      </c>
      <c r="N507">
        <v>7283952</v>
      </c>
      <c r="U507">
        <v>0</v>
      </c>
      <c r="V507">
        <v>0</v>
      </c>
    </row>
    <row r="508" spans="1:22" x14ac:dyDescent="0.35">
      <c r="A508" t="s">
        <v>21</v>
      </c>
      <c r="B508" t="s">
        <v>178</v>
      </c>
      <c r="C508" t="s">
        <v>22</v>
      </c>
      <c r="D508" t="s">
        <v>125</v>
      </c>
      <c r="E508" t="s">
        <v>218</v>
      </c>
      <c r="F508" s="3">
        <v>24198</v>
      </c>
      <c r="G508" t="s">
        <v>1488</v>
      </c>
      <c r="H508">
        <v>0</v>
      </c>
      <c r="I508">
        <v>0</v>
      </c>
      <c r="J508">
        <v>0</v>
      </c>
      <c r="M508" t="s">
        <v>1489</v>
      </c>
      <c r="U508">
        <v>0</v>
      </c>
      <c r="V508">
        <v>0</v>
      </c>
    </row>
    <row r="509" spans="1:22" hidden="1" x14ac:dyDescent="0.35">
      <c r="A509" t="s">
        <v>154</v>
      </c>
      <c r="B509" t="s">
        <v>155</v>
      </c>
      <c r="C509" t="s">
        <v>156</v>
      </c>
      <c r="D509" t="s">
        <v>157</v>
      </c>
      <c r="E509" t="s">
        <v>1490</v>
      </c>
      <c r="F509" s="3">
        <v>37347</v>
      </c>
      <c r="G509" t="s">
        <v>1491</v>
      </c>
      <c r="J509">
        <v>100</v>
      </c>
      <c r="K509">
        <v>0</v>
      </c>
      <c r="L509">
        <v>0</v>
      </c>
      <c r="M509" t="s">
        <v>1492</v>
      </c>
      <c r="U509">
        <v>0</v>
      </c>
      <c r="V509">
        <v>0</v>
      </c>
    </row>
    <row r="510" spans="1:22" x14ac:dyDescent="0.35">
      <c r="A510" t="s">
        <v>21</v>
      </c>
      <c r="B510" t="s">
        <v>178</v>
      </c>
      <c r="C510" t="s">
        <v>22</v>
      </c>
      <c r="D510" t="s">
        <v>125</v>
      </c>
      <c r="E510" t="s">
        <v>1493</v>
      </c>
      <c r="F510" s="3">
        <v>39539</v>
      </c>
      <c r="G510" t="s">
        <v>1494</v>
      </c>
      <c r="H510">
        <v>0</v>
      </c>
      <c r="I510">
        <v>0</v>
      </c>
      <c r="J510">
        <v>18</v>
      </c>
      <c r="K510">
        <v>0</v>
      </c>
      <c r="L510">
        <v>0</v>
      </c>
      <c r="M510" t="s">
        <v>1495</v>
      </c>
      <c r="U510">
        <v>0</v>
      </c>
      <c r="V510">
        <v>0</v>
      </c>
    </row>
    <row r="511" spans="1:22" x14ac:dyDescent="0.35">
      <c r="A511" t="s">
        <v>21</v>
      </c>
      <c r="B511" t="s">
        <v>178</v>
      </c>
      <c r="C511" t="s">
        <v>22</v>
      </c>
      <c r="D511" t="s">
        <v>125</v>
      </c>
      <c r="E511" t="s">
        <v>1496</v>
      </c>
      <c r="F511" s="3">
        <v>39539</v>
      </c>
      <c r="G511" t="s">
        <v>1497</v>
      </c>
      <c r="H511">
        <v>0</v>
      </c>
      <c r="I511">
        <v>0</v>
      </c>
      <c r="J511">
        <v>6</v>
      </c>
      <c r="K511">
        <v>0</v>
      </c>
      <c r="L511">
        <v>0</v>
      </c>
      <c r="M511" t="s">
        <v>1495</v>
      </c>
      <c r="U511">
        <v>0</v>
      </c>
      <c r="V511">
        <v>0</v>
      </c>
    </row>
    <row r="512" spans="1:22" x14ac:dyDescent="0.35">
      <c r="A512" t="s">
        <v>21</v>
      </c>
      <c r="B512" t="s">
        <v>178</v>
      </c>
      <c r="C512" t="s">
        <v>7</v>
      </c>
      <c r="D512" t="s">
        <v>1498</v>
      </c>
      <c r="E512" t="s">
        <v>1499</v>
      </c>
      <c r="F512" s="3">
        <v>40269</v>
      </c>
      <c r="G512" t="s">
        <v>1500</v>
      </c>
      <c r="H512">
        <v>0</v>
      </c>
      <c r="I512">
        <v>0</v>
      </c>
      <c r="J512">
        <v>1200</v>
      </c>
      <c r="K512">
        <v>0</v>
      </c>
      <c r="L512">
        <v>0</v>
      </c>
      <c r="M512" t="s">
        <v>1501</v>
      </c>
      <c r="U512">
        <v>0</v>
      </c>
      <c r="V512">
        <v>0</v>
      </c>
    </row>
    <row r="513" spans="1:22" x14ac:dyDescent="0.35">
      <c r="A513" t="s">
        <v>21</v>
      </c>
      <c r="B513" t="s">
        <v>178</v>
      </c>
      <c r="C513" t="s">
        <v>22</v>
      </c>
      <c r="D513" t="s">
        <v>125</v>
      </c>
      <c r="E513" t="s">
        <v>1502</v>
      </c>
      <c r="F513" s="3">
        <v>41730</v>
      </c>
      <c r="G513" t="s">
        <v>1503</v>
      </c>
      <c r="H513">
        <v>0</v>
      </c>
      <c r="I513">
        <v>0</v>
      </c>
      <c r="J513">
        <v>1000</v>
      </c>
      <c r="K513">
        <v>13064000</v>
      </c>
      <c r="L513">
        <v>626070.30000000005</v>
      </c>
      <c r="M513" t="s">
        <v>1504</v>
      </c>
      <c r="N513">
        <v>13064000</v>
      </c>
    </row>
    <row r="514" spans="1:22" x14ac:dyDescent="0.35">
      <c r="A514" t="s">
        <v>21</v>
      </c>
      <c r="B514" t="s">
        <v>178</v>
      </c>
      <c r="C514" t="s">
        <v>7</v>
      </c>
      <c r="D514" t="s">
        <v>415</v>
      </c>
      <c r="E514" t="s">
        <v>1505</v>
      </c>
      <c r="F514" s="3">
        <v>3744</v>
      </c>
      <c r="G514" t="s">
        <v>1506</v>
      </c>
      <c r="H514">
        <v>4</v>
      </c>
      <c r="I514">
        <v>0</v>
      </c>
      <c r="J514">
        <v>0</v>
      </c>
      <c r="M514" t="s">
        <v>1507</v>
      </c>
      <c r="U514">
        <v>0</v>
      </c>
      <c r="V514">
        <v>0</v>
      </c>
    </row>
    <row r="515" spans="1:22" x14ac:dyDescent="0.35">
      <c r="A515" t="s">
        <v>21</v>
      </c>
      <c r="B515" t="s">
        <v>178</v>
      </c>
      <c r="C515" t="s">
        <v>7</v>
      </c>
      <c r="D515" t="s">
        <v>415</v>
      </c>
      <c r="E515" t="s">
        <v>1508</v>
      </c>
      <c r="F515" s="3">
        <v>39173</v>
      </c>
      <c r="G515" t="s">
        <v>1509</v>
      </c>
      <c r="H515">
        <v>0</v>
      </c>
      <c r="I515">
        <v>0</v>
      </c>
      <c r="J515">
        <v>0</v>
      </c>
      <c r="K515">
        <v>223990</v>
      </c>
      <c r="L515">
        <v>12053.3</v>
      </c>
      <c r="M515" t="s">
        <v>1510</v>
      </c>
      <c r="N515">
        <v>223990</v>
      </c>
      <c r="U515">
        <v>0</v>
      </c>
      <c r="V515">
        <v>0</v>
      </c>
    </row>
    <row r="516" spans="1:22" x14ac:dyDescent="0.35">
      <c r="A516" t="s">
        <v>21</v>
      </c>
      <c r="B516" t="s">
        <v>178</v>
      </c>
      <c r="C516" t="s">
        <v>22</v>
      </c>
      <c r="D516" t="s">
        <v>125</v>
      </c>
      <c r="E516" t="s">
        <v>323</v>
      </c>
      <c r="F516" s="3">
        <v>41730</v>
      </c>
      <c r="G516" t="s">
        <v>1511</v>
      </c>
      <c r="H516">
        <v>0</v>
      </c>
      <c r="I516">
        <v>0</v>
      </c>
      <c r="J516">
        <v>1473</v>
      </c>
      <c r="K516">
        <v>29603000</v>
      </c>
      <c r="L516">
        <v>1418674.1</v>
      </c>
      <c r="M516" t="s">
        <v>1512</v>
      </c>
      <c r="N516">
        <v>13603000</v>
      </c>
      <c r="P516">
        <v>16000000</v>
      </c>
    </row>
    <row r="517" spans="1:22" x14ac:dyDescent="0.35">
      <c r="A517" t="s">
        <v>21</v>
      </c>
      <c r="B517" t="s">
        <v>178</v>
      </c>
      <c r="C517" t="s">
        <v>22</v>
      </c>
      <c r="D517" t="s">
        <v>125</v>
      </c>
      <c r="E517" t="s">
        <v>1513</v>
      </c>
      <c r="F517" s="3">
        <v>12510</v>
      </c>
      <c r="G517" t="s">
        <v>1514</v>
      </c>
      <c r="H517">
        <v>0</v>
      </c>
      <c r="I517">
        <v>0</v>
      </c>
      <c r="J517">
        <v>0</v>
      </c>
      <c r="M517" t="s">
        <v>1515</v>
      </c>
      <c r="U517">
        <v>0</v>
      </c>
      <c r="V517">
        <v>0</v>
      </c>
    </row>
    <row r="518" spans="1:22" x14ac:dyDescent="0.35">
      <c r="A518" t="s">
        <v>21</v>
      </c>
      <c r="B518" t="s">
        <v>178</v>
      </c>
      <c r="C518" t="s">
        <v>22</v>
      </c>
      <c r="D518" t="s">
        <v>125</v>
      </c>
      <c r="E518" t="s">
        <v>1516</v>
      </c>
      <c r="F518" s="3">
        <v>34425</v>
      </c>
      <c r="G518" t="s">
        <v>1517</v>
      </c>
      <c r="H518">
        <v>0</v>
      </c>
      <c r="I518">
        <v>0</v>
      </c>
      <c r="J518">
        <v>0</v>
      </c>
      <c r="K518">
        <v>57025698</v>
      </c>
      <c r="L518">
        <v>3992464.3</v>
      </c>
      <c r="M518" t="s">
        <v>1518</v>
      </c>
      <c r="N518">
        <v>1944488</v>
      </c>
      <c r="O518">
        <v>31903387</v>
      </c>
      <c r="P518">
        <v>1681761</v>
      </c>
      <c r="Q518">
        <v>21496062</v>
      </c>
      <c r="U518">
        <v>0</v>
      </c>
      <c r="V518">
        <v>0</v>
      </c>
    </row>
    <row r="519" spans="1:22" x14ac:dyDescent="0.35">
      <c r="A519" t="s">
        <v>21</v>
      </c>
      <c r="B519" t="s">
        <v>178</v>
      </c>
      <c r="C519" t="s">
        <v>22</v>
      </c>
      <c r="D519" t="s">
        <v>128</v>
      </c>
      <c r="E519" t="s">
        <v>1519</v>
      </c>
      <c r="F519" s="3">
        <v>24563</v>
      </c>
      <c r="G519" t="s">
        <v>1520</v>
      </c>
      <c r="H519">
        <v>0</v>
      </c>
      <c r="I519">
        <v>0</v>
      </c>
      <c r="J519">
        <v>0</v>
      </c>
      <c r="M519" t="s">
        <v>1521</v>
      </c>
      <c r="U519">
        <v>0</v>
      </c>
      <c r="V519">
        <v>0</v>
      </c>
    </row>
    <row r="520" spans="1:22" x14ac:dyDescent="0.35">
      <c r="A520" t="s">
        <v>21</v>
      </c>
      <c r="B520" t="s">
        <v>178</v>
      </c>
      <c r="C520" t="s">
        <v>22</v>
      </c>
      <c r="D520" t="s">
        <v>278</v>
      </c>
      <c r="E520" t="s">
        <v>1522</v>
      </c>
      <c r="F520" s="3">
        <v>24563</v>
      </c>
      <c r="G520" t="s">
        <v>1523</v>
      </c>
      <c r="H520">
        <v>0</v>
      </c>
      <c r="I520">
        <v>0</v>
      </c>
      <c r="J520">
        <v>0</v>
      </c>
      <c r="M520" t="s">
        <v>1524</v>
      </c>
      <c r="U520">
        <v>0</v>
      </c>
      <c r="V520">
        <v>0</v>
      </c>
    </row>
    <row r="521" spans="1:22" x14ac:dyDescent="0.35">
      <c r="A521" t="s">
        <v>21</v>
      </c>
      <c r="B521" t="s">
        <v>178</v>
      </c>
      <c r="C521" t="s">
        <v>22</v>
      </c>
      <c r="D521" t="s">
        <v>125</v>
      </c>
      <c r="E521" t="s">
        <v>1525</v>
      </c>
      <c r="F521" s="3">
        <v>30042</v>
      </c>
      <c r="G521" t="s">
        <v>1526</v>
      </c>
      <c r="H521">
        <v>0</v>
      </c>
      <c r="I521">
        <v>0</v>
      </c>
      <c r="J521">
        <v>300</v>
      </c>
      <c r="M521" t="s">
        <v>1527</v>
      </c>
      <c r="N521">
        <v>0</v>
      </c>
      <c r="O521">
        <v>0</v>
      </c>
      <c r="U521">
        <v>0</v>
      </c>
      <c r="V521">
        <v>0</v>
      </c>
    </row>
    <row r="522" spans="1:22" x14ac:dyDescent="0.35">
      <c r="A522" t="s">
        <v>21</v>
      </c>
      <c r="B522" t="s">
        <v>178</v>
      </c>
      <c r="C522" t="s">
        <v>22</v>
      </c>
      <c r="D522" t="s">
        <v>125</v>
      </c>
      <c r="E522" t="s">
        <v>1528</v>
      </c>
      <c r="F522" s="3">
        <v>38808</v>
      </c>
      <c r="G522" t="s">
        <v>1529</v>
      </c>
      <c r="H522">
        <v>0</v>
      </c>
      <c r="I522">
        <v>0</v>
      </c>
      <c r="J522">
        <v>0</v>
      </c>
      <c r="K522">
        <v>3235813</v>
      </c>
      <c r="L522">
        <v>177954.9</v>
      </c>
      <c r="M522" t="s">
        <v>1530</v>
      </c>
      <c r="N522">
        <v>3235813</v>
      </c>
      <c r="U522">
        <v>0</v>
      </c>
      <c r="V522">
        <v>0</v>
      </c>
    </row>
    <row r="523" spans="1:22" x14ac:dyDescent="0.35">
      <c r="A523" t="s">
        <v>21</v>
      </c>
      <c r="B523" t="s">
        <v>178</v>
      </c>
      <c r="C523" t="s">
        <v>22</v>
      </c>
      <c r="D523" t="s">
        <v>125</v>
      </c>
      <c r="E523" t="s">
        <v>1531</v>
      </c>
      <c r="F523" s="3">
        <v>39539</v>
      </c>
      <c r="G523" t="s">
        <v>1532</v>
      </c>
      <c r="H523">
        <v>0</v>
      </c>
      <c r="I523">
        <v>0</v>
      </c>
      <c r="J523">
        <v>0</v>
      </c>
      <c r="K523">
        <v>0</v>
      </c>
      <c r="L523">
        <v>0</v>
      </c>
      <c r="M523" t="s">
        <v>1533</v>
      </c>
      <c r="U523">
        <v>0</v>
      </c>
      <c r="V523">
        <v>0</v>
      </c>
    </row>
    <row r="524" spans="1:22" x14ac:dyDescent="0.35">
      <c r="A524" t="s">
        <v>21</v>
      </c>
      <c r="B524" t="s">
        <v>178</v>
      </c>
      <c r="C524" t="s">
        <v>22</v>
      </c>
      <c r="D524" t="s">
        <v>125</v>
      </c>
      <c r="E524" t="s">
        <v>1534</v>
      </c>
      <c r="F524" s="3">
        <v>40634</v>
      </c>
      <c r="G524" t="s">
        <v>1535</v>
      </c>
      <c r="H524">
        <v>0</v>
      </c>
      <c r="I524">
        <v>0</v>
      </c>
      <c r="J524">
        <v>1651</v>
      </c>
      <c r="K524">
        <v>81612000</v>
      </c>
      <c r="L524">
        <v>4084003.3</v>
      </c>
      <c r="M524" t="s">
        <v>1536</v>
      </c>
      <c r="N524">
        <v>81612000</v>
      </c>
    </row>
    <row r="525" spans="1:22" x14ac:dyDescent="0.35">
      <c r="A525" t="s">
        <v>21</v>
      </c>
      <c r="B525" t="s">
        <v>178</v>
      </c>
      <c r="C525" t="s">
        <v>22</v>
      </c>
      <c r="D525" t="s">
        <v>125</v>
      </c>
      <c r="E525" t="s">
        <v>1537</v>
      </c>
      <c r="F525" s="3">
        <v>42095</v>
      </c>
      <c r="G525" t="s">
        <v>1538</v>
      </c>
      <c r="J525">
        <v>1333</v>
      </c>
      <c r="K525">
        <v>0</v>
      </c>
      <c r="L525">
        <v>0</v>
      </c>
      <c r="M525" t="s">
        <v>1539</v>
      </c>
    </row>
    <row r="526" spans="1:22" x14ac:dyDescent="0.35">
      <c r="A526" t="s">
        <v>21</v>
      </c>
      <c r="B526" t="s">
        <v>178</v>
      </c>
      <c r="C526" t="s">
        <v>7</v>
      </c>
      <c r="D526" t="s">
        <v>415</v>
      </c>
      <c r="E526" t="s">
        <v>1540</v>
      </c>
      <c r="F526" s="3">
        <v>3744</v>
      </c>
      <c r="G526" t="s">
        <v>1541</v>
      </c>
      <c r="H526">
        <v>6</v>
      </c>
      <c r="I526">
        <v>0</v>
      </c>
      <c r="J526">
        <v>0</v>
      </c>
      <c r="M526" t="s">
        <v>1542</v>
      </c>
      <c r="U526">
        <v>0</v>
      </c>
      <c r="V526">
        <v>0</v>
      </c>
    </row>
    <row r="527" spans="1:22" x14ac:dyDescent="0.35">
      <c r="A527" t="s">
        <v>21</v>
      </c>
      <c r="B527" t="s">
        <v>178</v>
      </c>
      <c r="C527" t="s">
        <v>22</v>
      </c>
      <c r="D527" t="s">
        <v>125</v>
      </c>
      <c r="E527" t="s">
        <v>218</v>
      </c>
      <c r="F527" s="3">
        <v>22007</v>
      </c>
      <c r="G527" t="s">
        <v>1543</v>
      </c>
      <c r="H527">
        <v>0</v>
      </c>
      <c r="I527">
        <v>0</v>
      </c>
      <c r="J527">
        <v>0</v>
      </c>
      <c r="M527" t="s">
        <v>1544</v>
      </c>
      <c r="U527">
        <v>0</v>
      </c>
      <c r="V527">
        <v>0</v>
      </c>
    </row>
    <row r="528" spans="1:22" x14ac:dyDescent="0.35">
      <c r="A528" t="s">
        <v>21</v>
      </c>
      <c r="B528" t="s">
        <v>178</v>
      </c>
      <c r="C528" t="s">
        <v>22</v>
      </c>
      <c r="D528" t="s">
        <v>125</v>
      </c>
      <c r="E528" t="s">
        <v>1545</v>
      </c>
      <c r="F528" s="3">
        <v>35156</v>
      </c>
      <c r="G528" t="s">
        <v>1546</v>
      </c>
      <c r="H528">
        <v>0</v>
      </c>
      <c r="I528">
        <v>0</v>
      </c>
      <c r="J528">
        <v>285</v>
      </c>
      <c r="K528">
        <v>6816377</v>
      </c>
      <c r="L528">
        <v>460047.9</v>
      </c>
      <c r="M528" t="s">
        <v>1547</v>
      </c>
      <c r="N528">
        <v>4430930</v>
      </c>
      <c r="O528">
        <v>2385447</v>
      </c>
      <c r="U528">
        <v>0</v>
      </c>
      <c r="V528">
        <v>0</v>
      </c>
    </row>
    <row r="529" spans="1:22" x14ac:dyDescent="0.35">
      <c r="A529" t="s">
        <v>21</v>
      </c>
      <c r="B529" t="s">
        <v>178</v>
      </c>
      <c r="C529" t="s">
        <v>22</v>
      </c>
      <c r="D529" t="s">
        <v>125</v>
      </c>
      <c r="E529" t="s">
        <v>1310</v>
      </c>
      <c r="F529" s="3">
        <v>42095</v>
      </c>
      <c r="G529" t="s">
        <v>1548</v>
      </c>
      <c r="J529">
        <v>300</v>
      </c>
      <c r="K529">
        <v>0</v>
      </c>
      <c r="L529">
        <v>0</v>
      </c>
      <c r="M529" t="s">
        <v>1549</v>
      </c>
    </row>
    <row r="530" spans="1:22" x14ac:dyDescent="0.35">
      <c r="A530" t="s">
        <v>21</v>
      </c>
      <c r="B530" t="s">
        <v>178</v>
      </c>
      <c r="C530" t="s">
        <v>22</v>
      </c>
      <c r="D530" t="s">
        <v>127</v>
      </c>
      <c r="E530" t="s">
        <v>1550</v>
      </c>
      <c r="F530" s="3">
        <v>42461</v>
      </c>
      <c r="G530" t="s">
        <v>1551</v>
      </c>
      <c r="I530">
        <v>2</v>
      </c>
      <c r="J530">
        <v>164</v>
      </c>
      <c r="K530">
        <v>0</v>
      </c>
      <c r="L530">
        <v>0</v>
      </c>
      <c r="M530" t="s">
        <v>1552</v>
      </c>
    </row>
    <row r="531" spans="1:22" hidden="1" x14ac:dyDescent="0.35">
      <c r="A531" t="s">
        <v>154</v>
      </c>
      <c r="B531" t="s">
        <v>155</v>
      </c>
      <c r="C531" t="s">
        <v>209</v>
      </c>
      <c r="D531" t="s">
        <v>157</v>
      </c>
      <c r="E531" t="s">
        <v>493</v>
      </c>
      <c r="F531" s="3">
        <v>1553</v>
      </c>
      <c r="G531" t="s">
        <v>1553</v>
      </c>
      <c r="H531">
        <v>0</v>
      </c>
      <c r="I531">
        <v>0</v>
      </c>
      <c r="J531">
        <v>0</v>
      </c>
      <c r="M531" t="s">
        <v>1554</v>
      </c>
      <c r="U531">
        <v>0</v>
      </c>
      <c r="V531">
        <v>0</v>
      </c>
    </row>
    <row r="532" spans="1:22" x14ac:dyDescent="0.35">
      <c r="A532" t="s">
        <v>21</v>
      </c>
      <c r="B532" t="s">
        <v>178</v>
      </c>
      <c r="C532" t="s">
        <v>22</v>
      </c>
      <c r="D532" t="s">
        <v>125</v>
      </c>
      <c r="E532" t="s">
        <v>373</v>
      </c>
      <c r="F532" s="3">
        <v>35521</v>
      </c>
      <c r="G532" t="s">
        <v>1555</v>
      </c>
      <c r="H532">
        <v>0</v>
      </c>
      <c r="I532">
        <v>0</v>
      </c>
      <c r="J532">
        <v>4000</v>
      </c>
      <c r="K532">
        <v>47368494</v>
      </c>
      <c r="L532">
        <v>3143926.6</v>
      </c>
      <c r="M532" t="s">
        <v>1556</v>
      </c>
      <c r="N532">
        <v>18664180</v>
      </c>
      <c r="O532">
        <v>8343702</v>
      </c>
      <c r="P532">
        <v>20360612</v>
      </c>
      <c r="U532">
        <v>0</v>
      </c>
      <c r="V532">
        <v>0</v>
      </c>
    </row>
    <row r="533" spans="1:22" x14ac:dyDescent="0.35">
      <c r="A533" t="s">
        <v>21</v>
      </c>
      <c r="B533" t="s">
        <v>178</v>
      </c>
      <c r="C533" t="s">
        <v>22</v>
      </c>
      <c r="D533" t="s">
        <v>125</v>
      </c>
      <c r="E533" t="s">
        <v>803</v>
      </c>
      <c r="F533" s="3">
        <v>39173</v>
      </c>
      <c r="G533" t="s">
        <v>1557</v>
      </c>
      <c r="H533">
        <v>0</v>
      </c>
      <c r="I533">
        <v>0</v>
      </c>
      <c r="J533">
        <v>691</v>
      </c>
      <c r="K533">
        <v>125800000</v>
      </c>
      <c r="L533">
        <v>6769506.7000000002</v>
      </c>
      <c r="M533" t="s">
        <v>1558</v>
      </c>
      <c r="N533">
        <v>125800000</v>
      </c>
      <c r="U533">
        <v>0</v>
      </c>
      <c r="V533">
        <v>0</v>
      </c>
    </row>
    <row r="534" spans="1:22" x14ac:dyDescent="0.35">
      <c r="A534" t="s">
        <v>21</v>
      </c>
      <c r="B534" t="s">
        <v>178</v>
      </c>
      <c r="C534" t="s">
        <v>22</v>
      </c>
      <c r="D534" t="s">
        <v>125</v>
      </c>
      <c r="E534" t="s">
        <v>1559</v>
      </c>
      <c r="F534" s="3">
        <v>40634</v>
      </c>
      <c r="G534" t="s">
        <v>1560</v>
      </c>
      <c r="H534">
        <v>0</v>
      </c>
      <c r="I534">
        <v>0</v>
      </c>
      <c r="J534">
        <v>2543</v>
      </c>
      <c r="K534">
        <v>699884000</v>
      </c>
      <c r="L534">
        <v>35023386.200000003</v>
      </c>
      <c r="M534" t="s">
        <v>1561</v>
      </c>
      <c r="N534">
        <v>699884000</v>
      </c>
      <c r="V534">
        <v>0</v>
      </c>
    </row>
    <row r="535" spans="1:22" x14ac:dyDescent="0.35">
      <c r="A535" t="s">
        <v>21</v>
      </c>
      <c r="B535" t="s">
        <v>178</v>
      </c>
      <c r="C535" t="s">
        <v>22</v>
      </c>
      <c r="D535" t="s">
        <v>125</v>
      </c>
      <c r="E535" t="s">
        <v>1310</v>
      </c>
      <c r="F535" s="3">
        <v>31869</v>
      </c>
      <c r="G535" t="s">
        <v>1562</v>
      </c>
      <c r="H535">
        <v>0</v>
      </c>
      <c r="I535">
        <v>0</v>
      </c>
      <c r="J535">
        <v>300</v>
      </c>
      <c r="K535">
        <v>7872284</v>
      </c>
      <c r="L535">
        <v>689543.1</v>
      </c>
      <c r="M535" t="s">
        <v>1563</v>
      </c>
      <c r="N535">
        <v>5660456</v>
      </c>
      <c r="O535">
        <v>2211828</v>
      </c>
      <c r="U535">
        <v>0</v>
      </c>
      <c r="V535">
        <v>0</v>
      </c>
    </row>
    <row r="536" spans="1:22" x14ac:dyDescent="0.35">
      <c r="A536" t="s">
        <v>21</v>
      </c>
      <c r="B536" t="s">
        <v>178</v>
      </c>
      <c r="C536" t="s">
        <v>22</v>
      </c>
      <c r="D536" t="s">
        <v>125</v>
      </c>
      <c r="E536" t="s">
        <v>1141</v>
      </c>
      <c r="F536" s="3">
        <v>18355</v>
      </c>
      <c r="G536" t="s">
        <v>1564</v>
      </c>
      <c r="H536">
        <v>0</v>
      </c>
      <c r="I536">
        <v>0</v>
      </c>
      <c r="J536">
        <v>0</v>
      </c>
      <c r="M536" t="s">
        <v>1565</v>
      </c>
      <c r="U536">
        <v>0</v>
      </c>
      <c r="V536">
        <v>0</v>
      </c>
    </row>
    <row r="537" spans="1:22" x14ac:dyDescent="0.35">
      <c r="A537" t="s">
        <v>21</v>
      </c>
      <c r="B537" t="s">
        <v>178</v>
      </c>
      <c r="C537" t="s">
        <v>22</v>
      </c>
      <c r="D537" t="s">
        <v>278</v>
      </c>
      <c r="E537" t="s">
        <v>1566</v>
      </c>
      <c r="F537" s="3">
        <v>35157</v>
      </c>
      <c r="G537" t="s">
        <v>1567</v>
      </c>
      <c r="H537">
        <v>0</v>
      </c>
      <c r="I537">
        <v>9</v>
      </c>
      <c r="J537">
        <v>0</v>
      </c>
      <c r="K537">
        <v>9404772</v>
      </c>
      <c r="L537">
        <v>634742.80000000005</v>
      </c>
      <c r="M537" t="s">
        <v>1568</v>
      </c>
      <c r="P537">
        <v>621641</v>
      </c>
      <c r="Q537">
        <v>439291</v>
      </c>
      <c r="S537">
        <v>8343840</v>
      </c>
      <c r="U537">
        <v>2895455</v>
      </c>
      <c r="V537">
        <v>0</v>
      </c>
    </row>
    <row r="538" spans="1:22" x14ac:dyDescent="0.35">
      <c r="A538" t="s">
        <v>21</v>
      </c>
      <c r="B538" t="s">
        <v>178</v>
      </c>
      <c r="C538" t="s">
        <v>22</v>
      </c>
      <c r="D538" t="s">
        <v>126</v>
      </c>
      <c r="E538" t="s">
        <v>488</v>
      </c>
      <c r="F538" s="3">
        <v>36618</v>
      </c>
      <c r="G538" t="s">
        <v>1569</v>
      </c>
      <c r="H538">
        <v>0</v>
      </c>
      <c r="I538">
        <v>1</v>
      </c>
      <c r="J538">
        <v>0</v>
      </c>
      <c r="K538">
        <v>0</v>
      </c>
      <c r="L538">
        <v>0</v>
      </c>
      <c r="M538" t="s">
        <v>1570</v>
      </c>
      <c r="U538">
        <v>0</v>
      </c>
      <c r="V538">
        <v>0</v>
      </c>
    </row>
    <row r="539" spans="1:22" x14ac:dyDescent="0.35">
      <c r="A539" t="s">
        <v>21</v>
      </c>
      <c r="B539" t="s">
        <v>178</v>
      </c>
      <c r="C539" t="s">
        <v>22</v>
      </c>
      <c r="D539" t="s">
        <v>125</v>
      </c>
      <c r="E539" t="s">
        <v>1571</v>
      </c>
      <c r="F539" s="3">
        <v>17625</v>
      </c>
      <c r="G539" t="s">
        <v>1572</v>
      </c>
      <c r="H539">
        <v>0</v>
      </c>
      <c r="I539">
        <v>0</v>
      </c>
      <c r="M539" t="s">
        <v>1573</v>
      </c>
      <c r="U539">
        <v>0</v>
      </c>
      <c r="V539">
        <v>0</v>
      </c>
    </row>
    <row r="540" spans="1:22" x14ac:dyDescent="0.35">
      <c r="A540" t="s">
        <v>21</v>
      </c>
      <c r="B540" t="s">
        <v>178</v>
      </c>
      <c r="C540" t="s">
        <v>22</v>
      </c>
      <c r="D540" t="s">
        <v>125</v>
      </c>
      <c r="E540" t="s">
        <v>1574</v>
      </c>
      <c r="F540" s="3">
        <v>25660</v>
      </c>
      <c r="G540" t="s">
        <v>1575</v>
      </c>
      <c r="H540">
        <v>0</v>
      </c>
      <c r="I540">
        <v>0</v>
      </c>
      <c r="J540">
        <v>0</v>
      </c>
      <c r="M540" t="s">
        <v>1576</v>
      </c>
      <c r="N540">
        <v>0</v>
      </c>
      <c r="O540">
        <v>0</v>
      </c>
      <c r="U540">
        <v>0</v>
      </c>
      <c r="V540">
        <v>0</v>
      </c>
    </row>
    <row r="541" spans="1:22" x14ac:dyDescent="0.35">
      <c r="A541" t="s">
        <v>21</v>
      </c>
      <c r="B541" t="s">
        <v>178</v>
      </c>
      <c r="C541" t="s">
        <v>22</v>
      </c>
      <c r="D541" t="s">
        <v>125</v>
      </c>
      <c r="E541" t="s">
        <v>1577</v>
      </c>
      <c r="F541" s="3">
        <v>35522</v>
      </c>
      <c r="G541" t="s">
        <v>1578</v>
      </c>
      <c r="H541">
        <v>0</v>
      </c>
      <c r="I541">
        <v>0</v>
      </c>
      <c r="J541">
        <v>25447</v>
      </c>
      <c r="K541">
        <v>498513577</v>
      </c>
      <c r="L541">
        <v>33087184.300000001</v>
      </c>
      <c r="M541" t="s">
        <v>1579</v>
      </c>
      <c r="N541">
        <v>193808836</v>
      </c>
      <c r="O541">
        <v>23624696</v>
      </c>
      <c r="Q541">
        <v>48480045</v>
      </c>
      <c r="S541">
        <v>232600000</v>
      </c>
      <c r="U541">
        <v>0</v>
      </c>
      <c r="V541">
        <v>0</v>
      </c>
    </row>
    <row r="542" spans="1:22" hidden="1" x14ac:dyDescent="0.35">
      <c r="A542" t="s">
        <v>154</v>
      </c>
      <c r="B542" t="s">
        <v>155</v>
      </c>
      <c r="C542" t="s">
        <v>268</v>
      </c>
      <c r="D542" t="s">
        <v>209</v>
      </c>
      <c r="E542" t="s">
        <v>1580</v>
      </c>
      <c r="F542" s="3">
        <v>32965</v>
      </c>
      <c r="G542" t="s">
        <v>1581</v>
      </c>
      <c r="H542">
        <v>0</v>
      </c>
      <c r="I542">
        <v>0</v>
      </c>
      <c r="J542">
        <v>0</v>
      </c>
      <c r="M542" t="s">
        <v>1582</v>
      </c>
      <c r="O542">
        <v>0</v>
      </c>
      <c r="P542">
        <v>0</v>
      </c>
      <c r="U542">
        <v>0</v>
      </c>
      <c r="V542">
        <v>0</v>
      </c>
    </row>
    <row r="543" spans="1:22" hidden="1" x14ac:dyDescent="0.35">
      <c r="A543" t="s">
        <v>154</v>
      </c>
      <c r="B543" t="s">
        <v>155</v>
      </c>
      <c r="C543" t="s">
        <v>173</v>
      </c>
      <c r="D543" t="s">
        <v>533</v>
      </c>
      <c r="E543" t="s">
        <v>1583</v>
      </c>
      <c r="F543" s="3">
        <v>36252</v>
      </c>
      <c r="G543" t="s">
        <v>1584</v>
      </c>
      <c r="H543">
        <v>2</v>
      </c>
      <c r="I543">
        <v>60</v>
      </c>
      <c r="J543">
        <v>0</v>
      </c>
      <c r="M543" t="s">
        <v>1585</v>
      </c>
      <c r="U543">
        <v>0</v>
      </c>
      <c r="V543">
        <v>0</v>
      </c>
    </row>
    <row r="544" spans="1:22" x14ac:dyDescent="0.35">
      <c r="A544" t="s">
        <v>21</v>
      </c>
      <c r="B544" t="s">
        <v>178</v>
      </c>
      <c r="C544" t="s">
        <v>22</v>
      </c>
      <c r="D544" t="s">
        <v>125</v>
      </c>
      <c r="E544" t="s">
        <v>723</v>
      </c>
      <c r="F544" s="3">
        <v>38444</v>
      </c>
      <c r="G544" t="s">
        <v>1586</v>
      </c>
      <c r="H544">
        <v>0</v>
      </c>
      <c r="J544">
        <v>200</v>
      </c>
      <c r="K544">
        <v>0</v>
      </c>
      <c r="L544">
        <v>0</v>
      </c>
      <c r="M544" t="s">
        <v>1587</v>
      </c>
      <c r="U544">
        <v>0</v>
      </c>
      <c r="V544">
        <v>0</v>
      </c>
    </row>
    <row r="545" spans="1:22" x14ac:dyDescent="0.35">
      <c r="A545" t="s">
        <v>21</v>
      </c>
      <c r="B545" t="s">
        <v>178</v>
      </c>
      <c r="C545" t="s">
        <v>22</v>
      </c>
      <c r="D545" t="s">
        <v>125</v>
      </c>
      <c r="E545" t="s">
        <v>723</v>
      </c>
      <c r="F545" s="3">
        <v>38809</v>
      </c>
      <c r="G545" t="s">
        <v>1588</v>
      </c>
      <c r="H545">
        <v>0</v>
      </c>
      <c r="I545">
        <v>0</v>
      </c>
      <c r="J545">
        <v>1100</v>
      </c>
      <c r="K545">
        <v>0</v>
      </c>
      <c r="L545">
        <v>0</v>
      </c>
      <c r="M545" t="s">
        <v>1589</v>
      </c>
      <c r="U545">
        <v>0</v>
      </c>
      <c r="V545">
        <v>0</v>
      </c>
    </row>
    <row r="546" spans="1:22" x14ac:dyDescent="0.35">
      <c r="A546" t="s">
        <v>21</v>
      </c>
      <c r="B546" t="s">
        <v>178</v>
      </c>
      <c r="C546" t="s">
        <v>22</v>
      </c>
      <c r="D546" t="s">
        <v>126</v>
      </c>
      <c r="E546" t="s">
        <v>1590</v>
      </c>
      <c r="F546" s="3">
        <v>39174</v>
      </c>
      <c r="G546" t="s">
        <v>1591</v>
      </c>
      <c r="H546">
        <v>0</v>
      </c>
      <c r="I546">
        <v>0</v>
      </c>
      <c r="J546">
        <v>0</v>
      </c>
      <c r="K546">
        <v>0</v>
      </c>
      <c r="L546">
        <v>0</v>
      </c>
      <c r="M546" t="s">
        <v>1592</v>
      </c>
      <c r="U546">
        <v>46500</v>
      </c>
      <c r="V546">
        <v>0</v>
      </c>
    </row>
    <row r="547" spans="1:22" x14ac:dyDescent="0.35">
      <c r="A547" t="s">
        <v>21</v>
      </c>
      <c r="B547" t="s">
        <v>178</v>
      </c>
      <c r="C547" t="s">
        <v>22</v>
      </c>
      <c r="D547" t="s">
        <v>125</v>
      </c>
      <c r="E547" t="s">
        <v>1593</v>
      </c>
      <c r="F547" s="3">
        <v>1554</v>
      </c>
      <c r="G547" t="s">
        <v>1594</v>
      </c>
      <c r="H547">
        <v>0</v>
      </c>
      <c r="I547">
        <v>0</v>
      </c>
      <c r="J547">
        <v>0</v>
      </c>
      <c r="M547" t="s">
        <v>1595</v>
      </c>
      <c r="U547">
        <v>0</v>
      </c>
      <c r="V547">
        <v>0</v>
      </c>
    </row>
    <row r="548" spans="1:22" x14ac:dyDescent="0.35">
      <c r="A548" t="s">
        <v>21</v>
      </c>
      <c r="B548" t="s">
        <v>178</v>
      </c>
      <c r="C548" t="s">
        <v>22</v>
      </c>
      <c r="D548" t="s">
        <v>125</v>
      </c>
      <c r="E548" t="s">
        <v>218</v>
      </c>
      <c r="F548" s="3">
        <v>5937</v>
      </c>
      <c r="G548" t="s">
        <v>1596</v>
      </c>
      <c r="H548">
        <v>0</v>
      </c>
      <c r="I548">
        <v>0</v>
      </c>
      <c r="J548">
        <v>0</v>
      </c>
      <c r="M548" t="s">
        <v>1597</v>
      </c>
      <c r="U548">
        <v>0</v>
      </c>
      <c r="V548">
        <v>0</v>
      </c>
    </row>
    <row r="549" spans="1:22" x14ac:dyDescent="0.35">
      <c r="A549" t="s">
        <v>21</v>
      </c>
      <c r="B549" t="s">
        <v>178</v>
      </c>
      <c r="C549" t="s">
        <v>22</v>
      </c>
      <c r="D549" t="s">
        <v>125</v>
      </c>
      <c r="E549" t="s">
        <v>323</v>
      </c>
      <c r="F549" s="3">
        <v>28947</v>
      </c>
      <c r="G549" t="s">
        <v>1598</v>
      </c>
      <c r="H549">
        <v>0</v>
      </c>
      <c r="I549">
        <v>0</v>
      </c>
      <c r="J549">
        <v>0</v>
      </c>
      <c r="K549">
        <v>3227650</v>
      </c>
      <c r="L549">
        <v>484147.5</v>
      </c>
      <c r="M549" t="s">
        <v>1599</v>
      </c>
      <c r="N549">
        <v>1545488</v>
      </c>
      <c r="O549">
        <v>1682162</v>
      </c>
      <c r="U549">
        <v>0</v>
      </c>
      <c r="V549">
        <v>0</v>
      </c>
    </row>
    <row r="550" spans="1:22" x14ac:dyDescent="0.35">
      <c r="A550" t="s">
        <v>21</v>
      </c>
      <c r="B550" t="s">
        <v>178</v>
      </c>
      <c r="C550" t="s">
        <v>22</v>
      </c>
      <c r="D550" t="s">
        <v>125</v>
      </c>
      <c r="E550" t="s">
        <v>363</v>
      </c>
      <c r="F550" s="3">
        <v>28947</v>
      </c>
      <c r="G550" t="s">
        <v>1600</v>
      </c>
      <c r="H550">
        <v>0</v>
      </c>
      <c r="I550">
        <v>0</v>
      </c>
      <c r="J550">
        <v>0</v>
      </c>
      <c r="M550" t="s">
        <v>1601</v>
      </c>
      <c r="N550">
        <v>0</v>
      </c>
      <c r="O550">
        <v>0</v>
      </c>
      <c r="U550">
        <v>0</v>
      </c>
      <c r="V550">
        <v>0</v>
      </c>
    </row>
    <row r="551" spans="1:22" x14ac:dyDescent="0.35">
      <c r="A551" t="s">
        <v>21</v>
      </c>
      <c r="B551" t="s">
        <v>178</v>
      </c>
      <c r="C551" t="s">
        <v>22</v>
      </c>
      <c r="D551" t="s">
        <v>125</v>
      </c>
      <c r="E551" t="s">
        <v>1141</v>
      </c>
      <c r="F551" s="3">
        <v>30774</v>
      </c>
      <c r="G551" t="s">
        <v>1602</v>
      </c>
      <c r="H551">
        <v>1</v>
      </c>
      <c r="I551">
        <v>0</v>
      </c>
      <c r="J551">
        <v>0</v>
      </c>
      <c r="M551" t="s">
        <v>1603</v>
      </c>
      <c r="N551">
        <v>0</v>
      </c>
      <c r="O551">
        <v>0</v>
      </c>
      <c r="U551">
        <v>0</v>
      </c>
      <c r="V551">
        <v>0</v>
      </c>
    </row>
    <row r="552" spans="1:22" x14ac:dyDescent="0.35">
      <c r="A552" t="s">
        <v>21</v>
      </c>
      <c r="B552" t="s">
        <v>178</v>
      </c>
      <c r="C552" t="s">
        <v>22</v>
      </c>
      <c r="D552" t="s">
        <v>125</v>
      </c>
      <c r="E552" t="s">
        <v>394</v>
      </c>
      <c r="F552" s="3">
        <v>33696</v>
      </c>
      <c r="G552" t="s">
        <v>1604</v>
      </c>
      <c r="H552">
        <v>0</v>
      </c>
      <c r="I552">
        <v>0</v>
      </c>
      <c r="J552">
        <v>100</v>
      </c>
      <c r="M552" t="s">
        <v>1605</v>
      </c>
      <c r="N552">
        <v>0</v>
      </c>
      <c r="O552">
        <v>0</v>
      </c>
      <c r="U552">
        <v>0</v>
      </c>
      <c r="V552">
        <v>0</v>
      </c>
    </row>
    <row r="553" spans="1:22" x14ac:dyDescent="0.35">
      <c r="A553" t="s">
        <v>21</v>
      </c>
      <c r="B553" t="s">
        <v>178</v>
      </c>
      <c r="C553" t="s">
        <v>22</v>
      </c>
      <c r="D553" t="s">
        <v>125</v>
      </c>
      <c r="E553" t="s">
        <v>1606</v>
      </c>
      <c r="F553" s="3">
        <v>39540</v>
      </c>
      <c r="G553" t="s">
        <v>1607</v>
      </c>
      <c r="H553">
        <v>0</v>
      </c>
      <c r="I553">
        <v>0</v>
      </c>
      <c r="J553">
        <v>1900</v>
      </c>
      <c r="K553">
        <v>0</v>
      </c>
      <c r="L553">
        <v>0</v>
      </c>
      <c r="M553" t="s">
        <v>1608</v>
      </c>
      <c r="U553">
        <v>0</v>
      </c>
      <c r="V553">
        <v>0</v>
      </c>
    </row>
    <row r="554" spans="1:22" x14ac:dyDescent="0.35">
      <c r="A554" t="s">
        <v>21</v>
      </c>
      <c r="B554" t="s">
        <v>178</v>
      </c>
      <c r="C554" t="s">
        <v>22</v>
      </c>
      <c r="D554" t="s">
        <v>126</v>
      </c>
      <c r="E554" t="s">
        <v>1609</v>
      </c>
      <c r="F554" s="3">
        <v>39905</v>
      </c>
      <c r="G554" t="s">
        <v>1610</v>
      </c>
      <c r="H554">
        <v>0</v>
      </c>
      <c r="I554">
        <v>0</v>
      </c>
      <c r="J554">
        <v>0</v>
      </c>
      <c r="K554">
        <v>0</v>
      </c>
      <c r="L554">
        <v>0</v>
      </c>
      <c r="M554" t="s">
        <v>1611</v>
      </c>
      <c r="U554">
        <v>300000</v>
      </c>
      <c r="V554">
        <v>0</v>
      </c>
    </row>
    <row r="555" spans="1:22" x14ac:dyDescent="0.35">
      <c r="A555" t="s">
        <v>21</v>
      </c>
      <c r="B555" t="s">
        <v>178</v>
      </c>
      <c r="C555" t="s">
        <v>7</v>
      </c>
      <c r="D555" t="s">
        <v>484</v>
      </c>
      <c r="E555" t="s">
        <v>1612</v>
      </c>
      <c r="F555" s="3">
        <v>42096</v>
      </c>
      <c r="G555" t="s">
        <v>1613</v>
      </c>
      <c r="H555">
        <v>2</v>
      </c>
      <c r="J555">
        <v>450</v>
      </c>
      <c r="K555">
        <v>5000000</v>
      </c>
      <c r="L555">
        <v>236966.8</v>
      </c>
      <c r="M555" t="s">
        <v>1614</v>
      </c>
      <c r="R555">
        <v>5000000</v>
      </c>
      <c r="U555">
        <v>860000</v>
      </c>
      <c r="V555">
        <v>7.8</v>
      </c>
    </row>
    <row r="556" spans="1:22" hidden="1" x14ac:dyDescent="0.35">
      <c r="A556" t="s">
        <v>154</v>
      </c>
      <c r="B556" t="s">
        <v>155</v>
      </c>
      <c r="C556" t="s">
        <v>209</v>
      </c>
      <c r="D556" t="s">
        <v>157</v>
      </c>
      <c r="E556" t="s">
        <v>1615</v>
      </c>
      <c r="F556" s="3">
        <v>93</v>
      </c>
      <c r="G556" t="s">
        <v>1616</v>
      </c>
      <c r="H556">
        <v>7</v>
      </c>
      <c r="I556">
        <v>0</v>
      </c>
      <c r="J556">
        <v>15000</v>
      </c>
      <c r="M556" t="s">
        <v>1617</v>
      </c>
      <c r="U556">
        <v>0</v>
      </c>
      <c r="V556">
        <v>0</v>
      </c>
    </row>
    <row r="557" spans="1:22" x14ac:dyDescent="0.35">
      <c r="A557" t="s">
        <v>21</v>
      </c>
      <c r="B557" t="s">
        <v>178</v>
      </c>
      <c r="C557" t="s">
        <v>7</v>
      </c>
      <c r="D557" t="s">
        <v>415</v>
      </c>
      <c r="E557" t="s">
        <v>1618</v>
      </c>
      <c r="F557" s="3">
        <v>3015</v>
      </c>
      <c r="G557" t="s">
        <v>1619</v>
      </c>
      <c r="H557">
        <v>33</v>
      </c>
      <c r="I557">
        <v>0</v>
      </c>
      <c r="J557">
        <v>0</v>
      </c>
      <c r="M557" t="s">
        <v>1620</v>
      </c>
      <c r="U557">
        <v>0</v>
      </c>
      <c r="V557">
        <v>0</v>
      </c>
    </row>
    <row r="558" spans="1:22" x14ac:dyDescent="0.35">
      <c r="A558" t="s">
        <v>21</v>
      </c>
      <c r="B558" t="s">
        <v>178</v>
      </c>
      <c r="C558" t="s">
        <v>22</v>
      </c>
      <c r="D558" t="s">
        <v>125</v>
      </c>
      <c r="E558" t="s">
        <v>488</v>
      </c>
      <c r="F558" s="3">
        <v>13607</v>
      </c>
      <c r="G558" t="s">
        <v>1621</v>
      </c>
      <c r="H558">
        <v>0</v>
      </c>
      <c r="I558">
        <v>0</v>
      </c>
      <c r="J558">
        <v>4000</v>
      </c>
      <c r="M558" t="s">
        <v>1622</v>
      </c>
      <c r="U558">
        <v>0</v>
      </c>
      <c r="V558">
        <v>0</v>
      </c>
    </row>
    <row r="559" spans="1:22" x14ac:dyDescent="0.35">
      <c r="A559" t="s">
        <v>21</v>
      </c>
      <c r="B559" t="s">
        <v>178</v>
      </c>
      <c r="C559" t="s">
        <v>22</v>
      </c>
      <c r="D559" t="s">
        <v>125</v>
      </c>
      <c r="E559" t="s">
        <v>1141</v>
      </c>
      <c r="F559" s="3">
        <v>26756</v>
      </c>
      <c r="G559" t="s">
        <v>1623</v>
      </c>
      <c r="H559">
        <v>1</v>
      </c>
      <c r="I559">
        <v>0</v>
      </c>
      <c r="J559">
        <v>1600</v>
      </c>
      <c r="K559">
        <v>7311000</v>
      </c>
      <c r="L559">
        <v>1858728.8</v>
      </c>
      <c r="M559" t="s">
        <v>1624</v>
      </c>
      <c r="N559">
        <v>4225495</v>
      </c>
      <c r="O559">
        <v>3085505</v>
      </c>
      <c r="U559">
        <v>0</v>
      </c>
      <c r="V559">
        <v>0</v>
      </c>
    </row>
    <row r="560" spans="1:22" x14ac:dyDescent="0.35">
      <c r="A560" t="s">
        <v>21</v>
      </c>
      <c r="B560" t="s">
        <v>178</v>
      </c>
      <c r="C560" t="s">
        <v>22</v>
      </c>
      <c r="D560" t="s">
        <v>128</v>
      </c>
      <c r="E560" t="s">
        <v>1625</v>
      </c>
      <c r="F560" s="3">
        <v>30774</v>
      </c>
      <c r="G560" t="s">
        <v>1626</v>
      </c>
      <c r="H560">
        <v>0</v>
      </c>
      <c r="I560">
        <v>0</v>
      </c>
      <c r="J560">
        <v>0</v>
      </c>
      <c r="K560">
        <v>2686465</v>
      </c>
      <c r="L560">
        <v>265986.59999999998</v>
      </c>
      <c r="M560" t="s">
        <v>1627</v>
      </c>
      <c r="N560">
        <v>816031</v>
      </c>
      <c r="O560">
        <v>1870434</v>
      </c>
      <c r="U560">
        <v>0</v>
      </c>
      <c r="V560">
        <v>0</v>
      </c>
    </row>
    <row r="561" spans="1:22" hidden="1" x14ac:dyDescent="0.35">
      <c r="A561" t="s">
        <v>154</v>
      </c>
      <c r="B561" t="s">
        <v>155</v>
      </c>
      <c r="C561" t="s">
        <v>268</v>
      </c>
      <c r="D561" t="s">
        <v>411</v>
      </c>
      <c r="E561" t="s">
        <v>1628</v>
      </c>
      <c r="F561" s="3">
        <v>34061</v>
      </c>
      <c r="G561" t="s">
        <v>1629</v>
      </c>
      <c r="H561">
        <v>0</v>
      </c>
      <c r="I561">
        <v>0</v>
      </c>
      <c r="J561">
        <v>60</v>
      </c>
      <c r="M561" t="s">
        <v>1630</v>
      </c>
      <c r="N561">
        <v>0</v>
      </c>
      <c r="O561">
        <v>0</v>
      </c>
      <c r="U561">
        <v>0</v>
      </c>
      <c r="V561">
        <v>0</v>
      </c>
    </row>
    <row r="562" spans="1:22" x14ac:dyDescent="0.35">
      <c r="A562" t="s">
        <v>21</v>
      </c>
      <c r="B562" t="s">
        <v>178</v>
      </c>
      <c r="C562" t="s">
        <v>22</v>
      </c>
      <c r="D562" t="s">
        <v>125</v>
      </c>
      <c r="E562" t="s">
        <v>1631</v>
      </c>
      <c r="F562" s="3">
        <v>42462</v>
      </c>
      <c r="G562" t="s">
        <v>1632</v>
      </c>
      <c r="J562">
        <v>1207</v>
      </c>
      <c r="K562">
        <v>0</v>
      </c>
      <c r="L562">
        <v>0</v>
      </c>
      <c r="M562" t="s">
        <v>1633</v>
      </c>
    </row>
    <row r="563" spans="1:22" x14ac:dyDescent="0.35">
      <c r="A563" t="s">
        <v>21</v>
      </c>
      <c r="B563" t="s">
        <v>178</v>
      </c>
      <c r="C563" t="s">
        <v>22</v>
      </c>
      <c r="D563" t="s">
        <v>128</v>
      </c>
      <c r="E563" t="s">
        <v>1634</v>
      </c>
      <c r="F563" s="3">
        <v>39174</v>
      </c>
      <c r="G563" t="s">
        <v>1635</v>
      </c>
      <c r="H563">
        <v>0</v>
      </c>
      <c r="I563">
        <v>0</v>
      </c>
      <c r="J563">
        <v>0</v>
      </c>
      <c r="M563" t="s">
        <v>1636</v>
      </c>
      <c r="U563">
        <v>0</v>
      </c>
      <c r="V563">
        <v>0</v>
      </c>
    </row>
    <row r="564" spans="1:22" x14ac:dyDescent="0.35">
      <c r="A564" t="s">
        <v>21</v>
      </c>
      <c r="B564" t="s">
        <v>178</v>
      </c>
      <c r="C564" t="s">
        <v>22</v>
      </c>
      <c r="D564" t="s">
        <v>125</v>
      </c>
      <c r="E564" t="s">
        <v>1349</v>
      </c>
      <c r="F564" s="3">
        <v>39540</v>
      </c>
      <c r="G564" t="s">
        <v>1637</v>
      </c>
      <c r="H564">
        <v>0</v>
      </c>
      <c r="I564">
        <v>0</v>
      </c>
      <c r="J564">
        <v>290</v>
      </c>
      <c r="K564">
        <v>0</v>
      </c>
      <c r="L564">
        <v>0</v>
      </c>
      <c r="M564" t="s">
        <v>1638</v>
      </c>
      <c r="U564">
        <v>0</v>
      </c>
      <c r="V564">
        <v>0</v>
      </c>
    </row>
    <row r="565" spans="1:22" x14ac:dyDescent="0.35">
      <c r="A565" t="s">
        <v>21</v>
      </c>
      <c r="B565" t="s">
        <v>178</v>
      </c>
      <c r="C565" t="s">
        <v>7</v>
      </c>
      <c r="D565" t="s">
        <v>415</v>
      </c>
      <c r="E565" t="s">
        <v>1639</v>
      </c>
      <c r="F565" s="3">
        <v>1188</v>
      </c>
      <c r="G565" t="s">
        <v>1640</v>
      </c>
      <c r="H565">
        <v>70</v>
      </c>
      <c r="I565">
        <v>23</v>
      </c>
      <c r="J565">
        <v>0</v>
      </c>
      <c r="M565" t="s">
        <v>1641</v>
      </c>
      <c r="U565">
        <v>0</v>
      </c>
      <c r="V565">
        <v>0</v>
      </c>
    </row>
    <row r="566" spans="1:22" x14ac:dyDescent="0.35">
      <c r="A566" t="s">
        <v>21</v>
      </c>
      <c r="B566" t="s">
        <v>178</v>
      </c>
      <c r="C566" t="s">
        <v>22</v>
      </c>
      <c r="D566" t="s">
        <v>125</v>
      </c>
      <c r="E566" t="s">
        <v>1141</v>
      </c>
      <c r="F566" s="3">
        <v>8493</v>
      </c>
      <c r="G566" t="s">
        <v>1642</v>
      </c>
      <c r="H566">
        <v>2</v>
      </c>
      <c r="I566">
        <v>0</v>
      </c>
      <c r="J566">
        <v>0</v>
      </c>
      <c r="M566" t="s">
        <v>1643</v>
      </c>
      <c r="U566">
        <v>0</v>
      </c>
      <c r="V566">
        <v>0</v>
      </c>
    </row>
    <row r="567" spans="1:22" x14ac:dyDescent="0.35">
      <c r="A567" t="s">
        <v>21</v>
      </c>
      <c r="B567" t="s">
        <v>178</v>
      </c>
      <c r="C567" t="s">
        <v>22</v>
      </c>
      <c r="D567" t="s">
        <v>125</v>
      </c>
      <c r="E567" t="s">
        <v>1141</v>
      </c>
      <c r="F567" s="3">
        <v>27121</v>
      </c>
      <c r="G567" t="s">
        <v>1644</v>
      </c>
      <c r="H567">
        <v>0</v>
      </c>
      <c r="I567">
        <v>0</v>
      </c>
      <c r="J567">
        <v>0</v>
      </c>
      <c r="K567">
        <v>800539</v>
      </c>
      <c r="L567">
        <v>183329.5</v>
      </c>
      <c r="M567" t="s">
        <v>1645</v>
      </c>
      <c r="N567">
        <v>73470</v>
      </c>
      <c r="O567">
        <v>727069</v>
      </c>
      <c r="U567">
        <v>0</v>
      </c>
      <c r="V567">
        <v>0</v>
      </c>
    </row>
    <row r="568" spans="1:22" hidden="1" x14ac:dyDescent="0.35">
      <c r="A568" t="s">
        <v>154</v>
      </c>
      <c r="B568" t="s">
        <v>155</v>
      </c>
      <c r="C568" t="s">
        <v>268</v>
      </c>
      <c r="D568" t="s">
        <v>269</v>
      </c>
      <c r="E568" t="s">
        <v>1013</v>
      </c>
      <c r="F568" s="3">
        <v>29678</v>
      </c>
      <c r="G568" t="s">
        <v>1646</v>
      </c>
      <c r="H568">
        <v>0</v>
      </c>
      <c r="I568">
        <v>0</v>
      </c>
      <c r="J568">
        <v>800</v>
      </c>
      <c r="M568" t="s">
        <v>1647</v>
      </c>
      <c r="N568">
        <v>0</v>
      </c>
      <c r="O568">
        <v>0</v>
      </c>
      <c r="U568">
        <v>0</v>
      </c>
      <c r="V568">
        <v>0</v>
      </c>
    </row>
    <row r="569" spans="1:22" x14ac:dyDescent="0.35">
      <c r="A569" t="s">
        <v>21</v>
      </c>
      <c r="B569" t="s">
        <v>178</v>
      </c>
      <c r="C569" t="s">
        <v>22</v>
      </c>
      <c r="D569" t="s">
        <v>127</v>
      </c>
      <c r="E569" t="s">
        <v>1648</v>
      </c>
      <c r="F569" s="3">
        <v>36252</v>
      </c>
      <c r="G569" t="s">
        <v>1649</v>
      </c>
      <c r="H569">
        <v>0</v>
      </c>
      <c r="I569">
        <v>0</v>
      </c>
      <c r="J569">
        <v>1050</v>
      </c>
      <c r="M569" t="s">
        <v>1650</v>
      </c>
      <c r="O569">
        <v>0</v>
      </c>
      <c r="P569">
        <v>0</v>
      </c>
      <c r="U569">
        <v>0</v>
      </c>
      <c r="V569">
        <v>0</v>
      </c>
    </row>
    <row r="570" spans="1:22" x14ac:dyDescent="0.35">
      <c r="A570" t="s">
        <v>21</v>
      </c>
      <c r="B570" t="s">
        <v>178</v>
      </c>
      <c r="C570" t="s">
        <v>22</v>
      </c>
      <c r="D570" t="s">
        <v>125</v>
      </c>
      <c r="E570" t="s">
        <v>1651</v>
      </c>
      <c r="F570" s="3">
        <v>41366</v>
      </c>
      <c r="G570" t="s">
        <v>1652</v>
      </c>
    </row>
    <row r="571" spans="1:22" x14ac:dyDescent="0.35">
      <c r="A571" t="s">
        <v>21</v>
      </c>
      <c r="B571" t="s">
        <v>178</v>
      </c>
      <c r="C571" t="s">
        <v>22</v>
      </c>
      <c r="D571" t="s">
        <v>278</v>
      </c>
      <c r="E571" t="s">
        <v>285</v>
      </c>
      <c r="F571" s="3">
        <v>27122</v>
      </c>
      <c r="G571" t="s">
        <v>1653</v>
      </c>
      <c r="H571">
        <v>9</v>
      </c>
      <c r="I571">
        <v>30</v>
      </c>
      <c r="J571">
        <v>0</v>
      </c>
      <c r="M571" t="s">
        <v>1654</v>
      </c>
      <c r="N571">
        <v>0</v>
      </c>
      <c r="O571">
        <v>0</v>
      </c>
      <c r="U571">
        <v>0</v>
      </c>
      <c r="V571">
        <v>0</v>
      </c>
    </row>
    <row r="572" spans="1:22" x14ac:dyDescent="0.35">
      <c r="A572" t="s">
        <v>21</v>
      </c>
      <c r="B572" t="s">
        <v>178</v>
      </c>
      <c r="C572" t="s">
        <v>22</v>
      </c>
      <c r="D572" t="s">
        <v>125</v>
      </c>
      <c r="E572" t="s">
        <v>1655</v>
      </c>
      <c r="F572" s="3">
        <v>39175</v>
      </c>
      <c r="G572" t="s">
        <v>1656</v>
      </c>
      <c r="H572">
        <v>0</v>
      </c>
      <c r="I572">
        <v>0</v>
      </c>
      <c r="J572">
        <v>120</v>
      </c>
      <c r="K572">
        <v>0</v>
      </c>
      <c r="L572">
        <v>0</v>
      </c>
      <c r="M572" t="s">
        <v>1657</v>
      </c>
      <c r="U572">
        <v>0</v>
      </c>
      <c r="V572">
        <v>0</v>
      </c>
    </row>
    <row r="573" spans="1:22" x14ac:dyDescent="0.35">
      <c r="A573" t="s">
        <v>21</v>
      </c>
      <c r="B573" t="s">
        <v>178</v>
      </c>
      <c r="C573" t="s">
        <v>22</v>
      </c>
      <c r="D573" t="s">
        <v>125</v>
      </c>
      <c r="E573" t="s">
        <v>1658</v>
      </c>
      <c r="F573" s="3">
        <v>17260</v>
      </c>
      <c r="G573" t="s">
        <v>1659</v>
      </c>
      <c r="H573">
        <v>2</v>
      </c>
      <c r="I573">
        <v>0</v>
      </c>
      <c r="J573">
        <v>100</v>
      </c>
      <c r="M573" t="s">
        <v>1660</v>
      </c>
      <c r="U573">
        <v>0</v>
      </c>
      <c r="V573">
        <v>0</v>
      </c>
    </row>
    <row r="574" spans="1:22" x14ac:dyDescent="0.35">
      <c r="A574" t="s">
        <v>21</v>
      </c>
      <c r="B574" t="s">
        <v>178</v>
      </c>
      <c r="C574" t="s">
        <v>22</v>
      </c>
      <c r="D574" t="s">
        <v>125</v>
      </c>
      <c r="E574" t="s">
        <v>218</v>
      </c>
      <c r="F574" s="3">
        <v>25661</v>
      </c>
      <c r="G574" t="s">
        <v>1661</v>
      </c>
      <c r="H574">
        <v>0</v>
      </c>
      <c r="I574">
        <v>0</v>
      </c>
      <c r="J574">
        <v>0</v>
      </c>
      <c r="M574" t="s">
        <v>1662</v>
      </c>
      <c r="N574">
        <v>0</v>
      </c>
      <c r="O574">
        <v>0</v>
      </c>
      <c r="U574">
        <v>0</v>
      </c>
      <c r="V574">
        <v>0</v>
      </c>
    </row>
    <row r="575" spans="1:22" x14ac:dyDescent="0.35">
      <c r="A575" t="s">
        <v>21</v>
      </c>
      <c r="B575" t="s">
        <v>178</v>
      </c>
      <c r="C575" t="s">
        <v>22</v>
      </c>
      <c r="D575" t="s">
        <v>259</v>
      </c>
      <c r="E575" t="s">
        <v>1663</v>
      </c>
      <c r="F575" s="3">
        <v>30775</v>
      </c>
      <c r="G575" t="s">
        <v>1664</v>
      </c>
      <c r="H575">
        <v>0</v>
      </c>
      <c r="I575">
        <v>0</v>
      </c>
      <c r="J575">
        <v>0</v>
      </c>
      <c r="K575">
        <v>39066000</v>
      </c>
      <c r="L575">
        <v>3867920.8</v>
      </c>
      <c r="M575" t="s">
        <v>1665</v>
      </c>
      <c r="N575">
        <v>0</v>
      </c>
      <c r="O575">
        <v>0</v>
      </c>
      <c r="S575">
        <v>39066000</v>
      </c>
      <c r="U575">
        <v>0</v>
      </c>
      <c r="V575">
        <v>0</v>
      </c>
    </row>
    <row r="576" spans="1:22" x14ac:dyDescent="0.35">
      <c r="A576" t="s">
        <v>21</v>
      </c>
      <c r="B576" t="s">
        <v>178</v>
      </c>
      <c r="C576" t="s">
        <v>22</v>
      </c>
      <c r="D576" t="s">
        <v>127</v>
      </c>
      <c r="E576" t="s">
        <v>1666</v>
      </c>
      <c r="F576" s="3">
        <v>42463</v>
      </c>
      <c r="G576" t="s">
        <v>1667</v>
      </c>
      <c r="H576">
        <v>2</v>
      </c>
      <c r="J576">
        <v>90000</v>
      </c>
      <c r="K576">
        <v>4068678000</v>
      </c>
      <c r="L576">
        <v>190125140.19999999</v>
      </c>
      <c r="M576" t="s">
        <v>1668</v>
      </c>
      <c r="N576">
        <v>468678000</v>
      </c>
      <c r="S576">
        <v>3600000000</v>
      </c>
    </row>
    <row r="577" spans="1:22" x14ac:dyDescent="0.35">
      <c r="A577" t="s">
        <v>21</v>
      </c>
      <c r="B577" t="s">
        <v>178</v>
      </c>
      <c r="C577" t="s">
        <v>22</v>
      </c>
      <c r="D577" t="s">
        <v>125</v>
      </c>
      <c r="E577" t="s">
        <v>488</v>
      </c>
      <c r="F577" s="3">
        <v>18357</v>
      </c>
      <c r="G577" t="s">
        <v>1669</v>
      </c>
      <c r="H577">
        <v>0</v>
      </c>
      <c r="I577">
        <v>0</v>
      </c>
      <c r="J577">
        <v>0</v>
      </c>
      <c r="M577" t="s">
        <v>1670</v>
      </c>
      <c r="U577">
        <v>0</v>
      </c>
      <c r="V577">
        <v>0</v>
      </c>
    </row>
    <row r="578" spans="1:22" x14ac:dyDescent="0.35">
      <c r="A578" t="s">
        <v>21</v>
      </c>
      <c r="B578" t="s">
        <v>178</v>
      </c>
      <c r="C578" t="s">
        <v>22</v>
      </c>
      <c r="D578" t="s">
        <v>125</v>
      </c>
      <c r="E578" t="s">
        <v>1671</v>
      </c>
      <c r="F578" s="3">
        <v>31871</v>
      </c>
      <c r="G578" t="s">
        <v>1672</v>
      </c>
      <c r="H578">
        <v>0</v>
      </c>
      <c r="I578">
        <v>0</v>
      </c>
      <c r="J578">
        <v>50</v>
      </c>
      <c r="M578" t="s">
        <v>1673</v>
      </c>
      <c r="N578">
        <v>0</v>
      </c>
      <c r="O578">
        <v>0</v>
      </c>
      <c r="U578">
        <v>0</v>
      </c>
      <c r="V578">
        <v>0</v>
      </c>
    </row>
    <row r="579" spans="1:22" x14ac:dyDescent="0.35">
      <c r="A579" t="s">
        <v>21</v>
      </c>
      <c r="B579" t="s">
        <v>178</v>
      </c>
      <c r="C579" t="s">
        <v>22</v>
      </c>
      <c r="D579" t="s">
        <v>125</v>
      </c>
      <c r="E579" t="s">
        <v>488</v>
      </c>
      <c r="F579" s="3">
        <v>10688</v>
      </c>
      <c r="G579" t="s">
        <v>1674</v>
      </c>
      <c r="H579">
        <v>0</v>
      </c>
      <c r="I579">
        <v>0</v>
      </c>
      <c r="J579">
        <v>0</v>
      </c>
      <c r="M579" t="s">
        <v>1675</v>
      </c>
      <c r="U579">
        <v>0</v>
      </c>
      <c r="V579">
        <v>0</v>
      </c>
    </row>
    <row r="580" spans="1:22" x14ac:dyDescent="0.35">
      <c r="A580" t="s">
        <v>21</v>
      </c>
      <c r="B580" t="s">
        <v>178</v>
      </c>
      <c r="C580" t="s">
        <v>22</v>
      </c>
      <c r="D580" t="s">
        <v>125</v>
      </c>
      <c r="E580" t="s">
        <v>505</v>
      </c>
      <c r="F580" s="3">
        <v>17262</v>
      </c>
      <c r="G580" t="s">
        <v>1676</v>
      </c>
      <c r="H580">
        <v>0</v>
      </c>
      <c r="I580">
        <v>0</v>
      </c>
      <c r="J580">
        <v>0</v>
      </c>
      <c r="M580" t="s">
        <v>1677</v>
      </c>
      <c r="U580">
        <v>0</v>
      </c>
      <c r="V580">
        <v>0</v>
      </c>
    </row>
    <row r="581" spans="1:22" x14ac:dyDescent="0.35">
      <c r="A581" t="s">
        <v>21</v>
      </c>
      <c r="B581" t="s">
        <v>178</v>
      </c>
      <c r="C581" t="s">
        <v>22</v>
      </c>
      <c r="D581" t="s">
        <v>125</v>
      </c>
      <c r="E581" t="s">
        <v>1678</v>
      </c>
      <c r="F581" s="3">
        <v>39908</v>
      </c>
      <c r="G581" t="s">
        <v>1679</v>
      </c>
      <c r="H581">
        <v>0</v>
      </c>
      <c r="I581">
        <v>0</v>
      </c>
      <c r="J581">
        <v>0</v>
      </c>
      <c r="K581">
        <v>2000000</v>
      </c>
      <c r="L581">
        <v>104895.1</v>
      </c>
      <c r="M581" t="s">
        <v>1680</v>
      </c>
      <c r="N581">
        <v>626000</v>
      </c>
      <c r="O581">
        <v>1374000</v>
      </c>
      <c r="U581">
        <v>0</v>
      </c>
      <c r="V581">
        <v>0</v>
      </c>
    </row>
    <row r="582" spans="1:22" x14ac:dyDescent="0.35">
      <c r="A582" t="s">
        <v>21</v>
      </c>
      <c r="B582" t="s">
        <v>178</v>
      </c>
      <c r="C582" t="s">
        <v>22</v>
      </c>
      <c r="D582" t="s">
        <v>126</v>
      </c>
      <c r="E582" t="s">
        <v>472</v>
      </c>
      <c r="F582" s="3">
        <v>42465</v>
      </c>
      <c r="G582" t="s">
        <v>1681</v>
      </c>
      <c r="K582">
        <v>0</v>
      </c>
      <c r="L582">
        <v>0</v>
      </c>
      <c r="M582" t="s">
        <v>1682</v>
      </c>
      <c r="U582">
        <v>33000</v>
      </c>
    </row>
    <row r="583" spans="1:22" x14ac:dyDescent="0.35">
      <c r="A583" t="s">
        <v>21</v>
      </c>
      <c r="B583" t="s">
        <v>178</v>
      </c>
      <c r="C583" t="s">
        <v>13</v>
      </c>
      <c r="D583" t="s">
        <v>196</v>
      </c>
      <c r="E583" t="s">
        <v>1683</v>
      </c>
      <c r="F583" s="3">
        <v>40274</v>
      </c>
      <c r="G583" t="s">
        <v>1684</v>
      </c>
      <c r="H583">
        <v>10</v>
      </c>
      <c r="I583">
        <v>21</v>
      </c>
      <c r="J583">
        <v>0</v>
      </c>
      <c r="K583">
        <v>0</v>
      </c>
      <c r="L583">
        <v>0</v>
      </c>
      <c r="M583" t="s">
        <v>1685</v>
      </c>
      <c r="U583">
        <v>0</v>
      </c>
      <c r="V583">
        <v>0</v>
      </c>
    </row>
    <row r="584" spans="1:22" hidden="1" x14ac:dyDescent="0.35">
      <c r="A584" t="s">
        <v>154</v>
      </c>
      <c r="B584" t="s">
        <v>155</v>
      </c>
      <c r="C584" t="s">
        <v>173</v>
      </c>
      <c r="D584" t="s">
        <v>325</v>
      </c>
      <c r="E584" t="s">
        <v>1686</v>
      </c>
      <c r="F584" s="3">
        <v>19821</v>
      </c>
      <c r="G584" t="s">
        <v>1687</v>
      </c>
      <c r="H584">
        <v>37</v>
      </c>
      <c r="I584">
        <v>0</v>
      </c>
      <c r="J584">
        <v>0</v>
      </c>
      <c r="M584" t="s">
        <v>1688</v>
      </c>
      <c r="U584">
        <v>0</v>
      </c>
      <c r="V584">
        <v>0</v>
      </c>
    </row>
    <row r="585" spans="1:22" x14ac:dyDescent="0.35">
      <c r="A585" t="s">
        <v>21</v>
      </c>
      <c r="B585" t="s">
        <v>178</v>
      </c>
      <c r="C585" t="s">
        <v>22</v>
      </c>
      <c r="D585" t="s">
        <v>125</v>
      </c>
      <c r="E585" t="s">
        <v>1574</v>
      </c>
      <c r="F585" s="3">
        <v>33335</v>
      </c>
      <c r="G585" t="s">
        <v>1689</v>
      </c>
      <c r="H585">
        <v>0</v>
      </c>
      <c r="I585">
        <v>0</v>
      </c>
      <c r="J585">
        <v>1000</v>
      </c>
      <c r="K585">
        <v>3682004</v>
      </c>
      <c r="L585">
        <v>266811.90000000002</v>
      </c>
      <c r="M585" t="s">
        <v>1690</v>
      </c>
      <c r="P585">
        <v>3682004</v>
      </c>
      <c r="U585">
        <v>0</v>
      </c>
      <c r="V585">
        <v>0</v>
      </c>
    </row>
    <row r="586" spans="1:22" hidden="1" x14ac:dyDescent="0.35">
      <c r="A586" t="s">
        <v>154</v>
      </c>
      <c r="B586" t="s">
        <v>155</v>
      </c>
      <c r="C586" t="s">
        <v>268</v>
      </c>
      <c r="D586" t="s">
        <v>269</v>
      </c>
      <c r="E586" t="s">
        <v>800</v>
      </c>
      <c r="F586" s="3">
        <v>42102</v>
      </c>
      <c r="G586" t="s">
        <v>1691</v>
      </c>
      <c r="K586">
        <v>0</v>
      </c>
      <c r="L586">
        <v>0</v>
      </c>
      <c r="M586" t="s">
        <v>1692</v>
      </c>
    </row>
    <row r="587" spans="1:22" x14ac:dyDescent="0.35">
      <c r="A587" t="s">
        <v>21</v>
      </c>
      <c r="B587" t="s">
        <v>178</v>
      </c>
      <c r="C587" t="s">
        <v>22</v>
      </c>
      <c r="D587" t="s">
        <v>125</v>
      </c>
      <c r="E587" t="s">
        <v>709</v>
      </c>
      <c r="F587" s="3">
        <v>38451</v>
      </c>
      <c r="G587" t="s">
        <v>1693</v>
      </c>
      <c r="H587">
        <v>0</v>
      </c>
      <c r="J587">
        <v>120</v>
      </c>
      <c r="K587">
        <v>2278201</v>
      </c>
      <c r="L587">
        <v>127749.6</v>
      </c>
      <c r="M587" t="s">
        <v>1694</v>
      </c>
      <c r="N587">
        <v>768644</v>
      </c>
      <c r="O587">
        <v>1509557</v>
      </c>
      <c r="U587">
        <v>0</v>
      </c>
      <c r="V587">
        <v>0</v>
      </c>
    </row>
    <row r="588" spans="1:22" x14ac:dyDescent="0.35">
      <c r="A588" t="s">
        <v>21</v>
      </c>
      <c r="B588" t="s">
        <v>178</v>
      </c>
      <c r="C588" t="s">
        <v>22</v>
      </c>
      <c r="D588" t="s">
        <v>127</v>
      </c>
      <c r="E588" t="s">
        <v>1695</v>
      </c>
      <c r="F588" s="3">
        <v>17654</v>
      </c>
      <c r="G588" t="s">
        <v>1696</v>
      </c>
      <c r="H588">
        <v>0</v>
      </c>
      <c r="I588">
        <v>0</v>
      </c>
      <c r="J588">
        <v>0</v>
      </c>
      <c r="M588" t="s">
        <v>1697</v>
      </c>
      <c r="U588">
        <v>0</v>
      </c>
      <c r="V588">
        <v>0</v>
      </c>
    </row>
    <row r="589" spans="1:22" x14ac:dyDescent="0.35">
      <c r="A589" t="s">
        <v>21</v>
      </c>
      <c r="B589" t="s">
        <v>178</v>
      </c>
      <c r="C589" t="s">
        <v>22</v>
      </c>
      <c r="D589" t="s">
        <v>125</v>
      </c>
      <c r="E589" t="s">
        <v>1698</v>
      </c>
      <c r="F589" s="3">
        <v>26054</v>
      </c>
      <c r="G589" t="s">
        <v>1699</v>
      </c>
      <c r="H589">
        <v>0</v>
      </c>
      <c r="I589">
        <v>0</v>
      </c>
      <c r="J589">
        <v>0</v>
      </c>
      <c r="M589" t="s">
        <v>1700</v>
      </c>
      <c r="N589">
        <v>0</v>
      </c>
      <c r="O589">
        <v>0</v>
      </c>
      <c r="U589">
        <v>0</v>
      </c>
      <c r="V589">
        <v>0</v>
      </c>
    </row>
    <row r="590" spans="1:22" x14ac:dyDescent="0.35">
      <c r="A590" t="s">
        <v>21</v>
      </c>
      <c r="B590" t="s">
        <v>178</v>
      </c>
      <c r="C590" t="s">
        <v>22</v>
      </c>
      <c r="D590" t="s">
        <v>125</v>
      </c>
      <c r="E590" t="s">
        <v>905</v>
      </c>
      <c r="F590" s="3">
        <v>26420</v>
      </c>
      <c r="G590" t="s">
        <v>1701</v>
      </c>
      <c r="H590">
        <v>0</v>
      </c>
      <c r="I590">
        <v>0</v>
      </c>
      <c r="J590">
        <v>0</v>
      </c>
      <c r="K590">
        <v>5300000</v>
      </c>
      <c r="L590">
        <v>1452054.8</v>
      </c>
      <c r="M590" t="s">
        <v>1702</v>
      </c>
      <c r="N590">
        <v>1662223</v>
      </c>
      <c r="O590">
        <v>3637777</v>
      </c>
      <c r="U590">
        <v>0</v>
      </c>
      <c r="V590">
        <v>0</v>
      </c>
    </row>
    <row r="591" spans="1:22" x14ac:dyDescent="0.35">
      <c r="A591" t="s">
        <v>21</v>
      </c>
      <c r="B591" t="s">
        <v>178</v>
      </c>
      <c r="C591" t="s">
        <v>22</v>
      </c>
      <c r="D591" t="s">
        <v>179</v>
      </c>
      <c r="E591" t="s">
        <v>549</v>
      </c>
      <c r="F591" s="3">
        <v>31168</v>
      </c>
      <c r="G591" t="s">
        <v>1703</v>
      </c>
      <c r="H591">
        <v>0</v>
      </c>
      <c r="I591">
        <v>0</v>
      </c>
      <c r="J591">
        <v>0</v>
      </c>
      <c r="M591" t="s">
        <v>1704</v>
      </c>
      <c r="N591">
        <v>0</v>
      </c>
      <c r="O591">
        <v>0</v>
      </c>
      <c r="U591">
        <v>0</v>
      </c>
      <c r="V591">
        <v>0</v>
      </c>
    </row>
    <row r="592" spans="1:22" x14ac:dyDescent="0.35">
      <c r="A592" t="s">
        <v>21</v>
      </c>
      <c r="B592" t="s">
        <v>178</v>
      </c>
      <c r="C592" t="s">
        <v>22</v>
      </c>
      <c r="D592" t="s">
        <v>125</v>
      </c>
      <c r="E592" t="s">
        <v>1705</v>
      </c>
      <c r="F592" s="3">
        <v>32629</v>
      </c>
      <c r="G592" t="s">
        <v>1706</v>
      </c>
      <c r="H592">
        <v>0</v>
      </c>
      <c r="I592">
        <v>0</v>
      </c>
      <c r="J592">
        <v>125</v>
      </c>
      <c r="K592">
        <v>1094778</v>
      </c>
      <c r="L592">
        <v>87816.4</v>
      </c>
      <c r="M592" t="s">
        <v>1707</v>
      </c>
      <c r="N592">
        <v>852700</v>
      </c>
      <c r="O592">
        <v>242078</v>
      </c>
      <c r="U592">
        <v>0</v>
      </c>
      <c r="V592">
        <v>0</v>
      </c>
    </row>
    <row r="593" spans="1:22" hidden="1" x14ac:dyDescent="0.35">
      <c r="A593" t="s">
        <v>154</v>
      </c>
      <c r="B593" t="s">
        <v>155</v>
      </c>
      <c r="C593" t="s">
        <v>268</v>
      </c>
      <c r="D593" t="s">
        <v>209</v>
      </c>
      <c r="E593" t="s">
        <v>1708</v>
      </c>
      <c r="F593" s="3">
        <v>33359</v>
      </c>
      <c r="G593" t="s">
        <v>1709</v>
      </c>
      <c r="H593">
        <v>0</v>
      </c>
      <c r="I593">
        <v>0</v>
      </c>
      <c r="J593">
        <v>1500</v>
      </c>
      <c r="M593" t="s">
        <v>1710</v>
      </c>
      <c r="N593">
        <v>0</v>
      </c>
      <c r="O593">
        <v>0</v>
      </c>
      <c r="U593">
        <v>0</v>
      </c>
      <c r="V593">
        <v>0</v>
      </c>
    </row>
    <row r="594" spans="1:22" x14ac:dyDescent="0.35">
      <c r="A594" t="s">
        <v>21</v>
      </c>
      <c r="B594" t="s">
        <v>178</v>
      </c>
      <c r="C594" t="s">
        <v>22</v>
      </c>
      <c r="D594" t="s">
        <v>125</v>
      </c>
      <c r="E594" t="s">
        <v>578</v>
      </c>
      <c r="F594" s="3">
        <v>35551</v>
      </c>
      <c r="G594" t="s">
        <v>1711</v>
      </c>
      <c r="H594">
        <v>0</v>
      </c>
      <c r="I594">
        <v>0</v>
      </c>
      <c r="J594">
        <v>0</v>
      </c>
      <c r="K594">
        <v>40114688</v>
      </c>
      <c r="L594">
        <v>2662479.2999999998</v>
      </c>
      <c r="M594" t="s">
        <v>1712</v>
      </c>
      <c r="N594">
        <v>15472238</v>
      </c>
      <c r="O594">
        <v>10407813</v>
      </c>
      <c r="Q594">
        <v>14234637</v>
      </c>
      <c r="U594">
        <v>0</v>
      </c>
      <c r="V594">
        <v>0</v>
      </c>
    </row>
    <row r="595" spans="1:22" x14ac:dyDescent="0.35">
      <c r="A595" t="s">
        <v>21</v>
      </c>
      <c r="B595" t="s">
        <v>178</v>
      </c>
      <c r="C595" t="s">
        <v>22</v>
      </c>
      <c r="D595" t="s">
        <v>125</v>
      </c>
      <c r="E595" t="s">
        <v>1713</v>
      </c>
      <c r="F595" s="3">
        <v>37377</v>
      </c>
      <c r="G595" t="s">
        <v>1714</v>
      </c>
      <c r="H595">
        <v>0</v>
      </c>
      <c r="I595">
        <v>0</v>
      </c>
      <c r="J595">
        <v>1200</v>
      </c>
      <c r="K595">
        <v>0</v>
      </c>
      <c r="L595">
        <v>0</v>
      </c>
      <c r="M595" t="s">
        <v>1715</v>
      </c>
      <c r="U595">
        <v>0</v>
      </c>
      <c r="V595">
        <v>0</v>
      </c>
    </row>
    <row r="596" spans="1:22" x14ac:dyDescent="0.35">
      <c r="A596" t="s">
        <v>21</v>
      </c>
      <c r="B596" t="s">
        <v>178</v>
      </c>
      <c r="C596" t="s">
        <v>22</v>
      </c>
      <c r="D596" t="s">
        <v>125</v>
      </c>
      <c r="E596" t="s">
        <v>1716</v>
      </c>
      <c r="F596" s="3">
        <v>39934</v>
      </c>
      <c r="G596" t="s">
        <v>1717</v>
      </c>
      <c r="H596">
        <v>0</v>
      </c>
      <c r="I596">
        <v>0</v>
      </c>
      <c r="J596">
        <v>28</v>
      </c>
      <c r="K596">
        <v>459130</v>
      </c>
      <c r="L596">
        <v>24080.2</v>
      </c>
      <c r="M596" t="s">
        <v>1718</v>
      </c>
      <c r="N596">
        <v>59130</v>
      </c>
      <c r="O596">
        <v>400000</v>
      </c>
      <c r="U596">
        <v>0</v>
      </c>
      <c r="V596">
        <v>0</v>
      </c>
    </row>
    <row r="597" spans="1:22" x14ac:dyDescent="0.35">
      <c r="A597" t="s">
        <v>21</v>
      </c>
      <c r="B597" t="s">
        <v>178</v>
      </c>
      <c r="C597" t="s">
        <v>22</v>
      </c>
      <c r="D597" t="s">
        <v>127</v>
      </c>
      <c r="E597" t="s">
        <v>1719</v>
      </c>
      <c r="F597" s="3">
        <v>39934</v>
      </c>
      <c r="G597" t="s">
        <v>1720</v>
      </c>
      <c r="H597">
        <v>1</v>
      </c>
      <c r="I597">
        <v>0</v>
      </c>
      <c r="J597">
        <v>20000</v>
      </c>
      <c r="K597">
        <v>98743529</v>
      </c>
      <c r="L597">
        <v>5178856.4000000004</v>
      </c>
      <c r="M597" t="s">
        <v>1721</v>
      </c>
      <c r="N597">
        <v>81743529</v>
      </c>
      <c r="O597">
        <v>17000000</v>
      </c>
      <c r="U597">
        <v>0</v>
      </c>
      <c r="V597">
        <v>0</v>
      </c>
    </row>
    <row r="598" spans="1:22" x14ac:dyDescent="0.35">
      <c r="A598" t="s">
        <v>21</v>
      </c>
      <c r="B598" t="s">
        <v>178</v>
      </c>
      <c r="C598" t="s">
        <v>22</v>
      </c>
      <c r="D598" t="s">
        <v>125</v>
      </c>
      <c r="E598" t="s">
        <v>1722</v>
      </c>
      <c r="F598" s="3">
        <v>30437</v>
      </c>
      <c r="G598" t="s">
        <v>1723</v>
      </c>
      <c r="H598">
        <v>0</v>
      </c>
      <c r="I598">
        <v>0</v>
      </c>
      <c r="J598">
        <v>160</v>
      </c>
      <c r="M598" t="s">
        <v>1724</v>
      </c>
      <c r="N598">
        <v>0</v>
      </c>
      <c r="O598">
        <v>0</v>
      </c>
      <c r="U598">
        <v>0</v>
      </c>
      <c r="V598">
        <v>0</v>
      </c>
    </row>
    <row r="599" spans="1:22" hidden="1" x14ac:dyDescent="0.35">
      <c r="A599" t="s">
        <v>154</v>
      </c>
      <c r="B599" t="s">
        <v>155</v>
      </c>
      <c r="C599" t="s">
        <v>268</v>
      </c>
      <c r="D599" t="s">
        <v>390</v>
      </c>
      <c r="E599" t="s">
        <v>1725</v>
      </c>
      <c r="F599" s="3">
        <v>32264</v>
      </c>
      <c r="G599" t="s">
        <v>1726</v>
      </c>
      <c r="H599">
        <v>0</v>
      </c>
      <c r="I599">
        <v>0</v>
      </c>
      <c r="J599">
        <v>0</v>
      </c>
      <c r="M599" t="s">
        <v>1727</v>
      </c>
      <c r="N599">
        <v>0</v>
      </c>
      <c r="O599">
        <v>0</v>
      </c>
      <c r="U599">
        <v>0</v>
      </c>
      <c r="V599">
        <v>0</v>
      </c>
    </row>
    <row r="600" spans="1:22" hidden="1" x14ac:dyDescent="0.35">
      <c r="A600" t="s">
        <v>154</v>
      </c>
      <c r="B600" t="s">
        <v>155</v>
      </c>
      <c r="C600" t="s">
        <v>268</v>
      </c>
      <c r="D600" t="s">
        <v>390</v>
      </c>
      <c r="E600" t="s">
        <v>1728</v>
      </c>
      <c r="F600" s="3">
        <v>39203</v>
      </c>
      <c r="G600" t="s">
        <v>1729</v>
      </c>
      <c r="H600">
        <v>0</v>
      </c>
      <c r="I600">
        <v>0</v>
      </c>
      <c r="J600">
        <v>100</v>
      </c>
      <c r="K600">
        <v>0</v>
      </c>
      <c r="L600">
        <v>0</v>
      </c>
      <c r="M600" t="s">
        <v>1730</v>
      </c>
      <c r="U600">
        <v>0</v>
      </c>
      <c r="V600">
        <v>0</v>
      </c>
    </row>
    <row r="601" spans="1:22" x14ac:dyDescent="0.35">
      <c r="A601" t="s">
        <v>21</v>
      </c>
      <c r="B601" t="s">
        <v>178</v>
      </c>
      <c r="C601" t="s">
        <v>22</v>
      </c>
      <c r="D601" t="s">
        <v>125</v>
      </c>
      <c r="E601" t="s">
        <v>1731</v>
      </c>
      <c r="F601" s="3">
        <v>40664</v>
      </c>
      <c r="G601" t="s">
        <v>1732</v>
      </c>
      <c r="H601">
        <v>0</v>
      </c>
      <c r="I601">
        <v>0</v>
      </c>
      <c r="J601">
        <v>3623</v>
      </c>
      <c r="K601">
        <v>0</v>
      </c>
      <c r="L601">
        <v>0</v>
      </c>
      <c r="M601" t="s">
        <v>1733</v>
      </c>
    </row>
    <row r="602" spans="1:22" x14ac:dyDescent="0.35">
      <c r="A602" t="s">
        <v>21</v>
      </c>
      <c r="B602" t="s">
        <v>178</v>
      </c>
      <c r="C602" t="s">
        <v>22</v>
      </c>
      <c r="D602" t="s">
        <v>125</v>
      </c>
      <c r="E602" t="s">
        <v>1734</v>
      </c>
      <c r="F602" s="3">
        <v>25324</v>
      </c>
      <c r="G602" t="s">
        <v>1735</v>
      </c>
      <c r="H602">
        <v>1</v>
      </c>
      <c r="I602">
        <v>0</v>
      </c>
      <c r="J602">
        <v>0</v>
      </c>
      <c r="M602" t="s">
        <v>1736</v>
      </c>
      <c r="U602">
        <v>0</v>
      </c>
      <c r="V602">
        <v>0</v>
      </c>
    </row>
    <row r="603" spans="1:22" x14ac:dyDescent="0.35">
      <c r="A603" t="s">
        <v>21</v>
      </c>
      <c r="B603" t="s">
        <v>178</v>
      </c>
      <c r="C603" t="s">
        <v>22</v>
      </c>
      <c r="D603" t="s">
        <v>127</v>
      </c>
      <c r="E603" t="s">
        <v>1737</v>
      </c>
      <c r="F603" s="3">
        <v>32629</v>
      </c>
      <c r="G603" t="s">
        <v>1738</v>
      </c>
      <c r="H603">
        <v>0</v>
      </c>
      <c r="I603">
        <v>0</v>
      </c>
      <c r="J603">
        <v>25000</v>
      </c>
      <c r="K603">
        <v>18489862</v>
      </c>
      <c r="L603">
        <v>1483144</v>
      </c>
      <c r="M603" t="s">
        <v>1739</v>
      </c>
      <c r="N603">
        <v>14174906</v>
      </c>
      <c r="O603">
        <v>4314956</v>
      </c>
      <c r="U603">
        <v>0</v>
      </c>
      <c r="V603">
        <v>0</v>
      </c>
    </row>
    <row r="604" spans="1:22" x14ac:dyDescent="0.35">
      <c r="A604" t="s">
        <v>21</v>
      </c>
      <c r="B604" t="s">
        <v>178</v>
      </c>
      <c r="C604" t="s">
        <v>22</v>
      </c>
      <c r="D604" t="s">
        <v>125</v>
      </c>
      <c r="E604" t="s">
        <v>1740</v>
      </c>
      <c r="F604" s="3">
        <v>38473</v>
      </c>
      <c r="G604" t="s">
        <v>1741</v>
      </c>
      <c r="H604">
        <v>0</v>
      </c>
      <c r="J604">
        <v>50</v>
      </c>
      <c r="K604">
        <v>647617</v>
      </c>
      <c r="L604">
        <v>36315</v>
      </c>
      <c r="M604" t="s">
        <v>1742</v>
      </c>
      <c r="N604">
        <v>647617</v>
      </c>
      <c r="U604">
        <v>0</v>
      </c>
      <c r="V604">
        <v>0</v>
      </c>
    </row>
    <row r="605" spans="1:22" x14ac:dyDescent="0.35">
      <c r="A605" t="s">
        <v>21</v>
      </c>
      <c r="B605" t="s">
        <v>178</v>
      </c>
      <c r="C605" t="s">
        <v>22</v>
      </c>
      <c r="D605" t="s">
        <v>125</v>
      </c>
      <c r="E605" t="s">
        <v>363</v>
      </c>
      <c r="F605" s="3">
        <v>28976</v>
      </c>
      <c r="G605" t="s">
        <v>1743</v>
      </c>
      <c r="H605">
        <v>0</v>
      </c>
      <c r="I605">
        <v>0</v>
      </c>
      <c r="J605">
        <v>0</v>
      </c>
      <c r="M605" t="s">
        <v>1744</v>
      </c>
      <c r="N605">
        <v>0</v>
      </c>
      <c r="O605">
        <v>0</v>
      </c>
      <c r="U605">
        <v>0</v>
      </c>
      <c r="V605">
        <v>0</v>
      </c>
    </row>
    <row r="606" spans="1:22" x14ac:dyDescent="0.35">
      <c r="A606" t="s">
        <v>21</v>
      </c>
      <c r="B606" t="s">
        <v>178</v>
      </c>
      <c r="C606" t="s">
        <v>22</v>
      </c>
      <c r="D606" t="s">
        <v>127</v>
      </c>
      <c r="E606" t="s">
        <v>1745</v>
      </c>
      <c r="F606" s="3">
        <v>40299</v>
      </c>
      <c r="G606" t="s">
        <v>1746</v>
      </c>
      <c r="H606">
        <v>0</v>
      </c>
      <c r="I606">
        <v>0</v>
      </c>
      <c r="J606">
        <v>300</v>
      </c>
      <c r="K606">
        <v>10000000</v>
      </c>
      <c r="L606">
        <v>515021.5</v>
      </c>
      <c r="M606" t="s">
        <v>1747</v>
      </c>
      <c r="P606">
        <v>10000000</v>
      </c>
      <c r="U606">
        <v>0</v>
      </c>
      <c r="V606">
        <v>0</v>
      </c>
    </row>
    <row r="607" spans="1:22" x14ac:dyDescent="0.35">
      <c r="A607" t="s">
        <v>21</v>
      </c>
      <c r="B607" t="s">
        <v>178</v>
      </c>
      <c r="C607" t="s">
        <v>22</v>
      </c>
      <c r="D607" t="s">
        <v>127</v>
      </c>
      <c r="E607" t="s">
        <v>1748</v>
      </c>
      <c r="F607" s="3">
        <v>31898</v>
      </c>
      <c r="G607" t="s">
        <v>1749</v>
      </c>
      <c r="H607">
        <v>0</v>
      </c>
      <c r="I607">
        <v>0</v>
      </c>
      <c r="J607">
        <v>800</v>
      </c>
      <c r="M607" t="s">
        <v>1750</v>
      </c>
      <c r="N607">
        <v>0</v>
      </c>
      <c r="O607">
        <v>0</v>
      </c>
      <c r="V607">
        <v>0</v>
      </c>
    </row>
    <row r="608" spans="1:22" x14ac:dyDescent="0.35">
      <c r="A608" t="s">
        <v>21</v>
      </c>
      <c r="B608" t="s">
        <v>178</v>
      </c>
      <c r="C608" t="s">
        <v>22</v>
      </c>
      <c r="D608" t="s">
        <v>127</v>
      </c>
      <c r="E608" t="s">
        <v>1751</v>
      </c>
      <c r="F608" s="3">
        <v>39203</v>
      </c>
      <c r="G608" t="s">
        <v>1752</v>
      </c>
      <c r="H608">
        <v>0</v>
      </c>
      <c r="I608">
        <v>0</v>
      </c>
      <c r="J608">
        <v>300</v>
      </c>
      <c r="K608">
        <v>0</v>
      </c>
      <c r="L608">
        <v>0</v>
      </c>
      <c r="M608" t="s">
        <v>1753</v>
      </c>
      <c r="U608">
        <v>0</v>
      </c>
      <c r="V608">
        <v>0</v>
      </c>
    </row>
    <row r="609" spans="1:22" x14ac:dyDescent="0.35">
      <c r="A609" t="s">
        <v>21</v>
      </c>
      <c r="B609" t="s">
        <v>178</v>
      </c>
      <c r="C609" t="s">
        <v>22</v>
      </c>
      <c r="D609" t="s">
        <v>127</v>
      </c>
      <c r="E609" t="s">
        <v>1754</v>
      </c>
      <c r="F609" s="3">
        <v>15097</v>
      </c>
      <c r="G609" t="s">
        <v>1755</v>
      </c>
      <c r="H609">
        <v>0</v>
      </c>
      <c r="I609">
        <v>0</v>
      </c>
      <c r="J609">
        <v>0</v>
      </c>
      <c r="M609" t="s">
        <v>1756</v>
      </c>
      <c r="U609">
        <v>0</v>
      </c>
      <c r="V609">
        <v>0</v>
      </c>
    </row>
    <row r="610" spans="1:22" x14ac:dyDescent="0.35">
      <c r="A610" t="s">
        <v>21</v>
      </c>
      <c r="B610" t="s">
        <v>178</v>
      </c>
      <c r="C610" t="s">
        <v>22</v>
      </c>
      <c r="D610" t="s">
        <v>278</v>
      </c>
      <c r="E610" t="s">
        <v>1757</v>
      </c>
      <c r="F610" s="3">
        <v>26054</v>
      </c>
      <c r="G610" t="s">
        <v>1758</v>
      </c>
      <c r="H610">
        <v>2</v>
      </c>
      <c r="I610">
        <v>11</v>
      </c>
      <c r="J610">
        <v>100</v>
      </c>
      <c r="M610" t="s">
        <v>1759</v>
      </c>
      <c r="N610">
        <v>0</v>
      </c>
      <c r="O610">
        <v>0</v>
      </c>
      <c r="U610">
        <v>0</v>
      </c>
      <c r="V610">
        <v>0</v>
      </c>
    </row>
    <row r="611" spans="1:22" x14ac:dyDescent="0.35">
      <c r="A611" t="s">
        <v>21</v>
      </c>
      <c r="B611" t="s">
        <v>178</v>
      </c>
      <c r="C611" t="s">
        <v>22</v>
      </c>
      <c r="D611" t="s">
        <v>128</v>
      </c>
      <c r="E611" t="s">
        <v>1519</v>
      </c>
      <c r="F611" s="3">
        <v>31533</v>
      </c>
      <c r="G611" t="s">
        <v>1760</v>
      </c>
      <c r="H611">
        <v>0</v>
      </c>
      <c r="I611">
        <v>0</v>
      </c>
      <c r="J611">
        <v>0</v>
      </c>
      <c r="M611" t="s">
        <v>1761</v>
      </c>
      <c r="N611">
        <v>0</v>
      </c>
      <c r="O611">
        <v>0</v>
      </c>
      <c r="U611">
        <v>18270270</v>
      </c>
      <c r="V611">
        <v>0</v>
      </c>
    </row>
    <row r="612" spans="1:22" hidden="1" x14ac:dyDescent="0.35">
      <c r="A612" t="s">
        <v>154</v>
      </c>
      <c r="B612" t="s">
        <v>155</v>
      </c>
      <c r="C612" t="s">
        <v>209</v>
      </c>
      <c r="D612" t="s">
        <v>210</v>
      </c>
      <c r="E612" t="s">
        <v>960</v>
      </c>
      <c r="F612" s="3">
        <v>37377</v>
      </c>
      <c r="G612" t="s">
        <v>1762</v>
      </c>
      <c r="H612">
        <v>0</v>
      </c>
      <c r="I612">
        <v>0</v>
      </c>
      <c r="J612">
        <v>1700</v>
      </c>
      <c r="K612">
        <v>0</v>
      </c>
      <c r="L612">
        <v>0</v>
      </c>
      <c r="M612" t="s">
        <v>1763</v>
      </c>
      <c r="U612">
        <v>0</v>
      </c>
      <c r="V612">
        <v>0</v>
      </c>
    </row>
    <row r="613" spans="1:22" x14ac:dyDescent="0.35">
      <c r="A613" t="s">
        <v>21</v>
      </c>
      <c r="B613" t="s">
        <v>178</v>
      </c>
      <c r="C613" t="s">
        <v>22</v>
      </c>
      <c r="D613" t="s">
        <v>259</v>
      </c>
      <c r="E613" t="s">
        <v>1764</v>
      </c>
      <c r="F613" s="3">
        <v>39934</v>
      </c>
      <c r="G613" t="s">
        <v>1765</v>
      </c>
      <c r="H613">
        <v>0</v>
      </c>
      <c r="I613">
        <v>0</v>
      </c>
      <c r="J613">
        <v>0</v>
      </c>
      <c r="K613">
        <v>0</v>
      </c>
      <c r="L613">
        <v>0</v>
      </c>
      <c r="M613" t="s">
        <v>1766</v>
      </c>
      <c r="U613">
        <v>70000</v>
      </c>
      <c r="V613">
        <v>0</v>
      </c>
    </row>
    <row r="614" spans="1:22" x14ac:dyDescent="0.35">
      <c r="A614" t="s">
        <v>21</v>
      </c>
      <c r="B614" t="s">
        <v>178</v>
      </c>
      <c r="C614" t="s">
        <v>22</v>
      </c>
      <c r="D614" t="s">
        <v>125</v>
      </c>
      <c r="E614" t="s">
        <v>1003</v>
      </c>
      <c r="F614" s="3">
        <v>26420</v>
      </c>
      <c r="G614" t="s">
        <v>1767</v>
      </c>
      <c r="H614">
        <v>1</v>
      </c>
      <c r="I614">
        <v>0</v>
      </c>
      <c r="J614">
        <v>0</v>
      </c>
      <c r="M614" t="s">
        <v>1768</v>
      </c>
      <c r="U614">
        <v>0</v>
      </c>
      <c r="V614">
        <v>0</v>
      </c>
    </row>
    <row r="615" spans="1:22" x14ac:dyDescent="0.35">
      <c r="A615" t="s">
        <v>21</v>
      </c>
      <c r="B615" t="s">
        <v>178</v>
      </c>
      <c r="C615" t="s">
        <v>22</v>
      </c>
      <c r="D615" t="s">
        <v>259</v>
      </c>
      <c r="E615" t="s">
        <v>502</v>
      </c>
      <c r="F615" s="3">
        <v>27150</v>
      </c>
      <c r="G615" t="s">
        <v>1769</v>
      </c>
      <c r="H615">
        <v>0</v>
      </c>
      <c r="I615">
        <v>0</v>
      </c>
      <c r="J615">
        <v>0</v>
      </c>
      <c r="K615">
        <v>5151752</v>
      </c>
      <c r="L615">
        <v>1179790.5</v>
      </c>
      <c r="M615" t="s">
        <v>1770</v>
      </c>
      <c r="N615">
        <v>3540871</v>
      </c>
      <c r="O615">
        <v>1610881</v>
      </c>
      <c r="U615">
        <v>0</v>
      </c>
      <c r="V615">
        <v>0</v>
      </c>
    </row>
    <row r="616" spans="1:22" x14ac:dyDescent="0.35">
      <c r="A616" t="s">
        <v>21</v>
      </c>
      <c r="B616" t="s">
        <v>178</v>
      </c>
      <c r="C616" t="s">
        <v>22</v>
      </c>
      <c r="D616" t="s">
        <v>127</v>
      </c>
      <c r="E616" t="s">
        <v>1771</v>
      </c>
      <c r="F616" s="3">
        <v>31533</v>
      </c>
      <c r="G616" t="s">
        <v>1772</v>
      </c>
      <c r="H616">
        <v>0</v>
      </c>
      <c r="I616">
        <v>0</v>
      </c>
      <c r="J616">
        <v>1000</v>
      </c>
      <c r="M616" t="s">
        <v>1773</v>
      </c>
      <c r="N616">
        <v>0</v>
      </c>
      <c r="O616">
        <v>0</v>
      </c>
      <c r="U616">
        <v>0</v>
      </c>
      <c r="V616">
        <v>0</v>
      </c>
    </row>
    <row r="617" spans="1:22" x14ac:dyDescent="0.35">
      <c r="A617" t="s">
        <v>21</v>
      </c>
      <c r="B617" t="s">
        <v>178</v>
      </c>
      <c r="C617" t="s">
        <v>22</v>
      </c>
      <c r="D617" t="s">
        <v>127</v>
      </c>
      <c r="E617" t="s">
        <v>1774</v>
      </c>
      <c r="F617" s="3">
        <v>31533</v>
      </c>
      <c r="G617" t="s">
        <v>1775</v>
      </c>
      <c r="H617">
        <v>0</v>
      </c>
      <c r="I617">
        <v>0</v>
      </c>
      <c r="J617">
        <v>1000</v>
      </c>
      <c r="M617" t="s">
        <v>1773</v>
      </c>
      <c r="N617">
        <v>0</v>
      </c>
      <c r="O617">
        <v>0</v>
      </c>
      <c r="U617">
        <v>0</v>
      </c>
      <c r="V617">
        <v>0</v>
      </c>
    </row>
    <row r="618" spans="1:22" x14ac:dyDescent="0.35">
      <c r="A618" t="s">
        <v>21</v>
      </c>
      <c r="B618" t="s">
        <v>178</v>
      </c>
      <c r="C618" t="s">
        <v>22</v>
      </c>
      <c r="D618" t="s">
        <v>127</v>
      </c>
      <c r="E618" t="s">
        <v>1776</v>
      </c>
      <c r="F618" s="3">
        <v>40664</v>
      </c>
      <c r="G618" t="s">
        <v>1777</v>
      </c>
      <c r="J618">
        <v>12055</v>
      </c>
      <c r="K618">
        <v>552960000</v>
      </c>
      <c r="L618">
        <v>27671059.199999999</v>
      </c>
      <c r="M618" t="s">
        <v>1778</v>
      </c>
      <c r="N618">
        <v>52960000</v>
      </c>
      <c r="S618">
        <v>500000000</v>
      </c>
    </row>
    <row r="619" spans="1:22" x14ac:dyDescent="0.35">
      <c r="A619" t="s">
        <v>21</v>
      </c>
      <c r="B619" t="s">
        <v>178</v>
      </c>
      <c r="C619" t="s">
        <v>22</v>
      </c>
      <c r="D619" t="s">
        <v>125</v>
      </c>
      <c r="E619" t="s">
        <v>1779</v>
      </c>
      <c r="F619" s="3">
        <v>31533</v>
      </c>
      <c r="G619" t="s">
        <v>1780</v>
      </c>
      <c r="H619">
        <v>2</v>
      </c>
      <c r="I619">
        <v>0</v>
      </c>
      <c r="J619">
        <v>129</v>
      </c>
      <c r="M619" t="s">
        <v>1773</v>
      </c>
      <c r="N619">
        <v>0</v>
      </c>
      <c r="O619">
        <v>0</v>
      </c>
      <c r="U619">
        <v>0</v>
      </c>
      <c r="V619">
        <v>0</v>
      </c>
    </row>
    <row r="620" spans="1:22" hidden="1" x14ac:dyDescent="0.35">
      <c r="A620" t="s">
        <v>154</v>
      </c>
      <c r="B620" t="s">
        <v>155</v>
      </c>
      <c r="C620" t="s">
        <v>268</v>
      </c>
      <c r="D620" t="s">
        <v>209</v>
      </c>
      <c r="E620" t="s">
        <v>1781</v>
      </c>
      <c r="F620" s="3">
        <v>32994</v>
      </c>
      <c r="G620" t="s">
        <v>1782</v>
      </c>
      <c r="H620">
        <v>0</v>
      </c>
      <c r="I620">
        <v>0</v>
      </c>
      <c r="J620">
        <v>150</v>
      </c>
      <c r="M620" t="s">
        <v>1783</v>
      </c>
      <c r="U620">
        <v>0</v>
      </c>
      <c r="V620">
        <v>0</v>
      </c>
    </row>
    <row r="621" spans="1:22" x14ac:dyDescent="0.35">
      <c r="A621" t="s">
        <v>21</v>
      </c>
      <c r="B621" t="s">
        <v>178</v>
      </c>
      <c r="C621" t="s">
        <v>22</v>
      </c>
      <c r="D621" t="s">
        <v>127</v>
      </c>
      <c r="E621" t="s">
        <v>1784</v>
      </c>
      <c r="F621" s="3">
        <v>39569</v>
      </c>
      <c r="G621" t="s">
        <v>1785</v>
      </c>
      <c r="H621">
        <v>0</v>
      </c>
      <c r="I621">
        <v>0</v>
      </c>
      <c r="J621">
        <v>150</v>
      </c>
      <c r="K621">
        <v>0</v>
      </c>
      <c r="L621">
        <v>0</v>
      </c>
      <c r="M621" t="s">
        <v>1786</v>
      </c>
      <c r="U621">
        <v>0</v>
      </c>
      <c r="V621">
        <v>0</v>
      </c>
    </row>
    <row r="622" spans="1:22" x14ac:dyDescent="0.35">
      <c r="A622" t="s">
        <v>21</v>
      </c>
      <c r="B622" t="s">
        <v>178</v>
      </c>
      <c r="C622" t="s">
        <v>22</v>
      </c>
      <c r="D622" t="s">
        <v>259</v>
      </c>
      <c r="E622" t="s">
        <v>1787</v>
      </c>
      <c r="F622" s="3">
        <v>39569</v>
      </c>
      <c r="G622" t="s">
        <v>1788</v>
      </c>
      <c r="H622">
        <v>0</v>
      </c>
      <c r="I622">
        <v>0</v>
      </c>
      <c r="J622">
        <v>0</v>
      </c>
      <c r="K622">
        <v>314496</v>
      </c>
      <c r="L622">
        <v>16537.900000000001</v>
      </c>
      <c r="M622" t="s">
        <v>1789</v>
      </c>
      <c r="N622">
        <v>314496</v>
      </c>
      <c r="U622">
        <v>0</v>
      </c>
      <c r="V622">
        <v>0</v>
      </c>
    </row>
    <row r="623" spans="1:22" x14ac:dyDescent="0.35">
      <c r="A623" t="s">
        <v>21</v>
      </c>
      <c r="B623" t="s">
        <v>178</v>
      </c>
      <c r="C623" t="s">
        <v>22</v>
      </c>
      <c r="D623" t="s">
        <v>125</v>
      </c>
      <c r="E623" t="s">
        <v>1790</v>
      </c>
      <c r="F623" s="3">
        <v>27150</v>
      </c>
      <c r="G623" t="s">
        <v>1791</v>
      </c>
      <c r="H623">
        <v>0</v>
      </c>
      <c r="I623">
        <v>0</v>
      </c>
      <c r="J623">
        <v>0</v>
      </c>
      <c r="M623" t="s">
        <v>1792</v>
      </c>
      <c r="N623">
        <v>0</v>
      </c>
      <c r="O623">
        <v>0</v>
      </c>
      <c r="U623">
        <v>0</v>
      </c>
      <c r="V623">
        <v>0</v>
      </c>
    </row>
    <row r="624" spans="1:22" x14ac:dyDescent="0.35">
      <c r="A624" t="s">
        <v>21</v>
      </c>
      <c r="B624" t="s">
        <v>178</v>
      </c>
      <c r="C624" t="s">
        <v>22</v>
      </c>
      <c r="D624" t="s">
        <v>125</v>
      </c>
      <c r="E624" t="s">
        <v>1793</v>
      </c>
      <c r="F624" s="3">
        <v>35186</v>
      </c>
      <c r="G624" t="s">
        <v>1794</v>
      </c>
      <c r="H624">
        <v>0</v>
      </c>
      <c r="I624">
        <v>0</v>
      </c>
      <c r="J624">
        <v>0</v>
      </c>
      <c r="K624">
        <v>378557</v>
      </c>
      <c r="L624">
        <v>25549.4</v>
      </c>
      <c r="M624" t="s">
        <v>1795</v>
      </c>
      <c r="P624">
        <v>131518</v>
      </c>
      <c r="Q624">
        <v>247039</v>
      </c>
      <c r="U624">
        <v>0</v>
      </c>
      <c r="V624">
        <v>0</v>
      </c>
    </row>
    <row r="625" spans="1:22" x14ac:dyDescent="0.35">
      <c r="A625" t="s">
        <v>21</v>
      </c>
      <c r="B625" t="s">
        <v>178</v>
      </c>
      <c r="C625" t="s">
        <v>22</v>
      </c>
      <c r="D625" t="s">
        <v>127</v>
      </c>
      <c r="E625" t="s">
        <v>1796</v>
      </c>
      <c r="F625" s="3">
        <v>37377</v>
      </c>
      <c r="G625" t="s">
        <v>1797</v>
      </c>
      <c r="H625">
        <v>0</v>
      </c>
      <c r="I625">
        <v>0</v>
      </c>
      <c r="J625">
        <v>1254</v>
      </c>
      <c r="K625">
        <v>1300000</v>
      </c>
      <c r="L625">
        <v>78000</v>
      </c>
      <c r="M625" t="s">
        <v>1798</v>
      </c>
      <c r="P625">
        <v>1300000</v>
      </c>
      <c r="U625">
        <v>0</v>
      </c>
      <c r="V625">
        <v>0</v>
      </c>
    </row>
    <row r="626" spans="1:22" x14ac:dyDescent="0.35">
      <c r="A626" t="s">
        <v>21</v>
      </c>
      <c r="B626" t="s">
        <v>178</v>
      </c>
      <c r="C626" t="s">
        <v>22</v>
      </c>
      <c r="D626" t="s">
        <v>125</v>
      </c>
      <c r="E626" t="s">
        <v>1799</v>
      </c>
      <c r="F626" s="3">
        <v>33725</v>
      </c>
      <c r="G626" t="s">
        <v>1800</v>
      </c>
      <c r="H626">
        <v>0</v>
      </c>
      <c r="I626">
        <v>0</v>
      </c>
      <c r="J626">
        <v>1000</v>
      </c>
      <c r="M626" t="s">
        <v>1801</v>
      </c>
      <c r="N626">
        <v>0</v>
      </c>
      <c r="O626">
        <v>0</v>
      </c>
      <c r="U626">
        <v>0</v>
      </c>
      <c r="V626">
        <v>0</v>
      </c>
    </row>
    <row r="627" spans="1:22" x14ac:dyDescent="0.35">
      <c r="A627" t="s">
        <v>21</v>
      </c>
      <c r="B627" t="s">
        <v>178</v>
      </c>
      <c r="C627" t="s">
        <v>22</v>
      </c>
      <c r="D627" t="s">
        <v>126</v>
      </c>
      <c r="E627" t="s">
        <v>1113</v>
      </c>
      <c r="F627" s="3">
        <v>34455</v>
      </c>
      <c r="G627" t="s">
        <v>1802</v>
      </c>
      <c r="H627">
        <v>0</v>
      </c>
      <c r="I627">
        <v>0</v>
      </c>
      <c r="J627">
        <v>0</v>
      </c>
      <c r="K627">
        <v>9074000</v>
      </c>
      <c r="L627">
        <v>635285.9</v>
      </c>
      <c r="M627" t="s">
        <v>1803</v>
      </c>
      <c r="N627">
        <v>0</v>
      </c>
      <c r="O627">
        <v>0</v>
      </c>
      <c r="S627">
        <v>9074000</v>
      </c>
      <c r="U627">
        <v>0</v>
      </c>
      <c r="V627">
        <v>0</v>
      </c>
    </row>
    <row r="628" spans="1:22" x14ac:dyDescent="0.35">
      <c r="A628" t="s">
        <v>21</v>
      </c>
      <c r="B628" t="s">
        <v>178</v>
      </c>
      <c r="C628" t="s">
        <v>22</v>
      </c>
      <c r="D628" t="s">
        <v>125</v>
      </c>
      <c r="E628" t="s">
        <v>502</v>
      </c>
      <c r="F628" s="3">
        <v>25324</v>
      </c>
      <c r="G628" t="s">
        <v>1804</v>
      </c>
      <c r="H628">
        <v>0</v>
      </c>
      <c r="I628">
        <v>0</v>
      </c>
      <c r="J628">
        <v>0</v>
      </c>
      <c r="M628" t="s">
        <v>1805</v>
      </c>
      <c r="U628">
        <v>0</v>
      </c>
      <c r="V628">
        <v>0</v>
      </c>
    </row>
    <row r="629" spans="1:22" x14ac:dyDescent="0.35">
      <c r="A629" t="s">
        <v>21</v>
      </c>
      <c r="B629" t="s">
        <v>178</v>
      </c>
      <c r="C629" t="s">
        <v>13</v>
      </c>
      <c r="D629" t="s">
        <v>196</v>
      </c>
      <c r="E629" t="s">
        <v>1806</v>
      </c>
      <c r="F629" s="3">
        <v>36647</v>
      </c>
      <c r="G629" t="s">
        <v>1807</v>
      </c>
      <c r="H629">
        <v>6</v>
      </c>
      <c r="I629">
        <v>2300</v>
      </c>
      <c r="J629">
        <v>0</v>
      </c>
      <c r="K629">
        <v>0</v>
      </c>
      <c r="L629">
        <v>0</v>
      </c>
      <c r="M629" t="s">
        <v>1808</v>
      </c>
      <c r="U629">
        <v>0</v>
      </c>
      <c r="V629">
        <v>0</v>
      </c>
    </row>
    <row r="630" spans="1:22" x14ac:dyDescent="0.35">
      <c r="A630" t="s">
        <v>21</v>
      </c>
      <c r="B630" t="s">
        <v>178</v>
      </c>
      <c r="C630" t="s">
        <v>22</v>
      </c>
      <c r="D630" t="s">
        <v>127</v>
      </c>
      <c r="E630" t="s">
        <v>1809</v>
      </c>
      <c r="F630" s="3">
        <v>37742</v>
      </c>
      <c r="G630" t="s">
        <v>1810</v>
      </c>
      <c r="J630">
        <v>500</v>
      </c>
      <c r="M630" t="s">
        <v>1811</v>
      </c>
      <c r="U630">
        <v>0</v>
      </c>
      <c r="V630">
        <v>0</v>
      </c>
    </row>
    <row r="631" spans="1:22" x14ac:dyDescent="0.35">
      <c r="A631" t="s">
        <v>21</v>
      </c>
      <c r="B631" t="s">
        <v>178</v>
      </c>
      <c r="C631" t="s">
        <v>22</v>
      </c>
      <c r="D631" t="s">
        <v>125</v>
      </c>
      <c r="E631" t="s">
        <v>1799</v>
      </c>
      <c r="F631" s="3">
        <v>38108</v>
      </c>
      <c r="G631" t="s">
        <v>1812</v>
      </c>
      <c r="J631">
        <v>1700</v>
      </c>
      <c r="K631">
        <v>5700000</v>
      </c>
      <c r="L631">
        <v>326647.59999999998</v>
      </c>
      <c r="M631" t="s">
        <v>1813</v>
      </c>
      <c r="N631">
        <v>5700000</v>
      </c>
      <c r="U631">
        <v>0</v>
      </c>
      <c r="V631">
        <v>0</v>
      </c>
    </row>
    <row r="632" spans="1:22" x14ac:dyDescent="0.35">
      <c r="A632" t="s">
        <v>21</v>
      </c>
      <c r="B632" t="s">
        <v>178</v>
      </c>
      <c r="C632" t="s">
        <v>22</v>
      </c>
      <c r="D632" t="s">
        <v>125</v>
      </c>
      <c r="E632" t="s">
        <v>218</v>
      </c>
      <c r="F632" s="3">
        <v>25325</v>
      </c>
      <c r="G632" t="s">
        <v>1814</v>
      </c>
      <c r="H632">
        <v>0</v>
      </c>
      <c r="I632">
        <v>0</v>
      </c>
      <c r="J632">
        <v>0</v>
      </c>
      <c r="M632" t="s">
        <v>1815</v>
      </c>
      <c r="U632">
        <v>0</v>
      </c>
      <c r="V632">
        <v>0</v>
      </c>
    </row>
    <row r="633" spans="1:22" x14ac:dyDescent="0.35">
      <c r="A633" t="s">
        <v>21</v>
      </c>
      <c r="B633" t="s">
        <v>178</v>
      </c>
      <c r="C633" t="s">
        <v>22</v>
      </c>
      <c r="D633" t="s">
        <v>125</v>
      </c>
      <c r="E633" t="s">
        <v>1816</v>
      </c>
      <c r="F633" s="3">
        <v>27151</v>
      </c>
      <c r="G633" t="s">
        <v>1817</v>
      </c>
      <c r="H633">
        <v>0</v>
      </c>
      <c r="I633">
        <v>0</v>
      </c>
      <c r="J633">
        <v>0</v>
      </c>
      <c r="M633" t="s">
        <v>1818</v>
      </c>
      <c r="N633">
        <v>0</v>
      </c>
      <c r="O633">
        <v>0</v>
      </c>
      <c r="U633">
        <v>0</v>
      </c>
      <c r="V633">
        <v>0</v>
      </c>
    </row>
    <row r="634" spans="1:22" x14ac:dyDescent="0.35">
      <c r="A634" t="s">
        <v>21</v>
      </c>
      <c r="B634" t="s">
        <v>178</v>
      </c>
      <c r="C634" t="s">
        <v>7</v>
      </c>
      <c r="D634" t="s">
        <v>415</v>
      </c>
      <c r="E634" t="s">
        <v>1819</v>
      </c>
      <c r="F634" s="3">
        <v>29343</v>
      </c>
      <c r="G634" t="s">
        <v>1820</v>
      </c>
      <c r="H634">
        <v>8</v>
      </c>
      <c r="I634">
        <v>0</v>
      </c>
      <c r="J634">
        <v>0</v>
      </c>
      <c r="M634" t="s">
        <v>1821</v>
      </c>
      <c r="U634">
        <v>0</v>
      </c>
      <c r="V634">
        <v>0</v>
      </c>
    </row>
    <row r="635" spans="1:22" x14ac:dyDescent="0.35">
      <c r="A635" t="s">
        <v>21</v>
      </c>
      <c r="B635" t="s">
        <v>178</v>
      </c>
      <c r="C635" t="s">
        <v>22</v>
      </c>
      <c r="D635" t="s">
        <v>125</v>
      </c>
      <c r="E635" t="s">
        <v>248</v>
      </c>
      <c r="F635" s="3">
        <v>37378</v>
      </c>
      <c r="G635" t="s">
        <v>1822</v>
      </c>
      <c r="K635">
        <v>0</v>
      </c>
      <c r="L635">
        <v>0</v>
      </c>
      <c r="M635" t="s">
        <v>1823</v>
      </c>
      <c r="N635">
        <v>0</v>
      </c>
      <c r="O635">
        <v>0</v>
      </c>
      <c r="U635">
        <v>0</v>
      </c>
      <c r="V635">
        <v>0</v>
      </c>
    </row>
    <row r="636" spans="1:22" x14ac:dyDescent="0.35">
      <c r="A636" t="s">
        <v>21</v>
      </c>
      <c r="B636" t="s">
        <v>178</v>
      </c>
      <c r="C636" t="s">
        <v>22</v>
      </c>
      <c r="D636" t="s">
        <v>127</v>
      </c>
      <c r="E636" t="s">
        <v>1824</v>
      </c>
      <c r="F636" s="3">
        <v>37378</v>
      </c>
      <c r="G636" t="s">
        <v>1825</v>
      </c>
      <c r="H636">
        <v>0</v>
      </c>
      <c r="I636">
        <v>0</v>
      </c>
      <c r="J636">
        <v>129</v>
      </c>
      <c r="K636">
        <v>32332</v>
      </c>
      <c r="L636">
        <v>1939.9</v>
      </c>
      <c r="M636" t="s">
        <v>1826</v>
      </c>
      <c r="P636">
        <v>19779</v>
      </c>
      <c r="T636">
        <v>12553</v>
      </c>
      <c r="U636">
        <v>0</v>
      </c>
      <c r="V636">
        <v>0</v>
      </c>
    </row>
    <row r="637" spans="1:22" x14ac:dyDescent="0.35">
      <c r="A637" t="s">
        <v>21</v>
      </c>
      <c r="B637" t="s">
        <v>178</v>
      </c>
      <c r="C637" t="s">
        <v>22</v>
      </c>
      <c r="D637" t="s">
        <v>125</v>
      </c>
      <c r="E637" t="s">
        <v>1827</v>
      </c>
      <c r="F637" s="3">
        <v>38839</v>
      </c>
      <c r="G637" t="s">
        <v>1828</v>
      </c>
      <c r="H637">
        <v>0</v>
      </c>
      <c r="I637">
        <v>0</v>
      </c>
      <c r="J637">
        <v>159</v>
      </c>
      <c r="K637">
        <v>0</v>
      </c>
      <c r="L637">
        <v>0</v>
      </c>
      <c r="M637" t="s">
        <v>1829</v>
      </c>
      <c r="U637">
        <v>0</v>
      </c>
      <c r="V637">
        <v>0</v>
      </c>
    </row>
    <row r="638" spans="1:22" x14ac:dyDescent="0.35">
      <c r="A638" t="s">
        <v>21</v>
      </c>
      <c r="B638" t="s">
        <v>178</v>
      </c>
      <c r="C638" t="s">
        <v>22</v>
      </c>
      <c r="D638" t="s">
        <v>127</v>
      </c>
      <c r="E638" t="s">
        <v>840</v>
      </c>
      <c r="F638" s="3">
        <v>41031</v>
      </c>
      <c r="G638" t="s">
        <v>1830</v>
      </c>
      <c r="H638">
        <v>0</v>
      </c>
      <c r="I638">
        <v>0</v>
      </c>
      <c r="J638">
        <v>300</v>
      </c>
      <c r="K638">
        <v>0</v>
      </c>
      <c r="L638">
        <v>0</v>
      </c>
      <c r="M638" t="s">
        <v>1831</v>
      </c>
      <c r="N638">
        <v>0</v>
      </c>
    </row>
    <row r="639" spans="1:22" x14ac:dyDescent="0.35">
      <c r="A639" t="s">
        <v>21</v>
      </c>
      <c r="B639" t="s">
        <v>178</v>
      </c>
      <c r="C639" t="s">
        <v>22</v>
      </c>
      <c r="D639" t="s">
        <v>278</v>
      </c>
      <c r="E639" t="s">
        <v>431</v>
      </c>
      <c r="F639" s="3">
        <v>19481</v>
      </c>
      <c r="G639" t="s">
        <v>1832</v>
      </c>
      <c r="H639">
        <v>7</v>
      </c>
      <c r="I639">
        <v>40</v>
      </c>
      <c r="J639">
        <v>500</v>
      </c>
      <c r="M639" t="s">
        <v>1833</v>
      </c>
      <c r="U639">
        <v>0</v>
      </c>
      <c r="V639">
        <v>0</v>
      </c>
    </row>
    <row r="640" spans="1:22" x14ac:dyDescent="0.35">
      <c r="A640" t="s">
        <v>21</v>
      </c>
      <c r="B640" t="s">
        <v>178</v>
      </c>
      <c r="C640" t="s">
        <v>22</v>
      </c>
      <c r="D640" t="s">
        <v>126</v>
      </c>
      <c r="E640" t="s">
        <v>461</v>
      </c>
      <c r="F640" s="3">
        <v>39570</v>
      </c>
      <c r="G640" t="s">
        <v>1834</v>
      </c>
      <c r="H640">
        <v>0</v>
      </c>
      <c r="I640">
        <v>0</v>
      </c>
      <c r="J640">
        <v>0</v>
      </c>
      <c r="K640">
        <v>7535000</v>
      </c>
      <c r="L640">
        <v>396231.4</v>
      </c>
      <c r="M640" t="s">
        <v>1835</v>
      </c>
      <c r="N640">
        <v>1235000</v>
      </c>
      <c r="O640">
        <v>6300000</v>
      </c>
      <c r="U640">
        <v>0</v>
      </c>
      <c r="V640">
        <v>0</v>
      </c>
    </row>
    <row r="641" spans="1:22" hidden="1" x14ac:dyDescent="0.35">
      <c r="A641" t="s">
        <v>154</v>
      </c>
      <c r="B641" t="s">
        <v>155</v>
      </c>
      <c r="C641" t="s">
        <v>156</v>
      </c>
      <c r="D641" t="s">
        <v>157</v>
      </c>
      <c r="E641" t="s">
        <v>192</v>
      </c>
      <c r="F641" s="3">
        <v>853</v>
      </c>
      <c r="G641" t="s">
        <v>1836</v>
      </c>
      <c r="H641">
        <v>125</v>
      </c>
      <c r="I641">
        <v>0</v>
      </c>
      <c r="J641">
        <v>0</v>
      </c>
      <c r="M641" t="s">
        <v>1837</v>
      </c>
      <c r="U641">
        <v>0</v>
      </c>
      <c r="V641">
        <v>0</v>
      </c>
    </row>
    <row r="642" spans="1:22" x14ac:dyDescent="0.35">
      <c r="A642" t="s">
        <v>21</v>
      </c>
      <c r="B642" t="s">
        <v>178</v>
      </c>
      <c r="C642" t="s">
        <v>22</v>
      </c>
      <c r="D642" t="s">
        <v>126</v>
      </c>
      <c r="E642" t="s">
        <v>237</v>
      </c>
      <c r="F642" s="3">
        <v>34456</v>
      </c>
      <c r="G642" t="s">
        <v>1838</v>
      </c>
      <c r="H642">
        <v>0</v>
      </c>
      <c r="I642">
        <v>0</v>
      </c>
      <c r="J642">
        <v>0</v>
      </c>
      <c r="K642">
        <v>9589470</v>
      </c>
      <c r="L642">
        <v>671374.8</v>
      </c>
      <c r="M642" t="s">
        <v>1839</v>
      </c>
      <c r="P642">
        <v>69470</v>
      </c>
      <c r="S642">
        <v>9520000</v>
      </c>
      <c r="U642">
        <v>0</v>
      </c>
      <c r="V642">
        <v>0</v>
      </c>
    </row>
    <row r="643" spans="1:22" x14ac:dyDescent="0.35">
      <c r="A643" t="s">
        <v>21</v>
      </c>
      <c r="B643" t="s">
        <v>178</v>
      </c>
      <c r="C643" t="s">
        <v>22</v>
      </c>
      <c r="D643" t="s">
        <v>127</v>
      </c>
      <c r="E643" t="s">
        <v>1840</v>
      </c>
      <c r="F643" s="3">
        <v>40300</v>
      </c>
      <c r="G643" t="s">
        <v>1841</v>
      </c>
      <c r="H643">
        <v>0</v>
      </c>
      <c r="I643">
        <v>0</v>
      </c>
      <c r="J643">
        <v>1300</v>
      </c>
      <c r="K643">
        <v>0</v>
      </c>
      <c r="L643">
        <v>0</v>
      </c>
      <c r="M643" t="s">
        <v>1842</v>
      </c>
      <c r="U643">
        <v>0</v>
      </c>
      <c r="V643">
        <v>0</v>
      </c>
    </row>
    <row r="644" spans="1:22" hidden="1" x14ac:dyDescent="0.35">
      <c r="A644" t="s">
        <v>154</v>
      </c>
      <c r="B644" t="s">
        <v>155</v>
      </c>
      <c r="C644" t="s">
        <v>268</v>
      </c>
      <c r="D644" t="s">
        <v>269</v>
      </c>
      <c r="E644" t="s">
        <v>431</v>
      </c>
      <c r="F644" s="3">
        <v>32265</v>
      </c>
      <c r="G644" t="s">
        <v>1843</v>
      </c>
      <c r="H644">
        <v>0</v>
      </c>
      <c r="I644">
        <v>0</v>
      </c>
      <c r="J644">
        <v>0</v>
      </c>
      <c r="M644" t="s">
        <v>1844</v>
      </c>
      <c r="N644">
        <v>0</v>
      </c>
      <c r="O644">
        <v>0</v>
      </c>
      <c r="U644">
        <v>0</v>
      </c>
      <c r="V644">
        <v>0</v>
      </c>
    </row>
    <row r="645" spans="1:22" x14ac:dyDescent="0.35">
      <c r="A645" t="s">
        <v>21</v>
      </c>
      <c r="B645" t="s">
        <v>178</v>
      </c>
      <c r="C645" t="s">
        <v>22</v>
      </c>
      <c r="D645" t="s">
        <v>125</v>
      </c>
      <c r="E645" t="s">
        <v>1845</v>
      </c>
      <c r="F645" s="3">
        <v>39570</v>
      </c>
      <c r="G645" t="s">
        <v>1846</v>
      </c>
      <c r="H645">
        <v>0</v>
      </c>
      <c r="I645">
        <v>0</v>
      </c>
      <c r="J645">
        <v>0</v>
      </c>
      <c r="K645">
        <v>0</v>
      </c>
      <c r="L645">
        <v>0</v>
      </c>
      <c r="M645" t="s">
        <v>1847</v>
      </c>
      <c r="U645">
        <v>0</v>
      </c>
      <c r="V645">
        <v>0</v>
      </c>
    </row>
    <row r="646" spans="1:22" x14ac:dyDescent="0.35">
      <c r="A646" t="s">
        <v>21</v>
      </c>
      <c r="B646" t="s">
        <v>178</v>
      </c>
      <c r="C646" t="s">
        <v>22</v>
      </c>
      <c r="D646" t="s">
        <v>127</v>
      </c>
      <c r="E646" t="s">
        <v>1370</v>
      </c>
      <c r="F646" s="3">
        <v>41031</v>
      </c>
      <c r="G646" t="s">
        <v>1848</v>
      </c>
      <c r="H646">
        <v>0</v>
      </c>
      <c r="I646">
        <v>0</v>
      </c>
      <c r="J646">
        <v>1000</v>
      </c>
      <c r="K646">
        <v>0</v>
      </c>
      <c r="L646">
        <v>0</v>
      </c>
      <c r="M646" t="s">
        <v>1849</v>
      </c>
    </row>
    <row r="647" spans="1:22" x14ac:dyDescent="0.35">
      <c r="A647" t="s">
        <v>21</v>
      </c>
      <c r="B647" t="s">
        <v>178</v>
      </c>
      <c r="C647" t="s">
        <v>22</v>
      </c>
      <c r="D647" t="s">
        <v>125</v>
      </c>
      <c r="E647" t="s">
        <v>1141</v>
      </c>
      <c r="F647" s="3">
        <v>22403</v>
      </c>
      <c r="G647" t="s">
        <v>1850</v>
      </c>
      <c r="H647">
        <v>1</v>
      </c>
      <c r="I647">
        <v>0</v>
      </c>
      <c r="J647">
        <v>0</v>
      </c>
      <c r="M647" t="s">
        <v>1851</v>
      </c>
      <c r="U647">
        <v>0</v>
      </c>
      <c r="V647">
        <v>0</v>
      </c>
    </row>
    <row r="648" spans="1:22" x14ac:dyDescent="0.35">
      <c r="A648" t="s">
        <v>21</v>
      </c>
      <c r="B648" t="s">
        <v>178</v>
      </c>
      <c r="C648" t="s">
        <v>22</v>
      </c>
      <c r="D648" t="s">
        <v>126</v>
      </c>
      <c r="E648" t="s">
        <v>218</v>
      </c>
      <c r="F648" s="3">
        <v>28612</v>
      </c>
      <c r="G648" t="s">
        <v>1852</v>
      </c>
      <c r="H648">
        <v>0</v>
      </c>
      <c r="I648">
        <v>0</v>
      </c>
      <c r="J648">
        <v>0</v>
      </c>
      <c r="M648" t="s">
        <v>1853</v>
      </c>
      <c r="N648">
        <v>0</v>
      </c>
      <c r="O648">
        <v>0</v>
      </c>
      <c r="U648">
        <v>0</v>
      </c>
      <c r="V648">
        <v>0</v>
      </c>
    </row>
    <row r="649" spans="1:22" x14ac:dyDescent="0.35">
      <c r="A649" t="s">
        <v>21</v>
      </c>
      <c r="B649" t="s">
        <v>178</v>
      </c>
      <c r="C649" t="s">
        <v>22</v>
      </c>
      <c r="D649" t="s">
        <v>125</v>
      </c>
      <c r="E649" t="s">
        <v>1854</v>
      </c>
      <c r="F649" s="3">
        <v>32995</v>
      </c>
      <c r="G649" t="s">
        <v>1855</v>
      </c>
      <c r="H649">
        <v>1</v>
      </c>
      <c r="I649">
        <v>0</v>
      </c>
      <c r="J649">
        <v>221</v>
      </c>
      <c r="K649">
        <v>22147336</v>
      </c>
      <c r="L649">
        <v>1694949.2</v>
      </c>
      <c r="M649" t="s">
        <v>1856</v>
      </c>
      <c r="N649">
        <v>8229503</v>
      </c>
      <c r="O649">
        <v>6395393</v>
      </c>
      <c r="P649">
        <v>7522440</v>
      </c>
      <c r="U649">
        <v>0</v>
      </c>
      <c r="V649">
        <v>0</v>
      </c>
    </row>
    <row r="650" spans="1:22" hidden="1" x14ac:dyDescent="0.35">
      <c r="A650" t="s">
        <v>154</v>
      </c>
      <c r="B650" t="s">
        <v>155</v>
      </c>
      <c r="C650" t="s">
        <v>268</v>
      </c>
      <c r="D650" t="s">
        <v>390</v>
      </c>
      <c r="E650" t="s">
        <v>1857</v>
      </c>
      <c r="F650" s="3">
        <v>33726</v>
      </c>
      <c r="G650" t="s">
        <v>1858</v>
      </c>
      <c r="H650">
        <v>0</v>
      </c>
      <c r="I650">
        <v>0</v>
      </c>
      <c r="J650">
        <v>800</v>
      </c>
      <c r="M650" t="s">
        <v>1859</v>
      </c>
      <c r="N650">
        <v>0</v>
      </c>
      <c r="O650">
        <v>0</v>
      </c>
      <c r="U650">
        <v>0</v>
      </c>
      <c r="V650">
        <v>0</v>
      </c>
    </row>
    <row r="651" spans="1:22" hidden="1" x14ac:dyDescent="0.35">
      <c r="A651" t="s">
        <v>154</v>
      </c>
      <c r="B651" t="s">
        <v>155</v>
      </c>
      <c r="C651" t="s">
        <v>156</v>
      </c>
      <c r="D651" t="s">
        <v>157</v>
      </c>
      <c r="E651" t="s">
        <v>816</v>
      </c>
      <c r="F651" s="3">
        <v>34456</v>
      </c>
      <c r="G651" t="s">
        <v>1860</v>
      </c>
      <c r="H651">
        <v>0</v>
      </c>
      <c r="I651">
        <v>0</v>
      </c>
      <c r="J651">
        <v>500</v>
      </c>
      <c r="M651" t="s">
        <v>1861</v>
      </c>
      <c r="N651">
        <v>0</v>
      </c>
      <c r="O651">
        <v>0</v>
      </c>
      <c r="U651">
        <v>0</v>
      </c>
      <c r="V651">
        <v>0</v>
      </c>
    </row>
    <row r="652" spans="1:22" x14ac:dyDescent="0.35">
      <c r="A652" t="s">
        <v>21</v>
      </c>
      <c r="B652" t="s">
        <v>178</v>
      </c>
      <c r="C652" t="s">
        <v>22</v>
      </c>
      <c r="D652" t="s">
        <v>125</v>
      </c>
      <c r="E652" t="s">
        <v>1862</v>
      </c>
      <c r="F652" s="3">
        <v>38474</v>
      </c>
      <c r="G652" t="s">
        <v>1863</v>
      </c>
      <c r="H652">
        <v>0</v>
      </c>
      <c r="I652">
        <v>0</v>
      </c>
      <c r="J652">
        <v>100</v>
      </c>
      <c r="K652">
        <v>1447904</v>
      </c>
      <c r="L652">
        <v>81190.899999999994</v>
      </c>
      <c r="M652" t="s">
        <v>1864</v>
      </c>
      <c r="N652">
        <v>510004</v>
      </c>
      <c r="O652">
        <v>937900</v>
      </c>
      <c r="U652">
        <v>0</v>
      </c>
      <c r="V652">
        <v>0</v>
      </c>
    </row>
    <row r="653" spans="1:22" hidden="1" x14ac:dyDescent="0.35">
      <c r="A653" t="s">
        <v>154</v>
      </c>
      <c r="B653" t="s">
        <v>155</v>
      </c>
      <c r="C653" t="s">
        <v>209</v>
      </c>
      <c r="D653" t="s">
        <v>157</v>
      </c>
      <c r="E653" t="s">
        <v>285</v>
      </c>
      <c r="F653" s="3">
        <v>39204</v>
      </c>
      <c r="G653" t="s">
        <v>1865</v>
      </c>
      <c r="H653">
        <v>0</v>
      </c>
      <c r="I653">
        <v>0</v>
      </c>
      <c r="J653">
        <v>2000</v>
      </c>
      <c r="K653">
        <v>0</v>
      </c>
      <c r="L653">
        <v>0</v>
      </c>
      <c r="M653" t="s">
        <v>1866</v>
      </c>
      <c r="U653">
        <v>0</v>
      </c>
      <c r="V653">
        <v>0</v>
      </c>
    </row>
    <row r="654" spans="1:22" x14ac:dyDescent="0.35">
      <c r="A654" t="s">
        <v>21</v>
      </c>
      <c r="B654" t="s">
        <v>178</v>
      </c>
      <c r="C654" t="s">
        <v>22</v>
      </c>
      <c r="D654" t="s">
        <v>126</v>
      </c>
      <c r="E654" t="s">
        <v>1634</v>
      </c>
      <c r="F654" s="3">
        <v>39204</v>
      </c>
      <c r="G654" t="s">
        <v>1867</v>
      </c>
      <c r="H654">
        <v>0</v>
      </c>
      <c r="I654">
        <v>0</v>
      </c>
      <c r="J654">
        <v>600</v>
      </c>
      <c r="K654">
        <v>0</v>
      </c>
      <c r="L654">
        <v>0</v>
      </c>
      <c r="M654" t="s">
        <v>1866</v>
      </c>
      <c r="U654">
        <v>0</v>
      </c>
      <c r="V654">
        <v>0</v>
      </c>
    </row>
    <row r="655" spans="1:22" x14ac:dyDescent="0.35">
      <c r="A655" t="s">
        <v>21</v>
      </c>
      <c r="B655" t="s">
        <v>178</v>
      </c>
      <c r="C655" t="s">
        <v>22</v>
      </c>
      <c r="D655" t="s">
        <v>125</v>
      </c>
      <c r="E655" t="s">
        <v>1868</v>
      </c>
      <c r="F655" s="3">
        <v>38839</v>
      </c>
      <c r="G655" t="s">
        <v>1869</v>
      </c>
      <c r="H655">
        <v>0</v>
      </c>
      <c r="I655">
        <v>0</v>
      </c>
      <c r="J655">
        <v>300</v>
      </c>
      <c r="K655">
        <v>3140829</v>
      </c>
      <c r="L655">
        <v>172731.2</v>
      </c>
      <c r="M655" t="s">
        <v>1870</v>
      </c>
      <c r="N655">
        <v>3140829</v>
      </c>
      <c r="U655">
        <v>0</v>
      </c>
      <c r="V655">
        <v>0</v>
      </c>
    </row>
    <row r="656" spans="1:22" x14ac:dyDescent="0.35">
      <c r="A656" t="s">
        <v>21</v>
      </c>
      <c r="B656" t="s">
        <v>178</v>
      </c>
      <c r="C656" t="s">
        <v>22</v>
      </c>
      <c r="D656" t="s">
        <v>127</v>
      </c>
      <c r="E656" t="s">
        <v>1871</v>
      </c>
      <c r="F656" s="3">
        <v>39204</v>
      </c>
      <c r="G656" t="s">
        <v>1872</v>
      </c>
      <c r="H656">
        <v>0</v>
      </c>
      <c r="I656">
        <v>0</v>
      </c>
      <c r="J656">
        <v>1500</v>
      </c>
      <c r="K656">
        <v>0</v>
      </c>
      <c r="L656">
        <v>0</v>
      </c>
      <c r="M656" t="s">
        <v>1873</v>
      </c>
      <c r="U656">
        <v>0</v>
      </c>
      <c r="V656">
        <v>0</v>
      </c>
    </row>
    <row r="657" spans="1:22" x14ac:dyDescent="0.35">
      <c r="A657" t="s">
        <v>21</v>
      </c>
      <c r="B657" t="s">
        <v>178</v>
      </c>
      <c r="C657" t="s">
        <v>22</v>
      </c>
      <c r="D657" t="s">
        <v>127</v>
      </c>
      <c r="E657" t="s">
        <v>1874</v>
      </c>
      <c r="F657" s="3">
        <v>40300</v>
      </c>
      <c r="G657" t="s">
        <v>1875</v>
      </c>
      <c r="H657">
        <v>0</v>
      </c>
      <c r="I657">
        <v>0</v>
      </c>
      <c r="J657">
        <v>0</v>
      </c>
      <c r="K657">
        <v>0</v>
      </c>
      <c r="L657">
        <v>0</v>
      </c>
      <c r="M657" t="s">
        <v>1876</v>
      </c>
      <c r="U657">
        <v>2000</v>
      </c>
      <c r="V657">
        <v>0</v>
      </c>
    </row>
    <row r="658" spans="1:22" x14ac:dyDescent="0.35">
      <c r="A658" t="s">
        <v>21</v>
      </c>
      <c r="B658" t="s">
        <v>178</v>
      </c>
      <c r="C658" t="s">
        <v>22</v>
      </c>
      <c r="D658" t="s">
        <v>125</v>
      </c>
      <c r="E658" t="s">
        <v>1877</v>
      </c>
      <c r="F658" s="3">
        <v>41396</v>
      </c>
      <c r="G658" t="s">
        <v>1878</v>
      </c>
      <c r="H658">
        <v>0</v>
      </c>
      <c r="I658">
        <v>0</v>
      </c>
      <c r="J658">
        <v>150</v>
      </c>
      <c r="K658">
        <v>0</v>
      </c>
      <c r="L658">
        <v>0</v>
      </c>
      <c r="M658" t="s">
        <v>1879</v>
      </c>
    </row>
    <row r="659" spans="1:22" hidden="1" x14ac:dyDescent="0.35">
      <c r="A659" t="s">
        <v>154</v>
      </c>
      <c r="B659" t="s">
        <v>155</v>
      </c>
      <c r="C659" t="s">
        <v>173</v>
      </c>
      <c r="D659" t="s">
        <v>174</v>
      </c>
      <c r="E659" t="s">
        <v>308</v>
      </c>
      <c r="F659" s="3">
        <v>5236</v>
      </c>
      <c r="G659" t="s">
        <v>1880</v>
      </c>
      <c r="H659">
        <v>1024</v>
      </c>
      <c r="I659">
        <v>0</v>
      </c>
      <c r="J659">
        <v>0</v>
      </c>
      <c r="M659" t="s">
        <v>1881</v>
      </c>
      <c r="U659">
        <v>0</v>
      </c>
      <c r="V659">
        <v>0</v>
      </c>
    </row>
    <row r="660" spans="1:22" hidden="1" x14ac:dyDescent="0.35">
      <c r="A660" t="s">
        <v>154</v>
      </c>
      <c r="B660" t="s">
        <v>155</v>
      </c>
      <c r="C660" t="s">
        <v>173</v>
      </c>
      <c r="D660" t="s">
        <v>656</v>
      </c>
      <c r="E660" t="s">
        <v>1882</v>
      </c>
      <c r="F660" s="3">
        <v>29343</v>
      </c>
      <c r="G660" t="s">
        <v>1883</v>
      </c>
      <c r="H660">
        <v>22</v>
      </c>
      <c r="I660">
        <v>11</v>
      </c>
      <c r="J660">
        <v>0</v>
      </c>
      <c r="M660" t="s">
        <v>1884</v>
      </c>
      <c r="N660">
        <v>0</v>
      </c>
      <c r="O660">
        <v>0</v>
      </c>
      <c r="U660">
        <v>0</v>
      </c>
      <c r="V660">
        <v>0</v>
      </c>
    </row>
    <row r="661" spans="1:22" x14ac:dyDescent="0.35">
      <c r="A661" t="s">
        <v>21</v>
      </c>
      <c r="B661" t="s">
        <v>178</v>
      </c>
      <c r="C661" t="s">
        <v>22</v>
      </c>
      <c r="D661" t="s">
        <v>127</v>
      </c>
      <c r="E661" t="s">
        <v>1885</v>
      </c>
      <c r="F661" s="3">
        <v>39570</v>
      </c>
      <c r="G661" t="s">
        <v>1886</v>
      </c>
      <c r="H661">
        <v>0</v>
      </c>
      <c r="I661">
        <v>0</v>
      </c>
      <c r="J661">
        <v>3330</v>
      </c>
      <c r="K661">
        <v>0</v>
      </c>
      <c r="L661">
        <v>0</v>
      </c>
      <c r="M661" t="s">
        <v>1887</v>
      </c>
      <c r="U661">
        <v>0</v>
      </c>
      <c r="V661">
        <v>0</v>
      </c>
    </row>
    <row r="662" spans="1:22" x14ac:dyDescent="0.35">
      <c r="A662" t="s">
        <v>21</v>
      </c>
      <c r="B662" t="s">
        <v>178</v>
      </c>
      <c r="C662" t="s">
        <v>22</v>
      </c>
      <c r="D662" t="s">
        <v>125</v>
      </c>
      <c r="E662" t="s">
        <v>218</v>
      </c>
      <c r="F662" s="3">
        <v>40300</v>
      </c>
      <c r="G662" t="s">
        <v>1888</v>
      </c>
      <c r="H662">
        <v>0</v>
      </c>
      <c r="I662">
        <v>0</v>
      </c>
      <c r="J662">
        <v>0</v>
      </c>
      <c r="K662">
        <v>7731772</v>
      </c>
      <c r="L662">
        <v>398202.8</v>
      </c>
      <c r="M662" t="s">
        <v>1889</v>
      </c>
      <c r="N662">
        <v>6021772</v>
      </c>
      <c r="P662">
        <v>1710000</v>
      </c>
      <c r="U662">
        <v>0</v>
      </c>
      <c r="V662">
        <v>0</v>
      </c>
    </row>
    <row r="663" spans="1:22" x14ac:dyDescent="0.35">
      <c r="A663" t="s">
        <v>21</v>
      </c>
      <c r="B663" t="s">
        <v>178</v>
      </c>
      <c r="C663" t="s">
        <v>22</v>
      </c>
      <c r="D663" t="s">
        <v>125</v>
      </c>
      <c r="E663" t="s">
        <v>1890</v>
      </c>
      <c r="F663" s="3">
        <v>41031</v>
      </c>
      <c r="G663" t="s">
        <v>1891</v>
      </c>
      <c r="H663">
        <v>0</v>
      </c>
      <c r="I663">
        <v>0</v>
      </c>
      <c r="J663">
        <v>0</v>
      </c>
      <c r="K663">
        <v>0</v>
      </c>
      <c r="L663">
        <v>0</v>
      </c>
      <c r="M663" t="s">
        <v>1892</v>
      </c>
      <c r="U663">
        <v>1500</v>
      </c>
    </row>
    <row r="664" spans="1:22" x14ac:dyDescent="0.35">
      <c r="A664" t="s">
        <v>21</v>
      </c>
      <c r="B664" t="s">
        <v>178</v>
      </c>
      <c r="C664" t="s">
        <v>22</v>
      </c>
      <c r="D664" t="s">
        <v>126</v>
      </c>
      <c r="E664" t="s">
        <v>1893</v>
      </c>
      <c r="F664" s="3">
        <v>42126</v>
      </c>
      <c r="G664" t="s">
        <v>1894</v>
      </c>
      <c r="K664">
        <v>0</v>
      </c>
      <c r="L664">
        <v>0</v>
      </c>
      <c r="M664" t="s">
        <v>1895</v>
      </c>
      <c r="U664">
        <v>25000</v>
      </c>
    </row>
    <row r="665" spans="1:22" x14ac:dyDescent="0.35">
      <c r="A665" t="s">
        <v>21</v>
      </c>
      <c r="B665" t="s">
        <v>178</v>
      </c>
      <c r="C665" t="s">
        <v>22</v>
      </c>
      <c r="D665" t="s">
        <v>126</v>
      </c>
      <c r="E665" t="s">
        <v>614</v>
      </c>
      <c r="F665" s="3">
        <v>31534</v>
      </c>
      <c r="G665" t="s">
        <v>1896</v>
      </c>
      <c r="H665">
        <v>0</v>
      </c>
      <c r="I665">
        <v>0</v>
      </c>
      <c r="J665">
        <v>0</v>
      </c>
      <c r="K665">
        <v>45473000</v>
      </c>
      <c r="L665">
        <v>4159115.9</v>
      </c>
      <c r="M665" t="s">
        <v>1897</v>
      </c>
      <c r="N665">
        <v>0</v>
      </c>
      <c r="O665">
        <v>0</v>
      </c>
      <c r="S665">
        <v>45473000</v>
      </c>
      <c r="U665">
        <v>0</v>
      </c>
      <c r="V665">
        <v>0</v>
      </c>
    </row>
    <row r="666" spans="1:22" x14ac:dyDescent="0.35">
      <c r="A666" t="s">
        <v>21</v>
      </c>
      <c r="B666" t="s">
        <v>178</v>
      </c>
      <c r="C666" t="s">
        <v>22</v>
      </c>
      <c r="D666" t="s">
        <v>126</v>
      </c>
      <c r="E666" t="s">
        <v>614</v>
      </c>
      <c r="F666" s="3">
        <v>31899</v>
      </c>
      <c r="G666" t="s">
        <v>1898</v>
      </c>
      <c r="H666">
        <v>0</v>
      </c>
      <c r="I666">
        <v>0</v>
      </c>
      <c r="J666">
        <v>0</v>
      </c>
      <c r="K666">
        <v>24891000</v>
      </c>
      <c r="L666">
        <v>2180233.6</v>
      </c>
      <c r="M666" t="s">
        <v>1899</v>
      </c>
      <c r="N666">
        <v>0</v>
      </c>
      <c r="O666">
        <v>0</v>
      </c>
      <c r="S666">
        <v>24891000</v>
      </c>
      <c r="U666">
        <v>0</v>
      </c>
      <c r="V666">
        <v>0</v>
      </c>
    </row>
    <row r="667" spans="1:22" x14ac:dyDescent="0.35">
      <c r="A667" t="s">
        <v>21</v>
      </c>
      <c r="B667" t="s">
        <v>178</v>
      </c>
      <c r="C667" t="s">
        <v>22</v>
      </c>
      <c r="D667" t="s">
        <v>127</v>
      </c>
      <c r="E667" t="s">
        <v>1900</v>
      </c>
      <c r="F667" s="3">
        <v>34821</v>
      </c>
      <c r="G667" t="s">
        <v>1901</v>
      </c>
      <c r="H667">
        <v>0</v>
      </c>
      <c r="I667">
        <v>0</v>
      </c>
      <c r="J667">
        <v>3338</v>
      </c>
      <c r="K667">
        <v>91585747</v>
      </c>
      <c r="L667">
        <v>6272996.4000000004</v>
      </c>
      <c r="M667" t="s">
        <v>1902</v>
      </c>
      <c r="P667">
        <v>91585747</v>
      </c>
      <c r="U667">
        <v>0</v>
      </c>
      <c r="V667">
        <v>0</v>
      </c>
    </row>
    <row r="668" spans="1:22" x14ac:dyDescent="0.35">
      <c r="A668" t="s">
        <v>21</v>
      </c>
      <c r="B668" t="s">
        <v>178</v>
      </c>
      <c r="C668" t="s">
        <v>22</v>
      </c>
      <c r="D668" t="s">
        <v>127</v>
      </c>
      <c r="E668" t="s">
        <v>1370</v>
      </c>
      <c r="F668" s="3">
        <v>35552</v>
      </c>
      <c r="G668" t="s">
        <v>1903</v>
      </c>
      <c r="H668">
        <v>0</v>
      </c>
      <c r="I668">
        <v>0</v>
      </c>
      <c r="J668">
        <v>400</v>
      </c>
      <c r="M668" t="s">
        <v>1904</v>
      </c>
      <c r="N668">
        <v>0</v>
      </c>
      <c r="O668">
        <v>0</v>
      </c>
      <c r="U668">
        <v>0</v>
      </c>
      <c r="V668">
        <v>0</v>
      </c>
    </row>
    <row r="669" spans="1:22" x14ac:dyDescent="0.35">
      <c r="A669" t="s">
        <v>21</v>
      </c>
      <c r="B669" t="s">
        <v>178</v>
      </c>
      <c r="C669" t="s">
        <v>22</v>
      </c>
      <c r="D669" t="s">
        <v>127</v>
      </c>
      <c r="E669" t="s">
        <v>1905</v>
      </c>
      <c r="F669" s="3">
        <v>38474</v>
      </c>
      <c r="G669" t="s">
        <v>1906</v>
      </c>
      <c r="H669">
        <v>0</v>
      </c>
      <c r="I669">
        <v>0</v>
      </c>
      <c r="J669">
        <v>600</v>
      </c>
      <c r="K669">
        <v>0</v>
      </c>
      <c r="L669">
        <v>0</v>
      </c>
      <c r="M669" t="s">
        <v>1907</v>
      </c>
      <c r="U669">
        <v>0</v>
      </c>
      <c r="V669">
        <v>0</v>
      </c>
    </row>
    <row r="670" spans="1:22" x14ac:dyDescent="0.35">
      <c r="A670" t="s">
        <v>21</v>
      </c>
      <c r="B670" t="s">
        <v>178</v>
      </c>
      <c r="C670" t="s">
        <v>22</v>
      </c>
      <c r="D670" t="s">
        <v>125</v>
      </c>
      <c r="E670" t="s">
        <v>366</v>
      </c>
      <c r="F670" s="3">
        <v>40665</v>
      </c>
      <c r="G670" t="s">
        <v>1908</v>
      </c>
      <c r="H670">
        <v>0</v>
      </c>
      <c r="I670">
        <v>0</v>
      </c>
      <c r="J670">
        <v>141</v>
      </c>
      <c r="K670">
        <v>0</v>
      </c>
      <c r="L670">
        <v>0</v>
      </c>
      <c r="M670" t="s">
        <v>1909</v>
      </c>
    </row>
    <row r="671" spans="1:22" x14ac:dyDescent="0.35">
      <c r="A671" t="s">
        <v>21</v>
      </c>
      <c r="B671" t="s">
        <v>178</v>
      </c>
      <c r="C671" t="s">
        <v>22</v>
      </c>
      <c r="D671" t="s">
        <v>125</v>
      </c>
      <c r="E671" t="s">
        <v>1816</v>
      </c>
      <c r="F671" s="3">
        <v>23134</v>
      </c>
      <c r="G671" t="s">
        <v>1910</v>
      </c>
      <c r="H671">
        <v>0</v>
      </c>
      <c r="I671">
        <v>0</v>
      </c>
      <c r="J671">
        <v>1800</v>
      </c>
      <c r="M671" t="s">
        <v>1911</v>
      </c>
      <c r="U671">
        <v>0</v>
      </c>
      <c r="V671">
        <v>0</v>
      </c>
    </row>
    <row r="672" spans="1:22" x14ac:dyDescent="0.35">
      <c r="A672" t="s">
        <v>21</v>
      </c>
      <c r="B672" t="s">
        <v>178</v>
      </c>
      <c r="C672" t="s">
        <v>22</v>
      </c>
      <c r="D672" t="s">
        <v>125</v>
      </c>
      <c r="E672" t="s">
        <v>1912</v>
      </c>
      <c r="F672" s="3">
        <v>28978</v>
      </c>
      <c r="G672" t="s">
        <v>1913</v>
      </c>
      <c r="H672">
        <v>0</v>
      </c>
      <c r="I672">
        <v>0</v>
      </c>
      <c r="J672">
        <v>0</v>
      </c>
      <c r="K672">
        <v>1854000</v>
      </c>
      <c r="L672">
        <v>278100</v>
      </c>
      <c r="M672" t="s">
        <v>1914</v>
      </c>
      <c r="N672">
        <v>1682054</v>
      </c>
      <c r="O672">
        <v>171946</v>
      </c>
      <c r="U672">
        <v>0</v>
      </c>
      <c r="V672">
        <v>0</v>
      </c>
    </row>
    <row r="673" spans="1:22" x14ac:dyDescent="0.35">
      <c r="A673" t="s">
        <v>21</v>
      </c>
      <c r="B673" t="s">
        <v>178</v>
      </c>
      <c r="C673" t="s">
        <v>22</v>
      </c>
      <c r="D673" t="s">
        <v>278</v>
      </c>
      <c r="E673" t="s">
        <v>1915</v>
      </c>
      <c r="F673" s="3">
        <v>30439</v>
      </c>
      <c r="G673" t="s">
        <v>1916</v>
      </c>
      <c r="H673">
        <v>0</v>
      </c>
      <c r="I673">
        <v>0</v>
      </c>
      <c r="J673">
        <v>0</v>
      </c>
      <c r="K673">
        <v>111591</v>
      </c>
      <c r="L673">
        <v>11524</v>
      </c>
      <c r="M673" t="s">
        <v>1917</v>
      </c>
      <c r="N673">
        <v>0</v>
      </c>
      <c r="O673">
        <v>0</v>
      </c>
      <c r="P673">
        <v>111591</v>
      </c>
      <c r="U673">
        <v>0</v>
      </c>
      <c r="V673">
        <v>0</v>
      </c>
    </row>
    <row r="674" spans="1:22" x14ac:dyDescent="0.35">
      <c r="A674" t="s">
        <v>21</v>
      </c>
      <c r="B674" t="s">
        <v>178</v>
      </c>
      <c r="C674" t="s">
        <v>22</v>
      </c>
      <c r="D674" t="s">
        <v>125</v>
      </c>
      <c r="E674" t="s">
        <v>1816</v>
      </c>
      <c r="F674" s="3">
        <v>31170</v>
      </c>
      <c r="G674" t="s">
        <v>1918</v>
      </c>
      <c r="H674">
        <v>0</v>
      </c>
      <c r="I674">
        <v>1</v>
      </c>
      <c r="M674" t="s">
        <v>1919</v>
      </c>
      <c r="N674">
        <v>0</v>
      </c>
      <c r="O674">
        <v>0</v>
      </c>
      <c r="U674">
        <v>0</v>
      </c>
      <c r="V674">
        <v>0</v>
      </c>
    </row>
    <row r="675" spans="1:22" x14ac:dyDescent="0.35">
      <c r="A675" t="s">
        <v>21</v>
      </c>
      <c r="B675" t="s">
        <v>178</v>
      </c>
      <c r="C675" t="s">
        <v>22</v>
      </c>
      <c r="D675" t="s">
        <v>126</v>
      </c>
      <c r="E675" t="s">
        <v>1920</v>
      </c>
      <c r="F675" s="3">
        <v>22404</v>
      </c>
      <c r="G675" t="s">
        <v>1921</v>
      </c>
      <c r="H675">
        <v>0</v>
      </c>
      <c r="I675">
        <v>0</v>
      </c>
      <c r="J675">
        <v>0</v>
      </c>
      <c r="M675" t="s">
        <v>1922</v>
      </c>
      <c r="U675">
        <v>0</v>
      </c>
      <c r="V675">
        <v>0</v>
      </c>
    </row>
    <row r="676" spans="1:22" x14ac:dyDescent="0.35">
      <c r="A676" t="s">
        <v>21</v>
      </c>
      <c r="B676" t="s">
        <v>178</v>
      </c>
      <c r="C676" t="s">
        <v>22</v>
      </c>
      <c r="D676" t="s">
        <v>126</v>
      </c>
      <c r="E676" t="s">
        <v>285</v>
      </c>
      <c r="F676" s="3">
        <v>31170</v>
      </c>
      <c r="G676" t="s">
        <v>1923</v>
      </c>
      <c r="H676">
        <v>5</v>
      </c>
      <c r="I676">
        <v>0</v>
      </c>
      <c r="J676">
        <v>0</v>
      </c>
      <c r="K676">
        <v>16390000</v>
      </c>
      <c r="L676">
        <v>1560952.4</v>
      </c>
      <c r="M676" t="s">
        <v>1924</v>
      </c>
      <c r="N676">
        <v>0</v>
      </c>
      <c r="O676">
        <v>0</v>
      </c>
      <c r="S676">
        <v>16390000</v>
      </c>
      <c r="U676">
        <v>0</v>
      </c>
      <c r="V676">
        <v>0</v>
      </c>
    </row>
    <row r="677" spans="1:22" hidden="1" x14ac:dyDescent="0.35">
      <c r="A677" t="s">
        <v>154</v>
      </c>
      <c r="B677" t="s">
        <v>155</v>
      </c>
      <c r="C677" t="s">
        <v>268</v>
      </c>
      <c r="D677" t="s">
        <v>209</v>
      </c>
      <c r="E677" t="s">
        <v>1925</v>
      </c>
      <c r="F677" s="3">
        <v>31535</v>
      </c>
      <c r="G677" t="s">
        <v>1926</v>
      </c>
      <c r="H677">
        <v>0</v>
      </c>
      <c r="I677">
        <v>0</v>
      </c>
      <c r="J677">
        <v>500</v>
      </c>
      <c r="M677" t="s">
        <v>1927</v>
      </c>
      <c r="N677">
        <v>0</v>
      </c>
      <c r="O677">
        <v>0</v>
      </c>
      <c r="U677">
        <v>0</v>
      </c>
      <c r="V677">
        <v>0</v>
      </c>
    </row>
    <row r="678" spans="1:22" hidden="1" x14ac:dyDescent="0.35">
      <c r="A678" t="s">
        <v>154</v>
      </c>
      <c r="B678" t="s">
        <v>155</v>
      </c>
      <c r="C678" t="s">
        <v>209</v>
      </c>
      <c r="D678" t="s">
        <v>210</v>
      </c>
      <c r="E678" t="s">
        <v>366</v>
      </c>
      <c r="F678" s="3">
        <v>37379</v>
      </c>
      <c r="G678" t="s">
        <v>1928</v>
      </c>
      <c r="H678">
        <v>0</v>
      </c>
      <c r="I678">
        <v>0</v>
      </c>
      <c r="J678">
        <v>300</v>
      </c>
      <c r="K678">
        <v>0</v>
      </c>
      <c r="L678">
        <v>0</v>
      </c>
      <c r="M678" t="s">
        <v>1929</v>
      </c>
      <c r="U678">
        <v>0</v>
      </c>
      <c r="V678">
        <v>0</v>
      </c>
    </row>
    <row r="679" spans="1:22" x14ac:dyDescent="0.35">
      <c r="A679" t="s">
        <v>21</v>
      </c>
      <c r="B679" t="s">
        <v>178</v>
      </c>
      <c r="C679" t="s">
        <v>22</v>
      </c>
      <c r="D679" t="s">
        <v>125</v>
      </c>
      <c r="E679" t="s">
        <v>1405</v>
      </c>
      <c r="F679" s="3">
        <v>39571</v>
      </c>
      <c r="G679" t="s">
        <v>1930</v>
      </c>
      <c r="H679">
        <v>0</v>
      </c>
      <c r="I679">
        <v>0</v>
      </c>
      <c r="J679">
        <v>1000</v>
      </c>
      <c r="K679">
        <v>21000000</v>
      </c>
      <c r="L679">
        <v>1104294.5</v>
      </c>
      <c r="M679" t="s">
        <v>1931</v>
      </c>
      <c r="N679">
        <v>21000000</v>
      </c>
      <c r="U679">
        <v>0</v>
      </c>
      <c r="V679">
        <v>0</v>
      </c>
    </row>
    <row r="680" spans="1:22" x14ac:dyDescent="0.35">
      <c r="A680" t="s">
        <v>21</v>
      </c>
      <c r="B680" t="s">
        <v>178</v>
      </c>
      <c r="C680" t="s">
        <v>22</v>
      </c>
      <c r="D680" t="s">
        <v>125</v>
      </c>
      <c r="E680" t="s">
        <v>1932</v>
      </c>
      <c r="F680" s="3">
        <v>17656</v>
      </c>
      <c r="G680" t="s">
        <v>1933</v>
      </c>
      <c r="H680">
        <v>10</v>
      </c>
      <c r="I680">
        <v>0</v>
      </c>
      <c r="J680">
        <v>16000</v>
      </c>
      <c r="M680" t="s">
        <v>1934</v>
      </c>
      <c r="U680">
        <v>0</v>
      </c>
      <c r="V680">
        <v>0</v>
      </c>
    </row>
    <row r="681" spans="1:22" hidden="1" x14ac:dyDescent="0.35">
      <c r="A681" t="s">
        <v>154</v>
      </c>
      <c r="B681" t="s">
        <v>246</v>
      </c>
      <c r="C681" t="s">
        <v>522</v>
      </c>
      <c r="D681" t="s">
        <v>523</v>
      </c>
      <c r="E681" t="s">
        <v>1935</v>
      </c>
      <c r="F681" s="3">
        <v>30074</v>
      </c>
      <c r="G681" t="s">
        <v>1936</v>
      </c>
      <c r="H681">
        <v>0</v>
      </c>
      <c r="I681">
        <v>0</v>
      </c>
      <c r="J681">
        <v>0</v>
      </c>
      <c r="M681" t="s">
        <v>1937</v>
      </c>
      <c r="N681">
        <v>0</v>
      </c>
      <c r="O681">
        <v>0</v>
      </c>
      <c r="U681">
        <v>0</v>
      </c>
      <c r="V681">
        <v>0</v>
      </c>
    </row>
    <row r="682" spans="1:22" x14ac:dyDescent="0.35">
      <c r="A682" t="s">
        <v>21</v>
      </c>
      <c r="B682" t="s">
        <v>178</v>
      </c>
      <c r="C682" t="s">
        <v>22</v>
      </c>
      <c r="D682" t="s">
        <v>278</v>
      </c>
      <c r="E682" t="s">
        <v>1938</v>
      </c>
      <c r="F682" s="3">
        <v>31170</v>
      </c>
      <c r="G682" t="s">
        <v>1939</v>
      </c>
      <c r="H682">
        <v>12</v>
      </c>
      <c r="I682">
        <v>500</v>
      </c>
      <c r="J682">
        <v>800</v>
      </c>
      <c r="K682">
        <v>83992000</v>
      </c>
      <c r="L682">
        <v>7999238.0999999996</v>
      </c>
      <c r="M682" t="s">
        <v>1940</v>
      </c>
      <c r="N682">
        <v>0</v>
      </c>
      <c r="O682">
        <v>0</v>
      </c>
      <c r="S682">
        <v>83992000</v>
      </c>
      <c r="U682">
        <v>3684211</v>
      </c>
      <c r="V682">
        <v>0</v>
      </c>
    </row>
    <row r="683" spans="1:22" x14ac:dyDescent="0.35">
      <c r="A683" t="s">
        <v>21</v>
      </c>
      <c r="B683" t="s">
        <v>178</v>
      </c>
      <c r="C683" t="s">
        <v>22</v>
      </c>
      <c r="D683" t="s">
        <v>126</v>
      </c>
      <c r="E683" t="s">
        <v>1941</v>
      </c>
      <c r="F683" s="3">
        <v>39571</v>
      </c>
      <c r="G683" t="s">
        <v>1942</v>
      </c>
      <c r="H683">
        <v>0</v>
      </c>
      <c r="I683">
        <v>0</v>
      </c>
      <c r="J683">
        <v>0</v>
      </c>
      <c r="K683">
        <v>0</v>
      </c>
      <c r="L683">
        <v>0</v>
      </c>
      <c r="M683" t="s">
        <v>1943</v>
      </c>
      <c r="U683">
        <v>0</v>
      </c>
      <c r="V683">
        <v>0</v>
      </c>
    </row>
    <row r="684" spans="1:22" x14ac:dyDescent="0.35">
      <c r="A684" t="s">
        <v>21</v>
      </c>
      <c r="B684" t="s">
        <v>178</v>
      </c>
      <c r="C684" t="s">
        <v>22</v>
      </c>
      <c r="D684" t="s">
        <v>125</v>
      </c>
      <c r="E684" t="s">
        <v>1944</v>
      </c>
      <c r="F684" s="3">
        <v>12178</v>
      </c>
      <c r="G684" t="s">
        <v>1945</v>
      </c>
      <c r="H684">
        <v>3</v>
      </c>
      <c r="I684">
        <v>0</v>
      </c>
      <c r="J684">
        <v>0</v>
      </c>
      <c r="M684" t="s">
        <v>1946</v>
      </c>
      <c r="U684">
        <v>0</v>
      </c>
      <c r="V684">
        <v>0</v>
      </c>
    </row>
    <row r="685" spans="1:22" x14ac:dyDescent="0.35">
      <c r="A685" t="s">
        <v>21</v>
      </c>
      <c r="B685" t="s">
        <v>178</v>
      </c>
      <c r="C685" t="s">
        <v>7</v>
      </c>
      <c r="D685" t="s">
        <v>415</v>
      </c>
      <c r="E685" t="s">
        <v>1947</v>
      </c>
      <c r="F685" s="3">
        <v>26057</v>
      </c>
      <c r="G685" t="s">
        <v>1948</v>
      </c>
      <c r="H685">
        <v>3</v>
      </c>
      <c r="I685">
        <v>0</v>
      </c>
      <c r="J685">
        <v>0</v>
      </c>
      <c r="M685" t="s">
        <v>1949</v>
      </c>
      <c r="U685">
        <v>0</v>
      </c>
      <c r="V685">
        <v>0</v>
      </c>
    </row>
    <row r="686" spans="1:22" x14ac:dyDescent="0.35">
      <c r="A686" t="s">
        <v>21</v>
      </c>
      <c r="B686" t="s">
        <v>178</v>
      </c>
      <c r="C686" t="s">
        <v>7</v>
      </c>
      <c r="D686" t="s">
        <v>415</v>
      </c>
      <c r="E686" t="s">
        <v>1950</v>
      </c>
      <c r="F686" s="3">
        <v>26057</v>
      </c>
      <c r="G686" t="s">
        <v>1951</v>
      </c>
      <c r="H686">
        <v>31</v>
      </c>
      <c r="I686">
        <v>0</v>
      </c>
      <c r="J686">
        <v>1500</v>
      </c>
      <c r="K686">
        <v>1250000</v>
      </c>
      <c r="L686">
        <v>358851.7</v>
      </c>
      <c r="M686" t="s">
        <v>1949</v>
      </c>
      <c r="N686">
        <v>1250000</v>
      </c>
      <c r="O686">
        <v>0</v>
      </c>
      <c r="U686">
        <v>0</v>
      </c>
      <c r="V686">
        <v>0</v>
      </c>
    </row>
    <row r="687" spans="1:22" x14ac:dyDescent="0.35">
      <c r="A687" t="s">
        <v>21</v>
      </c>
      <c r="B687" t="s">
        <v>178</v>
      </c>
      <c r="C687" t="s">
        <v>22</v>
      </c>
      <c r="D687" t="s">
        <v>125</v>
      </c>
      <c r="E687" t="s">
        <v>1771</v>
      </c>
      <c r="F687" s="3">
        <v>27884</v>
      </c>
      <c r="G687" t="s">
        <v>1952</v>
      </c>
      <c r="H687">
        <v>2</v>
      </c>
      <c r="I687">
        <v>0</v>
      </c>
      <c r="J687">
        <v>0</v>
      </c>
      <c r="M687" t="s">
        <v>1953</v>
      </c>
      <c r="N687">
        <v>0</v>
      </c>
      <c r="O687">
        <v>0</v>
      </c>
      <c r="U687">
        <v>0</v>
      </c>
      <c r="V687">
        <v>0</v>
      </c>
    </row>
    <row r="688" spans="1:22" x14ac:dyDescent="0.35">
      <c r="A688" t="s">
        <v>21</v>
      </c>
      <c r="B688" t="s">
        <v>178</v>
      </c>
      <c r="C688" t="s">
        <v>22</v>
      </c>
      <c r="D688" t="s">
        <v>127</v>
      </c>
      <c r="E688" t="s">
        <v>1954</v>
      </c>
      <c r="F688" s="3">
        <v>36284</v>
      </c>
      <c r="G688" t="s">
        <v>1955</v>
      </c>
      <c r="H688">
        <v>0</v>
      </c>
      <c r="I688">
        <v>0</v>
      </c>
      <c r="J688">
        <v>307</v>
      </c>
      <c r="M688" t="s">
        <v>1956</v>
      </c>
      <c r="N688">
        <v>0</v>
      </c>
      <c r="O688">
        <v>0</v>
      </c>
      <c r="U688">
        <v>0</v>
      </c>
      <c r="V688">
        <v>0</v>
      </c>
    </row>
    <row r="689" spans="1:22" x14ac:dyDescent="0.35">
      <c r="A689" t="s">
        <v>21</v>
      </c>
      <c r="B689" t="s">
        <v>178</v>
      </c>
      <c r="C689" t="s">
        <v>22</v>
      </c>
      <c r="D689" t="s">
        <v>125</v>
      </c>
      <c r="E689" t="s">
        <v>218</v>
      </c>
      <c r="F689" s="3">
        <v>18388</v>
      </c>
      <c r="G689" t="s">
        <v>1957</v>
      </c>
      <c r="H689">
        <v>1</v>
      </c>
      <c r="I689">
        <v>0</v>
      </c>
      <c r="J689">
        <v>107000</v>
      </c>
      <c r="M689" t="s">
        <v>1958</v>
      </c>
      <c r="U689">
        <v>0</v>
      </c>
      <c r="V689">
        <v>0</v>
      </c>
    </row>
    <row r="690" spans="1:22" x14ac:dyDescent="0.35">
      <c r="A690" t="s">
        <v>21</v>
      </c>
      <c r="B690" t="s">
        <v>178</v>
      </c>
      <c r="C690" t="s">
        <v>22</v>
      </c>
      <c r="D690" t="s">
        <v>127</v>
      </c>
      <c r="E690" t="s">
        <v>1959</v>
      </c>
      <c r="F690" s="3">
        <v>35920</v>
      </c>
      <c r="G690" t="s">
        <v>1960</v>
      </c>
      <c r="H690">
        <v>0</v>
      </c>
      <c r="I690">
        <v>0</v>
      </c>
      <c r="J690">
        <v>2030</v>
      </c>
      <c r="M690" t="s">
        <v>1961</v>
      </c>
      <c r="U690">
        <v>0</v>
      </c>
      <c r="V690">
        <v>0</v>
      </c>
    </row>
    <row r="691" spans="1:22" x14ac:dyDescent="0.35">
      <c r="A691" t="s">
        <v>21</v>
      </c>
      <c r="B691" t="s">
        <v>178</v>
      </c>
      <c r="C691" t="s">
        <v>22</v>
      </c>
      <c r="D691" t="s">
        <v>125</v>
      </c>
      <c r="E691" t="s">
        <v>394</v>
      </c>
      <c r="F691" s="3">
        <v>39573</v>
      </c>
      <c r="G691" t="s">
        <v>1962</v>
      </c>
      <c r="H691">
        <v>0</v>
      </c>
      <c r="I691">
        <v>0</v>
      </c>
      <c r="J691">
        <v>600</v>
      </c>
      <c r="K691">
        <v>460000</v>
      </c>
      <c r="L691">
        <v>24189.3</v>
      </c>
      <c r="M691" t="s">
        <v>1963</v>
      </c>
      <c r="N691">
        <v>460000</v>
      </c>
      <c r="U691">
        <v>0</v>
      </c>
      <c r="V691">
        <v>0</v>
      </c>
    </row>
    <row r="692" spans="1:22" x14ac:dyDescent="0.35">
      <c r="A692" t="s">
        <v>21</v>
      </c>
      <c r="B692" t="s">
        <v>178</v>
      </c>
      <c r="C692" t="s">
        <v>22</v>
      </c>
      <c r="D692" t="s">
        <v>125</v>
      </c>
      <c r="E692" t="s">
        <v>1912</v>
      </c>
      <c r="F692" s="3">
        <v>9259</v>
      </c>
      <c r="G692" t="s">
        <v>1964</v>
      </c>
      <c r="H692">
        <v>0</v>
      </c>
      <c r="I692">
        <v>0</v>
      </c>
      <c r="J692">
        <v>0</v>
      </c>
      <c r="M692" t="s">
        <v>1965</v>
      </c>
      <c r="U692">
        <v>0</v>
      </c>
      <c r="V692">
        <v>0</v>
      </c>
    </row>
    <row r="693" spans="1:22" hidden="1" x14ac:dyDescent="0.35">
      <c r="A693" t="s">
        <v>154</v>
      </c>
      <c r="B693" t="s">
        <v>246</v>
      </c>
      <c r="C693" t="s">
        <v>522</v>
      </c>
      <c r="D693" t="s">
        <v>700</v>
      </c>
      <c r="E693" t="s">
        <v>1349</v>
      </c>
      <c r="F693" s="3">
        <v>30810</v>
      </c>
      <c r="G693" t="s">
        <v>1966</v>
      </c>
      <c r="H693">
        <v>3</v>
      </c>
      <c r="I693">
        <v>13</v>
      </c>
      <c r="J693">
        <v>0</v>
      </c>
      <c r="M693" t="s">
        <v>1967</v>
      </c>
      <c r="N693">
        <v>0</v>
      </c>
      <c r="O693">
        <v>0</v>
      </c>
      <c r="U693">
        <v>0</v>
      </c>
      <c r="V693">
        <v>0</v>
      </c>
    </row>
    <row r="694" spans="1:22" hidden="1" x14ac:dyDescent="0.35">
      <c r="A694" t="s">
        <v>154</v>
      </c>
      <c r="B694" t="s">
        <v>155</v>
      </c>
      <c r="C694" t="s">
        <v>268</v>
      </c>
      <c r="D694" t="s">
        <v>1030</v>
      </c>
      <c r="E694" t="s">
        <v>1968</v>
      </c>
      <c r="F694" s="3">
        <v>32271</v>
      </c>
      <c r="G694" t="s">
        <v>1969</v>
      </c>
      <c r="H694">
        <v>0</v>
      </c>
      <c r="I694">
        <v>0</v>
      </c>
      <c r="J694">
        <v>0</v>
      </c>
      <c r="M694" t="s">
        <v>1970</v>
      </c>
      <c r="N694">
        <v>0</v>
      </c>
      <c r="O694">
        <v>0</v>
      </c>
      <c r="U694">
        <v>0</v>
      </c>
      <c r="V694">
        <v>0</v>
      </c>
    </row>
    <row r="695" spans="1:22" x14ac:dyDescent="0.35">
      <c r="A695" t="s">
        <v>21</v>
      </c>
      <c r="B695" t="s">
        <v>178</v>
      </c>
      <c r="C695" t="s">
        <v>22</v>
      </c>
      <c r="D695" t="s">
        <v>125</v>
      </c>
      <c r="E695" t="s">
        <v>1971</v>
      </c>
      <c r="F695" s="3">
        <v>33366</v>
      </c>
      <c r="G695" t="s">
        <v>1972</v>
      </c>
      <c r="H695">
        <v>0</v>
      </c>
      <c r="I695">
        <v>0</v>
      </c>
      <c r="J695">
        <v>0</v>
      </c>
      <c r="K695">
        <v>546692</v>
      </c>
      <c r="L695">
        <v>39615.4</v>
      </c>
      <c r="M695" t="s">
        <v>1973</v>
      </c>
      <c r="N695">
        <v>518222</v>
      </c>
      <c r="O695">
        <v>28470</v>
      </c>
      <c r="U695">
        <v>0</v>
      </c>
      <c r="V695">
        <v>0</v>
      </c>
    </row>
    <row r="696" spans="1:22" x14ac:dyDescent="0.35">
      <c r="A696" t="s">
        <v>21</v>
      </c>
      <c r="B696" t="s">
        <v>178</v>
      </c>
      <c r="C696" t="s">
        <v>22</v>
      </c>
      <c r="D696" t="s">
        <v>125</v>
      </c>
      <c r="E696" t="s">
        <v>1265</v>
      </c>
      <c r="F696" s="3">
        <v>22045</v>
      </c>
      <c r="G696" t="s">
        <v>1974</v>
      </c>
      <c r="H696">
        <v>0</v>
      </c>
      <c r="I696">
        <v>0</v>
      </c>
      <c r="J696">
        <v>0</v>
      </c>
      <c r="M696" t="s">
        <v>1975</v>
      </c>
      <c r="U696">
        <v>0</v>
      </c>
      <c r="V696">
        <v>0</v>
      </c>
    </row>
    <row r="697" spans="1:22" hidden="1" x14ac:dyDescent="0.35">
      <c r="A697" t="s">
        <v>154</v>
      </c>
      <c r="B697" t="s">
        <v>155</v>
      </c>
      <c r="C697" t="s">
        <v>156</v>
      </c>
      <c r="D697" t="s">
        <v>157</v>
      </c>
      <c r="E697" t="s">
        <v>1976</v>
      </c>
      <c r="F697" s="3">
        <v>33733</v>
      </c>
      <c r="G697" t="s">
        <v>1977</v>
      </c>
      <c r="H697">
        <v>26</v>
      </c>
      <c r="I697">
        <v>0</v>
      </c>
      <c r="J697">
        <v>0</v>
      </c>
      <c r="M697" t="s">
        <v>1978</v>
      </c>
      <c r="U697">
        <v>0</v>
      </c>
      <c r="V697">
        <v>0</v>
      </c>
    </row>
    <row r="698" spans="1:22" x14ac:dyDescent="0.35">
      <c r="A698" t="s">
        <v>21</v>
      </c>
      <c r="B698" t="s">
        <v>178</v>
      </c>
      <c r="C698" t="s">
        <v>22</v>
      </c>
      <c r="D698" t="s">
        <v>125</v>
      </c>
      <c r="E698" t="s">
        <v>1979</v>
      </c>
      <c r="F698" s="3">
        <v>39577</v>
      </c>
      <c r="G698" t="s">
        <v>1980</v>
      </c>
      <c r="H698">
        <v>0</v>
      </c>
      <c r="I698">
        <v>0</v>
      </c>
      <c r="J698">
        <v>1200</v>
      </c>
      <c r="K698">
        <v>0</v>
      </c>
      <c r="L698">
        <v>0</v>
      </c>
      <c r="M698" t="s">
        <v>1981</v>
      </c>
      <c r="U698">
        <v>0</v>
      </c>
      <c r="V698">
        <v>0</v>
      </c>
    </row>
    <row r="699" spans="1:22" x14ac:dyDescent="0.35">
      <c r="A699" t="s">
        <v>21</v>
      </c>
      <c r="B699" t="s">
        <v>178</v>
      </c>
      <c r="C699" t="s">
        <v>22</v>
      </c>
      <c r="D699" t="s">
        <v>127</v>
      </c>
      <c r="E699" t="s">
        <v>248</v>
      </c>
      <c r="F699" s="3">
        <v>42133</v>
      </c>
      <c r="G699" t="s">
        <v>1982</v>
      </c>
      <c r="H699">
        <v>1</v>
      </c>
      <c r="J699">
        <v>3432</v>
      </c>
      <c r="K699">
        <v>20401000</v>
      </c>
      <c r="L699">
        <v>966872</v>
      </c>
      <c r="M699" t="s">
        <v>1983</v>
      </c>
      <c r="N699">
        <v>20401000</v>
      </c>
      <c r="U699">
        <v>300</v>
      </c>
    </row>
    <row r="700" spans="1:22" hidden="1" x14ac:dyDescent="0.35">
      <c r="A700" t="s">
        <v>154</v>
      </c>
      <c r="B700" t="s">
        <v>246</v>
      </c>
      <c r="C700" t="s">
        <v>1099</v>
      </c>
      <c r="D700" t="s">
        <v>1401</v>
      </c>
      <c r="E700" t="s">
        <v>779</v>
      </c>
      <c r="F700" s="3">
        <v>12936</v>
      </c>
      <c r="G700" t="s">
        <v>1984</v>
      </c>
      <c r="H700">
        <v>1</v>
      </c>
      <c r="I700">
        <v>0</v>
      </c>
      <c r="J700">
        <v>0</v>
      </c>
      <c r="M700" t="s">
        <v>1985</v>
      </c>
      <c r="U700">
        <v>0</v>
      </c>
      <c r="V700">
        <v>0</v>
      </c>
    </row>
    <row r="701" spans="1:22" x14ac:dyDescent="0.35">
      <c r="A701" t="s">
        <v>21</v>
      </c>
      <c r="B701" t="s">
        <v>178</v>
      </c>
      <c r="C701" t="s">
        <v>22</v>
      </c>
      <c r="D701" t="s">
        <v>125</v>
      </c>
      <c r="E701" t="s">
        <v>1986</v>
      </c>
      <c r="F701" s="3">
        <v>27546</v>
      </c>
      <c r="G701" t="s">
        <v>1987</v>
      </c>
      <c r="H701">
        <v>1</v>
      </c>
      <c r="I701">
        <v>0</v>
      </c>
      <c r="J701">
        <v>0</v>
      </c>
      <c r="M701" t="s">
        <v>1988</v>
      </c>
      <c r="N701">
        <v>0</v>
      </c>
      <c r="O701">
        <v>0</v>
      </c>
      <c r="U701">
        <v>0</v>
      </c>
      <c r="V701">
        <v>0</v>
      </c>
    </row>
    <row r="702" spans="1:22" x14ac:dyDescent="0.35">
      <c r="A702" t="s">
        <v>21</v>
      </c>
      <c r="B702" t="s">
        <v>178</v>
      </c>
      <c r="C702" t="s">
        <v>22</v>
      </c>
      <c r="D702" t="s">
        <v>127</v>
      </c>
      <c r="E702" t="s">
        <v>1989</v>
      </c>
      <c r="F702" s="3">
        <v>29373</v>
      </c>
      <c r="G702" t="s">
        <v>1990</v>
      </c>
      <c r="H702">
        <v>0</v>
      </c>
      <c r="I702">
        <v>0</v>
      </c>
      <c r="J702">
        <v>5000</v>
      </c>
      <c r="M702" t="s">
        <v>1991</v>
      </c>
      <c r="N702">
        <v>0</v>
      </c>
      <c r="O702">
        <v>0</v>
      </c>
      <c r="U702">
        <v>0</v>
      </c>
      <c r="V702">
        <v>0</v>
      </c>
    </row>
    <row r="703" spans="1:22" x14ac:dyDescent="0.35">
      <c r="A703" t="s">
        <v>21</v>
      </c>
      <c r="B703" t="s">
        <v>178</v>
      </c>
      <c r="C703" t="s">
        <v>22</v>
      </c>
      <c r="D703" t="s">
        <v>125</v>
      </c>
      <c r="E703" t="s">
        <v>1868</v>
      </c>
      <c r="F703" s="3">
        <v>30103</v>
      </c>
      <c r="G703" t="s">
        <v>1992</v>
      </c>
      <c r="H703">
        <v>0</v>
      </c>
      <c r="I703">
        <v>0</v>
      </c>
      <c r="J703">
        <v>0</v>
      </c>
      <c r="K703">
        <v>141412</v>
      </c>
      <c r="L703">
        <v>15454.9</v>
      </c>
      <c r="M703" t="s">
        <v>1993</v>
      </c>
      <c r="N703">
        <v>46278</v>
      </c>
      <c r="O703">
        <v>95134</v>
      </c>
      <c r="U703">
        <v>0</v>
      </c>
      <c r="V703">
        <v>0</v>
      </c>
    </row>
    <row r="704" spans="1:22" x14ac:dyDescent="0.35">
      <c r="A704" t="s">
        <v>21</v>
      </c>
      <c r="B704" t="s">
        <v>178</v>
      </c>
      <c r="C704" t="s">
        <v>22</v>
      </c>
      <c r="D704" t="s">
        <v>179</v>
      </c>
      <c r="E704" t="s">
        <v>180</v>
      </c>
      <c r="F704" s="3">
        <v>30834</v>
      </c>
      <c r="G704" t="s">
        <v>1994</v>
      </c>
      <c r="H704">
        <v>0</v>
      </c>
      <c r="I704">
        <v>0</v>
      </c>
      <c r="J704">
        <v>0</v>
      </c>
      <c r="K704">
        <v>0</v>
      </c>
      <c r="L704">
        <v>0</v>
      </c>
      <c r="M704" t="s">
        <v>1995</v>
      </c>
      <c r="N704">
        <v>0</v>
      </c>
      <c r="O704">
        <v>0</v>
      </c>
      <c r="U704">
        <v>0</v>
      </c>
      <c r="V704">
        <v>0</v>
      </c>
    </row>
    <row r="705" spans="1:22" x14ac:dyDescent="0.35">
      <c r="A705" t="s">
        <v>21</v>
      </c>
      <c r="B705" t="s">
        <v>178</v>
      </c>
      <c r="C705" t="s">
        <v>22</v>
      </c>
      <c r="D705" t="s">
        <v>125</v>
      </c>
      <c r="E705" t="s">
        <v>1996</v>
      </c>
      <c r="F705" s="3">
        <v>34851</v>
      </c>
      <c r="G705" t="s">
        <v>1997</v>
      </c>
      <c r="H705">
        <v>0</v>
      </c>
      <c r="I705">
        <v>0</v>
      </c>
      <c r="J705">
        <v>0</v>
      </c>
      <c r="K705">
        <v>7155707</v>
      </c>
      <c r="L705">
        <v>490116.9</v>
      </c>
      <c r="M705" t="s">
        <v>1998</v>
      </c>
      <c r="N705">
        <v>1685853</v>
      </c>
      <c r="O705">
        <v>5469854</v>
      </c>
      <c r="U705">
        <v>0</v>
      </c>
      <c r="V705">
        <v>0</v>
      </c>
    </row>
    <row r="706" spans="1:22" x14ac:dyDescent="0.35">
      <c r="A706" t="s">
        <v>21</v>
      </c>
      <c r="B706" t="s">
        <v>178</v>
      </c>
      <c r="C706" t="s">
        <v>22</v>
      </c>
      <c r="D706" t="s">
        <v>125</v>
      </c>
      <c r="E706" t="s">
        <v>1999</v>
      </c>
      <c r="F706" s="3">
        <v>37043</v>
      </c>
      <c r="G706" t="s">
        <v>2000</v>
      </c>
      <c r="K706">
        <v>20942391</v>
      </c>
      <c r="L706">
        <v>1284809.3</v>
      </c>
      <c r="M706" t="s">
        <v>2001</v>
      </c>
      <c r="N706">
        <v>10691352</v>
      </c>
      <c r="O706">
        <v>10251039</v>
      </c>
      <c r="U706">
        <v>0</v>
      </c>
      <c r="V706">
        <v>0</v>
      </c>
    </row>
    <row r="707" spans="1:22" x14ac:dyDescent="0.35">
      <c r="A707" t="s">
        <v>21</v>
      </c>
      <c r="B707" t="s">
        <v>178</v>
      </c>
      <c r="C707" t="s">
        <v>22</v>
      </c>
      <c r="D707" t="s">
        <v>179</v>
      </c>
      <c r="E707" t="s">
        <v>2002</v>
      </c>
      <c r="F707" s="3">
        <v>37043</v>
      </c>
      <c r="G707" t="s">
        <v>2003</v>
      </c>
      <c r="H707">
        <v>0</v>
      </c>
      <c r="I707">
        <v>0</v>
      </c>
      <c r="J707">
        <v>0</v>
      </c>
      <c r="K707">
        <v>0</v>
      </c>
      <c r="L707">
        <v>0</v>
      </c>
      <c r="M707" t="s">
        <v>2004</v>
      </c>
      <c r="U707">
        <v>0</v>
      </c>
      <c r="V707">
        <v>0</v>
      </c>
    </row>
    <row r="708" spans="1:22" x14ac:dyDescent="0.35">
      <c r="A708" t="s">
        <v>21</v>
      </c>
      <c r="B708" t="s">
        <v>178</v>
      </c>
      <c r="C708" t="s">
        <v>22</v>
      </c>
      <c r="D708" t="s">
        <v>127</v>
      </c>
      <c r="E708" t="s">
        <v>562</v>
      </c>
      <c r="F708" s="3">
        <v>41791</v>
      </c>
      <c r="G708" t="s">
        <v>2005</v>
      </c>
      <c r="H708">
        <v>0</v>
      </c>
      <c r="I708">
        <v>0</v>
      </c>
      <c r="J708">
        <v>60</v>
      </c>
      <c r="K708">
        <v>55000000</v>
      </c>
      <c r="L708">
        <v>2635782.7000000002</v>
      </c>
      <c r="M708" t="s">
        <v>2006</v>
      </c>
      <c r="P708">
        <v>55000000</v>
      </c>
    </row>
    <row r="709" spans="1:22" x14ac:dyDescent="0.35">
      <c r="A709" t="s">
        <v>21</v>
      </c>
      <c r="B709" t="s">
        <v>178</v>
      </c>
      <c r="C709" t="s">
        <v>22</v>
      </c>
      <c r="D709" t="s">
        <v>127</v>
      </c>
      <c r="E709" t="s">
        <v>2007</v>
      </c>
      <c r="F709" s="3">
        <v>35582</v>
      </c>
      <c r="G709" t="s">
        <v>2008</v>
      </c>
      <c r="H709">
        <v>0</v>
      </c>
      <c r="I709">
        <v>0</v>
      </c>
      <c r="J709">
        <v>1100</v>
      </c>
      <c r="M709" t="s">
        <v>2009</v>
      </c>
      <c r="N709">
        <v>0</v>
      </c>
      <c r="O709">
        <v>0</v>
      </c>
      <c r="U709">
        <v>0</v>
      </c>
      <c r="V709">
        <v>0</v>
      </c>
    </row>
    <row r="710" spans="1:22" x14ac:dyDescent="0.35">
      <c r="A710" t="s">
        <v>21</v>
      </c>
      <c r="B710" t="s">
        <v>178</v>
      </c>
      <c r="C710" t="s">
        <v>22</v>
      </c>
      <c r="D710" t="s">
        <v>127</v>
      </c>
      <c r="E710" t="s">
        <v>2010</v>
      </c>
      <c r="F710" s="3">
        <v>39600</v>
      </c>
      <c r="G710" t="s">
        <v>2011</v>
      </c>
      <c r="H710">
        <v>0</v>
      </c>
      <c r="I710">
        <v>0</v>
      </c>
      <c r="J710">
        <v>0</v>
      </c>
      <c r="K710">
        <v>0</v>
      </c>
      <c r="L710">
        <v>0</v>
      </c>
      <c r="M710" t="s">
        <v>2012</v>
      </c>
      <c r="U710">
        <v>0</v>
      </c>
      <c r="V710">
        <v>0</v>
      </c>
    </row>
    <row r="711" spans="1:22" x14ac:dyDescent="0.35">
      <c r="A711" t="s">
        <v>21</v>
      </c>
      <c r="B711" t="s">
        <v>178</v>
      </c>
      <c r="C711" t="s">
        <v>22</v>
      </c>
      <c r="D711" t="s">
        <v>126</v>
      </c>
      <c r="E711" t="s">
        <v>2013</v>
      </c>
      <c r="F711" s="3">
        <v>39600</v>
      </c>
      <c r="G711" t="s">
        <v>2014</v>
      </c>
      <c r="H711">
        <v>0</v>
      </c>
      <c r="I711">
        <v>0</v>
      </c>
      <c r="J711">
        <v>0</v>
      </c>
      <c r="K711">
        <v>0</v>
      </c>
      <c r="L711">
        <v>0</v>
      </c>
      <c r="M711" t="s">
        <v>2015</v>
      </c>
      <c r="U711">
        <v>299793</v>
      </c>
      <c r="V711">
        <v>0</v>
      </c>
    </row>
    <row r="712" spans="1:22" x14ac:dyDescent="0.35">
      <c r="A712" t="s">
        <v>21</v>
      </c>
      <c r="B712" t="s">
        <v>178</v>
      </c>
      <c r="C712" t="s">
        <v>22</v>
      </c>
      <c r="D712" t="s">
        <v>125</v>
      </c>
      <c r="E712" t="s">
        <v>2016</v>
      </c>
      <c r="F712" s="3">
        <v>26451</v>
      </c>
      <c r="G712" t="s">
        <v>2017</v>
      </c>
      <c r="H712">
        <v>0</v>
      </c>
      <c r="I712">
        <v>0</v>
      </c>
      <c r="J712">
        <v>105</v>
      </c>
      <c r="M712" t="s">
        <v>2018</v>
      </c>
      <c r="N712">
        <v>0</v>
      </c>
      <c r="O712">
        <v>0</v>
      </c>
      <c r="U712">
        <v>0</v>
      </c>
      <c r="V712">
        <v>0</v>
      </c>
    </row>
    <row r="713" spans="1:22" x14ac:dyDescent="0.35">
      <c r="A713" t="s">
        <v>21</v>
      </c>
      <c r="B713" t="s">
        <v>178</v>
      </c>
      <c r="C713" t="s">
        <v>22</v>
      </c>
      <c r="D713" t="s">
        <v>125</v>
      </c>
      <c r="E713" t="s">
        <v>1519</v>
      </c>
      <c r="F713" s="3">
        <v>37408</v>
      </c>
      <c r="G713" t="s">
        <v>2019</v>
      </c>
      <c r="H713">
        <v>0</v>
      </c>
      <c r="I713">
        <v>0</v>
      </c>
      <c r="J713">
        <v>350</v>
      </c>
      <c r="K713">
        <v>16054182</v>
      </c>
      <c r="L713">
        <v>963250.9</v>
      </c>
      <c r="M713" t="s">
        <v>2020</v>
      </c>
      <c r="N713">
        <v>8834091</v>
      </c>
      <c r="O713">
        <v>7220091</v>
      </c>
      <c r="U713">
        <v>0</v>
      </c>
      <c r="V713">
        <v>0</v>
      </c>
    </row>
    <row r="714" spans="1:22" x14ac:dyDescent="0.35">
      <c r="A714" t="s">
        <v>21</v>
      </c>
      <c r="B714" t="s">
        <v>178</v>
      </c>
      <c r="C714" t="s">
        <v>22</v>
      </c>
      <c r="D714" t="s">
        <v>125</v>
      </c>
      <c r="E714" t="s">
        <v>2021</v>
      </c>
      <c r="F714" s="3">
        <v>37408</v>
      </c>
      <c r="G714" t="s">
        <v>2022</v>
      </c>
      <c r="H714">
        <v>0</v>
      </c>
      <c r="I714">
        <v>0</v>
      </c>
      <c r="J714">
        <v>150</v>
      </c>
      <c r="K714">
        <v>10376248</v>
      </c>
      <c r="L714">
        <v>622574.9</v>
      </c>
      <c r="M714" t="s">
        <v>2020</v>
      </c>
      <c r="N714">
        <v>3552493</v>
      </c>
      <c r="O714">
        <v>2954305</v>
      </c>
      <c r="P714">
        <v>2094671</v>
      </c>
      <c r="Q714">
        <v>1766793</v>
      </c>
      <c r="T714">
        <v>7986</v>
      </c>
      <c r="U714">
        <v>0</v>
      </c>
      <c r="V714">
        <v>0</v>
      </c>
    </row>
    <row r="715" spans="1:22" x14ac:dyDescent="0.35">
      <c r="A715" t="s">
        <v>21</v>
      </c>
      <c r="B715" t="s">
        <v>178</v>
      </c>
      <c r="C715" t="s">
        <v>7</v>
      </c>
      <c r="D715" t="s">
        <v>415</v>
      </c>
      <c r="E715" t="s">
        <v>2023</v>
      </c>
      <c r="F715" s="3">
        <v>33025</v>
      </c>
      <c r="G715" t="s">
        <v>2024</v>
      </c>
      <c r="H715">
        <v>7</v>
      </c>
      <c r="I715">
        <v>0</v>
      </c>
      <c r="J715">
        <v>0</v>
      </c>
      <c r="K715">
        <v>18208847</v>
      </c>
      <c r="L715">
        <v>1393534.2</v>
      </c>
      <c r="M715" t="s">
        <v>2025</v>
      </c>
      <c r="N715">
        <v>4355578</v>
      </c>
      <c r="O715">
        <v>5654135</v>
      </c>
      <c r="P715">
        <v>8199134</v>
      </c>
      <c r="U715">
        <v>0</v>
      </c>
      <c r="V715">
        <v>0</v>
      </c>
    </row>
    <row r="716" spans="1:22" x14ac:dyDescent="0.35">
      <c r="A716" t="s">
        <v>21</v>
      </c>
      <c r="B716" t="s">
        <v>178</v>
      </c>
      <c r="C716" t="s">
        <v>22</v>
      </c>
      <c r="D716" t="s">
        <v>127</v>
      </c>
      <c r="E716" t="s">
        <v>2026</v>
      </c>
      <c r="F716" s="3">
        <v>35582</v>
      </c>
      <c r="G716" t="s">
        <v>2027</v>
      </c>
      <c r="H716">
        <v>0</v>
      </c>
      <c r="I716">
        <v>0</v>
      </c>
      <c r="J716">
        <v>823</v>
      </c>
      <c r="M716" t="s">
        <v>2028</v>
      </c>
      <c r="N716">
        <v>0</v>
      </c>
      <c r="O716">
        <v>0</v>
      </c>
      <c r="U716">
        <v>0</v>
      </c>
      <c r="V716">
        <v>0</v>
      </c>
    </row>
    <row r="717" spans="1:22" x14ac:dyDescent="0.35">
      <c r="A717" t="s">
        <v>21</v>
      </c>
      <c r="B717" t="s">
        <v>178</v>
      </c>
      <c r="C717" t="s">
        <v>22</v>
      </c>
      <c r="D717" t="s">
        <v>127</v>
      </c>
      <c r="E717" t="s">
        <v>2029</v>
      </c>
      <c r="F717" s="3">
        <v>36312</v>
      </c>
      <c r="G717" t="s">
        <v>2030</v>
      </c>
      <c r="H717">
        <v>0</v>
      </c>
      <c r="I717">
        <v>0</v>
      </c>
      <c r="J717">
        <v>80</v>
      </c>
      <c r="K717">
        <v>922323</v>
      </c>
      <c r="L717">
        <v>59568.800000000003</v>
      </c>
      <c r="M717" t="s">
        <v>2031</v>
      </c>
      <c r="N717">
        <v>317481</v>
      </c>
      <c r="O717">
        <v>104842</v>
      </c>
      <c r="Q717">
        <v>500000</v>
      </c>
      <c r="U717">
        <v>0</v>
      </c>
      <c r="V717">
        <v>0</v>
      </c>
    </row>
    <row r="718" spans="1:22" x14ac:dyDescent="0.35">
      <c r="A718" t="s">
        <v>21</v>
      </c>
      <c r="B718" t="s">
        <v>178</v>
      </c>
      <c r="C718" t="s">
        <v>22</v>
      </c>
      <c r="D718" t="s">
        <v>127</v>
      </c>
      <c r="E718" t="s">
        <v>2032</v>
      </c>
      <c r="F718" s="3">
        <v>40695</v>
      </c>
      <c r="G718" t="s">
        <v>2033</v>
      </c>
      <c r="H718">
        <v>0</v>
      </c>
      <c r="I718">
        <v>0</v>
      </c>
      <c r="J718">
        <v>440</v>
      </c>
      <c r="K718">
        <v>0</v>
      </c>
      <c r="L718">
        <v>0</v>
      </c>
      <c r="M718" t="s">
        <v>2034</v>
      </c>
    </row>
    <row r="719" spans="1:22" x14ac:dyDescent="0.35">
      <c r="A719" t="s">
        <v>21</v>
      </c>
      <c r="B719" t="s">
        <v>178</v>
      </c>
      <c r="C719" t="s">
        <v>22</v>
      </c>
      <c r="D719" t="s">
        <v>126</v>
      </c>
      <c r="E719" t="s">
        <v>180</v>
      </c>
      <c r="F719" s="3">
        <v>42156</v>
      </c>
      <c r="G719" t="s">
        <v>2035</v>
      </c>
      <c r="K719">
        <v>0</v>
      </c>
      <c r="L719">
        <v>0</v>
      </c>
      <c r="M719" t="s">
        <v>2036</v>
      </c>
      <c r="U719">
        <v>9000</v>
      </c>
    </row>
    <row r="720" spans="1:22" x14ac:dyDescent="0.35">
      <c r="A720" t="s">
        <v>21</v>
      </c>
      <c r="B720" t="s">
        <v>178</v>
      </c>
      <c r="C720" t="s">
        <v>22</v>
      </c>
      <c r="D720" t="s">
        <v>127</v>
      </c>
      <c r="E720" t="s">
        <v>1138</v>
      </c>
      <c r="F720" s="3">
        <v>39600</v>
      </c>
      <c r="G720" t="s">
        <v>2037</v>
      </c>
      <c r="H720">
        <v>0</v>
      </c>
      <c r="I720">
        <v>0</v>
      </c>
      <c r="J720">
        <v>5000</v>
      </c>
      <c r="K720">
        <v>0</v>
      </c>
      <c r="L720">
        <v>0</v>
      </c>
      <c r="M720" t="s">
        <v>2015</v>
      </c>
      <c r="U720">
        <v>0</v>
      </c>
      <c r="V720">
        <v>0</v>
      </c>
    </row>
    <row r="721" spans="1:22" x14ac:dyDescent="0.35">
      <c r="A721" t="s">
        <v>21</v>
      </c>
      <c r="B721" t="s">
        <v>178</v>
      </c>
      <c r="C721" t="s">
        <v>22</v>
      </c>
      <c r="D721" t="s">
        <v>278</v>
      </c>
      <c r="E721" t="s">
        <v>2038</v>
      </c>
      <c r="F721" s="3">
        <v>30103</v>
      </c>
      <c r="G721" t="s">
        <v>2039</v>
      </c>
      <c r="H721">
        <v>5</v>
      </c>
      <c r="I721">
        <v>26</v>
      </c>
      <c r="J721">
        <v>0</v>
      </c>
      <c r="M721" t="s">
        <v>2040</v>
      </c>
      <c r="N721">
        <v>0</v>
      </c>
      <c r="O721">
        <v>0</v>
      </c>
      <c r="U721">
        <v>0</v>
      </c>
      <c r="V721">
        <v>0</v>
      </c>
    </row>
    <row r="722" spans="1:22" x14ac:dyDescent="0.35">
      <c r="A722" t="s">
        <v>21</v>
      </c>
      <c r="B722" t="s">
        <v>178</v>
      </c>
      <c r="C722" t="s">
        <v>22</v>
      </c>
      <c r="D722" t="s">
        <v>126</v>
      </c>
      <c r="E722" t="s">
        <v>1113</v>
      </c>
      <c r="F722" s="3">
        <v>30834</v>
      </c>
      <c r="G722" t="s">
        <v>2041</v>
      </c>
      <c r="H722">
        <v>0</v>
      </c>
      <c r="I722">
        <v>0</v>
      </c>
      <c r="J722">
        <v>0</v>
      </c>
      <c r="K722">
        <v>1656780</v>
      </c>
      <c r="L722">
        <v>164037.6</v>
      </c>
      <c r="M722" t="s">
        <v>2042</v>
      </c>
      <c r="N722">
        <v>301190</v>
      </c>
      <c r="O722">
        <v>1355590</v>
      </c>
      <c r="U722">
        <v>0</v>
      </c>
      <c r="V722">
        <v>0</v>
      </c>
    </row>
    <row r="723" spans="1:22" hidden="1" x14ac:dyDescent="0.35">
      <c r="A723" t="s">
        <v>154</v>
      </c>
      <c r="B723" t="s">
        <v>246</v>
      </c>
      <c r="C723" t="s">
        <v>1099</v>
      </c>
      <c r="D723" t="s">
        <v>1401</v>
      </c>
      <c r="E723" t="s">
        <v>800</v>
      </c>
      <c r="F723" s="3">
        <v>40695</v>
      </c>
      <c r="G723" t="s">
        <v>2043</v>
      </c>
      <c r="H723">
        <v>0</v>
      </c>
      <c r="I723">
        <v>144</v>
      </c>
      <c r="J723">
        <v>0</v>
      </c>
      <c r="K723">
        <v>0</v>
      </c>
      <c r="L723">
        <v>0</v>
      </c>
      <c r="M723" t="s">
        <v>2044</v>
      </c>
    </row>
    <row r="724" spans="1:22" x14ac:dyDescent="0.35">
      <c r="A724" t="s">
        <v>21</v>
      </c>
      <c r="B724" t="s">
        <v>178</v>
      </c>
      <c r="C724" t="s">
        <v>22</v>
      </c>
      <c r="D724" t="s">
        <v>125</v>
      </c>
      <c r="E724" t="s">
        <v>1519</v>
      </c>
      <c r="F724" s="3">
        <v>41791</v>
      </c>
      <c r="G724" t="s">
        <v>2045</v>
      </c>
    </row>
    <row r="725" spans="1:22" x14ac:dyDescent="0.35">
      <c r="A725" t="s">
        <v>21</v>
      </c>
      <c r="B725" t="s">
        <v>178</v>
      </c>
      <c r="C725" t="s">
        <v>22</v>
      </c>
      <c r="D725" t="s">
        <v>125</v>
      </c>
      <c r="E725" t="s">
        <v>2046</v>
      </c>
      <c r="F725" s="3">
        <v>42522</v>
      </c>
      <c r="G725" t="s">
        <v>2047</v>
      </c>
      <c r="J725">
        <v>60</v>
      </c>
      <c r="K725">
        <v>65132000</v>
      </c>
      <c r="L725">
        <v>3043551.4</v>
      </c>
      <c r="M725" t="s">
        <v>2048</v>
      </c>
      <c r="N725">
        <v>65132000</v>
      </c>
      <c r="U725">
        <v>6000</v>
      </c>
    </row>
    <row r="726" spans="1:22" x14ac:dyDescent="0.35">
      <c r="A726" t="s">
        <v>21</v>
      </c>
      <c r="B726" t="s">
        <v>178</v>
      </c>
      <c r="C726" t="s">
        <v>22</v>
      </c>
      <c r="D726" t="s">
        <v>125</v>
      </c>
      <c r="E726" t="s">
        <v>248</v>
      </c>
      <c r="F726" s="3">
        <v>36312</v>
      </c>
      <c r="G726" t="s">
        <v>2049</v>
      </c>
      <c r="H726">
        <v>0</v>
      </c>
      <c r="I726">
        <v>0</v>
      </c>
      <c r="J726">
        <v>118</v>
      </c>
      <c r="M726" t="s">
        <v>2050</v>
      </c>
      <c r="N726">
        <v>0</v>
      </c>
      <c r="O726">
        <v>0</v>
      </c>
      <c r="U726">
        <v>0</v>
      </c>
      <c r="V726">
        <v>0</v>
      </c>
    </row>
    <row r="727" spans="1:22" x14ac:dyDescent="0.35">
      <c r="A727" t="s">
        <v>21</v>
      </c>
      <c r="B727" t="s">
        <v>178</v>
      </c>
      <c r="C727" t="s">
        <v>22</v>
      </c>
      <c r="D727" t="s">
        <v>127</v>
      </c>
      <c r="E727" t="s">
        <v>2051</v>
      </c>
      <c r="F727" s="3">
        <v>38869</v>
      </c>
      <c r="G727" t="s">
        <v>2052</v>
      </c>
      <c r="H727">
        <v>0</v>
      </c>
      <c r="I727">
        <v>0</v>
      </c>
      <c r="J727">
        <v>3200</v>
      </c>
      <c r="K727">
        <v>0</v>
      </c>
      <c r="L727">
        <v>0</v>
      </c>
      <c r="M727" t="s">
        <v>2053</v>
      </c>
      <c r="U727">
        <v>0</v>
      </c>
      <c r="V727">
        <v>0</v>
      </c>
    </row>
    <row r="728" spans="1:22" x14ac:dyDescent="0.35">
      <c r="A728" t="s">
        <v>21</v>
      </c>
      <c r="B728" t="s">
        <v>178</v>
      </c>
      <c r="C728" t="s">
        <v>22</v>
      </c>
      <c r="D728" t="s">
        <v>127</v>
      </c>
      <c r="E728" t="s">
        <v>2054</v>
      </c>
      <c r="F728" s="3">
        <v>39234</v>
      </c>
      <c r="G728" t="s">
        <v>2055</v>
      </c>
      <c r="H728">
        <v>0</v>
      </c>
      <c r="I728">
        <v>0</v>
      </c>
      <c r="J728">
        <v>600</v>
      </c>
      <c r="K728">
        <v>0</v>
      </c>
      <c r="L728">
        <v>0</v>
      </c>
      <c r="M728" t="s">
        <v>2056</v>
      </c>
      <c r="U728">
        <v>0</v>
      </c>
      <c r="V728">
        <v>0</v>
      </c>
    </row>
    <row r="729" spans="1:22" x14ac:dyDescent="0.35">
      <c r="A729" t="s">
        <v>21</v>
      </c>
      <c r="B729" t="s">
        <v>178</v>
      </c>
      <c r="C729" t="s">
        <v>22</v>
      </c>
      <c r="D729" t="s">
        <v>125</v>
      </c>
      <c r="E729" t="s">
        <v>1141</v>
      </c>
      <c r="F729" s="3">
        <v>8188</v>
      </c>
      <c r="G729" t="s">
        <v>2057</v>
      </c>
      <c r="H729">
        <v>0</v>
      </c>
      <c r="I729">
        <v>0</v>
      </c>
      <c r="J729">
        <v>0</v>
      </c>
      <c r="M729" t="s">
        <v>2058</v>
      </c>
      <c r="U729">
        <v>0</v>
      </c>
      <c r="V729">
        <v>0</v>
      </c>
    </row>
    <row r="730" spans="1:22" x14ac:dyDescent="0.35">
      <c r="A730" t="s">
        <v>21</v>
      </c>
      <c r="B730" t="s">
        <v>178</v>
      </c>
      <c r="C730" t="s">
        <v>22</v>
      </c>
      <c r="D730" t="s">
        <v>278</v>
      </c>
      <c r="E730" t="s">
        <v>2059</v>
      </c>
      <c r="F730" s="3">
        <v>16954</v>
      </c>
      <c r="G730" t="s">
        <v>2060</v>
      </c>
      <c r="H730">
        <v>17</v>
      </c>
      <c r="I730">
        <v>100</v>
      </c>
      <c r="J730">
        <v>0</v>
      </c>
      <c r="M730" t="s">
        <v>2061</v>
      </c>
      <c r="U730">
        <v>0</v>
      </c>
      <c r="V730">
        <v>0</v>
      </c>
    </row>
    <row r="731" spans="1:22" hidden="1" x14ac:dyDescent="0.35">
      <c r="A731" t="s">
        <v>154</v>
      </c>
      <c r="B731" t="s">
        <v>155</v>
      </c>
      <c r="C731" t="s">
        <v>161</v>
      </c>
      <c r="D731" t="s">
        <v>318</v>
      </c>
      <c r="E731" t="s">
        <v>800</v>
      </c>
      <c r="F731" s="3">
        <v>21337</v>
      </c>
      <c r="G731" t="s">
        <v>2062</v>
      </c>
      <c r="H731">
        <v>18</v>
      </c>
      <c r="I731">
        <v>0</v>
      </c>
      <c r="J731">
        <v>0</v>
      </c>
      <c r="M731" t="s">
        <v>2063</v>
      </c>
      <c r="U731">
        <v>0</v>
      </c>
      <c r="V731">
        <v>0</v>
      </c>
    </row>
    <row r="732" spans="1:22" x14ac:dyDescent="0.35">
      <c r="A732" t="s">
        <v>21</v>
      </c>
      <c r="B732" t="s">
        <v>178</v>
      </c>
      <c r="C732" t="s">
        <v>22</v>
      </c>
      <c r="D732" t="s">
        <v>126</v>
      </c>
      <c r="E732" t="s">
        <v>2064</v>
      </c>
      <c r="F732" s="3">
        <v>26816</v>
      </c>
      <c r="G732" t="s">
        <v>2065</v>
      </c>
      <c r="H732">
        <v>0</v>
      </c>
      <c r="I732">
        <v>0</v>
      </c>
      <c r="J732">
        <v>0</v>
      </c>
      <c r="K732">
        <v>5330000</v>
      </c>
      <c r="L732">
        <v>1355084.7</v>
      </c>
      <c r="M732" t="s">
        <v>2066</v>
      </c>
      <c r="N732">
        <v>2314500</v>
      </c>
      <c r="O732">
        <v>3015500</v>
      </c>
      <c r="U732">
        <v>0</v>
      </c>
      <c r="V732">
        <v>0</v>
      </c>
    </row>
    <row r="733" spans="1:22" x14ac:dyDescent="0.35">
      <c r="A733" t="s">
        <v>21</v>
      </c>
      <c r="B733" t="s">
        <v>178</v>
      </c>
      <c r="C733" t="s">
        <v>22</v>
      </c>
      <c r="D733" t="s">
        <v>125</v>
      </c>
      <c r="E733" t="s">
        <v>2067</v>
      </c>
      <c r="F733" s="3">
        <v>33756</v>
      </c>
      <c r="G733" t="s">
        <v>2068</v>
      </c>
      <c r="H733">
        <v>0</v>
      </c>
      <c r="I733">
        <v>0</v>
      </c>
      <c r="J733">
        <v>0</v>
      </c>
      <c r="K733">
        <v>228636</v>
      </c>
      <c r="L733">
        <v>16331.1</v>
      </c>
      <c r="M733" t="s">
        <v>2069</v>
      </c>
      <c r="N733">
        <v>147321</v>
      </c>
      <c r="O733">
        <v>81315</v>
      </c>
      <c r="U733">
        <v>0</v>
      </c>
      <c r="V733">
        <v>0</v>
      </c>
    </row>
    <row r="734" spans="1:22" x14ac:dyDescent="0.35">
      <c r="A734" t="s">
        <v>21</v>
      </c>
      <c r="B734" t="s">
        <v>178</v>
      </c>
      <c r="C734" t="s">
        <v>22</v>
      </c>
      <c r="D734" t="s">
        <v>125</v>
      </c>
      <c r="E734" t="s">
        <v>2070</v>
      </c>
      <c r="F734" s="3">
        <v>35217</v>
      </c>
      <c r="G734" t="s">
        <v>2071</v>
      </c>
      <c r="H734">
        <v>0</v>
      </c>
      <c r="I734">
        <v>0</v>
      </c>
      <c r="J734">
        <v>922</v>
      </c>
      <c r="K734">
        <v>18159797</v>
      </c>
      <c r="L734">
        <v>1225633.1000000001</v>
      </c>
      <c r="M734" t="s">
        <v>2072</v>
      </c>
      <c r="N734">
        <v>5693853</v>
      </c>
      <c r="O734">
        <v>5466769</v>
      </c>
      <c r="P734">
        <v>6999175</v>
      </c>
      <c r="U734">
        <v>0</v>
      </c>
      <c r="V734">
        <v>0</v>
      </c>
    </row>
    <row r="735" spans="1:22" x14ac:dyDescent="0.35">
      <c r="A735" t="s">
        <v>21</v>
      </c>
      <c r="B735" t="s">
        <v>178</v>
      </c>
      <c r="C735" t="s">
        <v>22</v>
      </c>
      <c r="D735" t="s">
        <v>125</v>
      </c>
      <c r="E735" t="s">
        <v>2070</v>
      </c>
      <c r="F735" s="3">
        <v>35582</v>
      </c>
      <c r="G735" t="s">
        <v>2073</v>
      </c>
      <c r="H735">
        <v>0</v>
      </c>
      <c r="I735">
        <v>0</v>
      </c>
      <c r="J735">
        <v>0</v>
      </c>
      <c r="K735">
        <v>664352</v>
      </c>
      <c r="L735">
        <v>44094.2</v>
      </c>
      <c r="M735" t="s">
        <v>2074</v>
      </c>
      <c r="P735">
        <v>664352</v>
      </c>
      <c r="U735">
        <v>0</v>
      </c>
      <c r="V735">
        <v>0</v>
      </c>
    </row>
    <row r="736" spans="1:22" x14ac:dyDescent="0.35">
      <c r="A736" t="s">
        <v>21</v>
      </c>
      <c r="B736" t="s">
        <v>178</v>
      </c>
      <c r="C736" t="s">
        <v>22</v>
      </c>
      <c r="D736" t="s">
        <v>125</v>
      </c>
      <c r="E736" t="s">
        <v>2075</v>
      </c>
      <c r="F736" s="3">
        <v>40330</v>
      </c>
      <c r="G736" t="s">
        <v>2076</v>
      </c>
      <c r="H736">
        <v>0</v>
      </c>
      <c r="I736">
        <v>0</v>
      </c>
      <c r="J736">
        <v>2065</v>
      </c>
      <c r="K736">
        <v>1031670000</v>
      </c>
      <c r="L736">
        <v>53133218.899999999</v>
      </c>
      <c r="M736" t="s">
        <v>2077</v>
      </c>
      <c r="N736">
        <v>75320000</v>
      </c>
      <c r="P736">
        <v>206350000</v>
      </c>
      <c r="R736">
        <v>750000000</v>
      </c>
      <c r="U736">
        <v>0</v>
      </c>
      <c r="V736">
        <v>0</v>
      </c>
    </row>
    <row r="737" spans="1:22" x14ac:dyDescent="0.35">
      <c r="A737" t="s">
        <v>21</v>
      </c>
      <c r="B737" t="s">
        <v>178</v>
      </c>
      <c r="C737" t="s">
        <v>22</v>
      </c>
      <c r="D737" t="s">
        <v>125</v>
      </c>
      <c r="E737" t="s">
        <v>2078</v>
      </c>
      <c r="F737" s="3">
        <v>40695</v>
      </c>
      <c r="G737" t="s">
        <v>2079</v>
      </c>
      <c r="H737">
        <v>0</v>
      </c>
      <c r="I737">
        <v>0</v>
      </c>
      <c r="J737">
        <v>383</v>
      </c>
      <c r="K737">
        <v>0</v>
      </c>
      <c r="L737">
        <v>0</v>
      </c>
      <c r="M737" t="s">
        <v>2080</v>
      </c>
    </row>
    <row r="738" spans="1:22" x14ac:dyDescent="0.35">
      <c r="A738" t="s">
        <v>21</v>
      </c>
      <c r="B738" t="s">
        <v>178</v>
      </c>
      <c r="C738" t="s">
        <v>22</v>
      </c>
      <c r="D738" t="s">
        <v>126</v>
      </c>
      <c r="E738" t="s">
        <v>1519</v>
      </c>
      <c r="F738" s="3">
        <v>34486</v>
      </c>
      <c r="G738" t="s">
        <v>2081</v>
      </c>
      <c r="H738">
        <v>0</v>
      </c>
      <c r="I738">
        <v>0</v>
      </c>
      <c r="J738">
        <v>0</v>
      </c>
      <c r="K738">
        <v>30969155</v>
      </c>
      <c r="L738">
        <v>2168202.2000000002</v>
      </c>
      <c r="M738" t="s">
        <v>2082</v>
      </c>
      <c r="P738">
        <v>21910155</v>
      </c>
      <c r="S738">
        <v>9059000</v>
      </c>
      <c r="U738">
        <v>0</v>
      </c>
      <c r="V738">
        <v>0</v>
      </c>
    </row>
    <row r="739" spans="1:22" hidden="1" x14ac:dyDescent="0.35">
      <c r="A739" t="s">
        <v>154</v>
      </c>
      <c r="B739" t="s">
        <v>155</v>
      </c>
      <c r="C739" t="s">
        <v>173</v>
      </c>
      <c r="D739" t="s">
        <v>325</v>
      </c>
      <c r="E739" t="s">
        <v>1110</v>
      </c>
      <c r="F739" s="3">
        <v>35947</v>
      </c>
      <c r="G739" t="s">
        <v>2083</v>
      </c>
      <c r="H739">
        <v>12</v>
      </c>
      <c r="I739">
        <v>0</v>
      </c>
      <c r="J739">
        <v>0</v>
      </c>
      <c r="M739" t="s">
        <v>2084</v>
      </c>
      <c r="N739">
        <v>0</v>
      </c>
      <c r="O739">
        <v>0</v>
      </c>
      <c r="U739">
        <v>0</v>
      </c>
      <c r="V739">
        <v>0</v>
      </c>
    </row>
    <row r="740" spans="1:22" x14ac:dyDescent="0.35">
      <c r="A740" t="s">
        <v>21</v>
      </c>
      <c r="B740" t="s">
        <v>178</v>
      </c>
      <c r="C740" t="s">
        <v>22</v>
      </c>
      <c r="D740" t="s">
        <v>126</v>
      </c>
      <c r="E740" t="s">
        <v>2085</v>
      </c>
      <c r="F740" s="3">
        <v>36312</v>
      </c>
      <c r="G740" t="s">
        <v>2086</v>
      </c>
      <c r="H740">
        <v>0</v>
      </c>
      <c r="I740">
        <v>0</v>
      </c>
      <c r="J740">
        <v>12</v>
      </c>
      <c r="M740" t="s">
        <v>2087</v>
      </c>
      <c r="U740">
        <v>0</v>
      </c>
      <c r="V740">
        <v>0</v>
      </c>
    </row>
    <row r="741" spans="1:22" hidden="1" x14ac:dyDescent="0.35">
      <c r="A741" t="s">
        <v>154</v>
      </c>
      <c r="B741" t="s">
        <v>155</v>
      </c>
      <c r="C741" t="s">
        <v>156</v>
      </c>
      <c r="D741" t="s">
        <v>157</v>
      </c>
      <c r="E741" t="s">
        <v>2088</v>
      </c>
      <c r="F741" s="3">
        <v>5266</v>
      </c>
      <c r="G741" t="s">
        <v>2089</v>
      </c>
      <c r="H741">
        <v>189</v>
      </c>
      <c r="I741">
        <v>48</v>
      </c>
      <c r="J741">
        <v>0</v>
      </c>
      <c r="M741" t="s">
        <v>2090</v>
      </c>
      <c r="U741">
        <v>0</v>
      </c>
      <c r="V741">
        <v>0</v>
      </c>
    </row>
    <row r="742" spans="1:22" x14ac:dyDescent="0.35">
      <c r="A742" t="s">
        <v>21</v>
      </c>
      <c r="B742" t="s">
        <v>178</v>
      </c>
      <c r="C742" t="s">
        <v>22</v>
      </c>
      <c r="D742" t="s">
        <v>125</v>
      </c>
      <c r="E742" t="s">
        <v>1519</v>
      </c>
      <c r="F742" s="3">
        <v>41426</v>
      </c>
      <c r="G742" t="s">
        <v>2091</v>
      </c>
      <c r="H742">
        <v>4</v>
      </c>
      <c r="I742">
        <v>0</v>
      </c>
      <c r="J742">
        <v>100000</v>
      </c>
      <c r="K742">
        <v>2715742000</v>
      </c>
      <c r="L742">
        <v>132690977.2</v>
      </c>
      <c r="M742" t="s">
        <v>2092</v>
      </c>
      <c r="N742">
        <v>1015742000</v>
      </c>
      <c r="S742">
        <v>1700000000</v>
      </c>
    </row>
    <row r="743" spans="1:22" x14ac:dyDescent="0.35">
      <c r="A743" t="s">
        <v>21</v>
      </c>
      <c r="B743" t="s">
        <v>178</v>
      </c>
      <c r="C743" t="s">
        <v>22</v>
      </c>
      <c r="D743" t="s">
        <v>126</v>
      </c>
      <c r="E743" t="s">
        <v>2093</v>
      </c>
      <c r="F743" s="3">
        <v>41426</v>
      </c>
      <c r="G743" t="s">
        <v>2094</v>
      </c>
      <c r="H743">
        <v>0</v>
      </c>
      <c r="I743">
        <v>0</v>
      </c>
      <c r="J743">
        <v>200</v>
      </c>
      <c r="K743">
        <v>10796000</v>
      </c>
      <c r="L743">
        <v>527491.9</v>
      </c>
      <c r="M743" t="s">
        <v>2095</v>
      </c>
      <c r="N743">
        <v>10796000</v>
      </c>
    </row>
    <row r="744" spans="1:22" hidden="1" x14ac:dyDescent="0.35">
      <c r="A744" t="s">
        <v>154</v>
      </c>
      <c r="B744" t="s">
        <v>155</v>
      </c>
      <c r="C744" t="s">
        <v>173</v>
      </c>
      <c r="D744" t="s">
        <v>325</v>
      </c>
      <c r="E744" t="s">
        <v>2096</v>
      </c>
      <c r="F744" s="3">
        <v>30469</v>
      </c>
      <c r="G744" t="s">
        <v>2097</v>
      </c>
      <c r="H744">
        <v>23</v>
      </c>
      <c r="I744">
        <v>18</v>
      </c>
      <c r="J744">
        <v>0</v>
      </c>
      <c r="M744" t="s">
        <v>2098</v>
      </c>
      <c r="N744">
        <v>0</v>
      </c>
      <c r="O744">
        <v>0</v>
      </c>
      <c r="U744">
        <v>0</v>
      </c>
      <c r="V744">
        <v>0</v>
      </c>
    </row>
    <row r="745" spans="1:22" x14ac:dyDescent="0.35">
      <c r="A745" t="s">
        <v>21</v>
      </c>
      <c r="B745" t="s">
        <v>178</v>
      </c>
      <c r="C745" t="s">
        <v>22</v>
      </c>
      <c r="D745" t="s">
        <v>127</v>
      </c>
      <c r="E745" t="s">
        <v>2099</v>
      </c>
      <c r="F745" s="3">
        <v>31565</v>
      </c>
      <c r="G745" t="s">
        <v>2100</v>
      </c>
      <c r="H745">
        <v>0</v>
      </c>
      <c r="I745">
        <v>0</v>
      </c>
      <c r="J745">
        <v>500</v>
      </c>
      <c r="M745" t="s">
        <v>2101</v>
      </c>
      <c r="N745">
        <v>0</v>
      </c>
      <c r="O745">
        <v>0</v>
      </c>
      <c r="U745">
        <v>0</v>
      </c>
      <c r="V745">
        <v>0</v>
      </c>
    </row>
    <row r="746" spans="1:22" x14ac:dyDescent="0.35">
      <c r="A746" t="s">
        <v>21</v>
      </c>
      <c r="B746" t="s">
        <v>178</v>
      </c>
      <c r="C746" t="s">
        <v>22</v>
      </c>
      <c r="D746" t="s">
        <v>125</v>
      </c>
      <c r="E746" t="s">
        <v>234</v>
      </c>
      <c r="F746" s="3">
        <v>38505</v>
      </c>
      <c r="G746" t="s">
        <v>2102</v>
      </c>
      <c r="H746">
        <v>0</v>
      </c>
      <c r="J746">
        <v>1197</v>
      </c>
      <c r="K746">
        <v>37032721</v>
      </c>
      <c r="L746">
        <v>2076601.2</v>
      </c>
      <c r="M746" t="s">
        <v>2103</v>
      </c>
      <c r="N746">
        <v>37032721</v>
      </c>
      <c r="U746">
        <v>0</v>
      </c>
      <c r="V746">
        <v>0</v>
      </c>
    </row>
    <row r="747" spans="1:22" x14ac:dyDescent="0.35">
      <c r="A747" t="s">
        <v>21</v>
      </c>
      <c r="B747" t="s">
        <v>178</v>
      </c>
      <c r="C747" t="s">
        <v>22</v>
      </c>
      <c r="D747" t="s">
        <v>125</v>
      </c>
      <c r="E747" t="s">
        <v>1113</v>
      </c>
      <c r="F747" s="3">
        <v>40696</v>
      </c>
      <c r="G747" t="s">
        <v>2104</v>
      </c>
      <c r="H747">
        <v>0</v>
      </c>
      <c r="I747">
        <v>0</v>
      </c>
      <c r="J747">
        <v>2937</v>
      </c>
      <c r="K747">
        <v>0</v>
      </c>
      <c r="L747">
        <v>0</v>
      </c>
      <c r="M747" t="s">
        <v>2105</v>
      </c>
    </row>
    <row r="748" spans="1:22" x14ac:dyDescent="0.35">
      <c r="A748" t="s">
        <v>21</v>
      </c>
      <c r="B748" t="s">
        <v>178</v>
      </c>
      <c r="C748" t="s">
        <v>22</v>
      </c>
      <c r="D748" t="s">
        <v>127</v>
      </c>
      <c r="E748" t="s">
        <v>2106</v>
      </c>
      <c r="F748" s="3">
        <v>40696</v>
      </c>
      <c r="G748" t="s">
        <v>2107</v>
      </c>
      <c r="H748">
        <v>0</v>
      </c>
      <c r="I748">
        <v>0</v>
      </c>
      <c r="J748">
        <v>1137</v>
      </c>
      <c r="K748">
        <v>0</v>
      </c>
      <c r="L748">
        <v>0</v>
      </c>
      <c r="M748" t="s">
        <v>2108</v>
      </c>
    </row>
    <row r="749" spans="1:22" x14ac:dyDescent="0.35">
      <c r="A749" t="s">
        <v>21</v>
      </c>
      <c r="B749" t="s">
        <v>178</v>
      </c>
      <c r="C749" t="s">
        <v>22</v>
      </c>
      <c r="D749" t="s">
        <v>643</v>
      </c>
      <c r="E749" t="s">
        <v>511</v>
      </c>
      <c r="F749" s="3">
        <v>21703</v>
      </c>
      <c r="G749" t="s">
        <v>2109</v>
      </c>
      <c r="H749">
        <v>33</v>
      </c>
      <c r="I749">
        <v>0</v>
      </c>
      <c r="J749">
        <v>0</v>
      </c>
      <c r="K749">
        <v>0</v>
      </c>
      <c r="L749">
        <v>0</v>
      </c>
      <c r="M749" t="s">
        <v>2110</v>
      </c>
      <c r="U749">
        <v>0</v>
      </c>
      <c r="V749">
        <v>0</v>
      </c>
    </row>
    <row r="750" spans="1:22" x14ac:dyDescent="0.35">
      <c r="A750" t="s">
        <v>21</v>
      </c>
      <c r="B750" t="s">
        <v>178</v>
      </c>
      <c r="C750" t="s">
        <v>22</v>
      </c>
      <c r="D750" t="s">
        <v>259</v>
      </c>
      <c r="E750" t="s">
        <v>2111</v>
      </c>
      <c r="F750" s="3">
        <v>32296</v>
      </c>
      <c r="G750" t="s">
        <v>2112</v>
      </c>
      <c r="H750">
        <v>0</v>
      </c>
      <c r="I750">
        <v>0</v>
      </c>
      <c r="J750">
        <v>0</v>
      </c>
      <c r="M750" t="s">
        <v>2113</v>
      </c>
      <c r="N750">
        <v>0</v>
      </c>
      <c r="O750">
        <v>0</v>
      </c>
      <c r="U750">
        <v>0</v>
      </c>
      <c r="V750">
        <v>0</v>
      </c>
    </row>
    <row r="751" spans="1:22" x14ac:dyDescent="0.35">
      <c r="A751" t="s">
        <v>21</v>
      </c>
      <c r="B751" t="s">
        <v>178</v>
      </c>
      <c r="C751" t="s">
        <v>22</v>
      </c>
      <c r="D751" t="s">
        <v>278</v>
      </c>
      <c r="E751" t="s">
        <v>237</v>
      </c>
      <c r="F751" s="3">
        <v>36313</v>
      </c>
      <c r="G751" t="s">
        <v>2114</v>
      </c>
      <c r="H751">
        <v>0</v>
      </c>
      <c r="I751">
        <v>0</v>
      </c>
      <c r="J751">
        <v>4</v>
      </c>
      <c r="M751" t="s">
        <v>2115</v>
      </c>
      <c r="U751">
        <v>0</v>
      </c>
      <c r="V751">
        <v>0</v>
      </c>
    </row>
    <row r="752" spans="1:22" hidden="1" x14ac:dyDescent="0.35">
      <c r="A752" t="s">
        <v>154</v>
      </c>
      <c r="B752" t="s">
        <v>155</v>
      </c>
      <c r="C752" t="s">
        <v>209</v>
      </c>
      <c r="D752" t="s">
        <v>157</v>
      </c>
      <c r="E752" t="s">
        <v>2116</v>
      </c>
      <c r="F752" s="3">
        <v>37409</v>
      </c>
      <c r="G752" t="s">
        <v>2117</v>
      </c>
      <c r="H752">
        <v>0</v>
      </c>
      <c r="I752">
        <v>0</v>
      </c>
      <c r="J752">
        <v>2500</v>
      </c>
      <c r="K752">
        <v>0</v>
      </c>
      <c r="L752">
        <v>0</v>
      </c>
      <c r="M752" t="s">
        <v>2118</v>
      </c>
      <c r="U752">
        <v>0</v>
      </c>
      <c r="V752">
        <v>0</v>
      </c>
    </row>
    <row r="753" spans="1:22" x14ac:dyDescent="0.35">
      <c r="A753" t="s">
        <v>21</v>
      </c>
      <c r="B753" t="s">
        <v>178</v>
      </c>
      <c r="C753" t="s">
        <v>22</v>
      </c>
      <c r="D753" t="s">
        <v>127</v>
      </c>
      <c r="E753" t="s">
        <v>2119</v>
      </c>
      <c r="F753" s="3">
        <v>40696</v>
      </c>
      <c r="G753" t="s">
        <v>2120</v>
      </c>
      <c r="J753">
        <v>423</v>
      </c>
      <c r="K753">
        <v>0</v>
      </c>
      <c r="L753">
        <v>0</v>
      </c>
      <c r="M753" t="s">
        <v>2121</v>
      </c>
    </row>
    <row r="754" spans="1:22" x14ac:dyDescent="0.35">
      <c r="A754" t="s">
        <v>21</v>
      </c>
      <c r="B754" t="s">
        <v>178</v>
      </c>
      <c r="C754" t="s">
        <v>22</v>
      </c>
      <c r="D754" t="s">
        <v>278</v>
      </c>
      <c r="E754" t="s">
        <v>2122</v>
      </c>
      <c r="F754" s="3">
        <v>8189</v>
      </c>
      <c r="G754" t="s">
        <v>2123</v>
      </c>
      <c r="H754">
        <v>5</v>
      </c>
      <c r="I754">
        <v>0</v>
      </c>
      <c r="J754">
        <v>0</v>
      </c>
      <c r="M754" t="s">
        <v>2124</v>
      </c>
      <c r="U754">
        <v>0</v>
      </c>
      <c r="V754">
        <v>0</v>
      </c>
    </row>
    <row r="755" spans="1:22" x14ac:dyDescent="0.35">
      <c r="A755" t="s">
        <v>21</v>
      </c>
      <c r="B755" t="s">
        <v>178</v>
      </c>
      <c r="C755" t="s">
        <v>22</v>
      </c>
      <c r="D755" t="s">
        <v>278</v>
      </c>
      <c r="E755" t="s">
        <v>2125</v>
      </c>
      <c r="F755" s="3">
        <v>39235</v>
      </c>
      <c r="G755" t="s">
        <v>2126</v>
      </c>
      <c r="H755">
        <v>0</v>
      </c>
      <c r="I755">
        <v>0</v>
      </c>
      <c r="J755">
        <v>0</v>
      </c>
      <c r="K755">
        <v>0</v>
      </c>
      <c r="L755">
        <v>0</v>
      </c>
      <c r="M755" t="s">
        <v>2127</v>
      </c>
      <c r="U755">
        <v>0</v>
      </c>
      <c r="V755">
        <v>0</v>
      </c>
    </row>
    <row r="756" spans="1:22" x14ac:dyDescent="0.35">
      <c r="A756" t="s">
        <v>21</v>
      </c>
      <c r="B756" t="s">
        <v>178</v>
      </c>
      <c r="C756" t="s">
        <v>22</v>
      </c>
      <c r="D756" t="s">
        <v>126</v>
      </c>
      <c r="E756" t="s">
        <v>2128</v>
      </c>
      <c r="F756" s="3">
        <v>39235</v>
      </c>
      <c r="G756" t="s">
        <v>2129</v>
      </c>
      <c r="H756">
        <v>0</v>
      </c>
      <c r="I756">
        <v>0</v>
      </c>
      <c r="J756">
        <v>0</v>
      </c>
      <c r="K756">
        <v>1183183</v>
      </c>
      <c r="L756">
        <v>63669</v>
      </c>
      <c r="M756" t="s">
        <v>2127</v>
      </c>
      <c r="N756">
        <v>1183183</v>
      </c>
      <c r="U756">
        <v>0</v>
      </c>
      <c r="V756">
        <v>0</v>
      </c>
    </row>
    <row r="757" spans="1:22" x14ac:dyDescent="0.35">
      <c r="A757" t="s">
        <v>21</v>
      </c>
      <c r="B757" t="s">
        <v>178</v>
      </c>
      <c r="C757" t="s">
        <v>22</v>
      </c>
      <c r="D757" t="s">
        <v>126</v>
      </c>
      <c r="E757" t="s">
        <v>488</v>
      </c>
      <c r="F757" s="3">
        <v>42157</v>
      </c>
      <c r="G757" t="s">
        <v>2130</v>
      </c>
      <c r="K757">
        <v>0</v>
      </c>
      <c r="L757">
        <v>0</v>
      </c>
      <c r="M757" t="s">
        <v>2131</v>
      </c>
      <c r="U757">
        <v>300000</v>
      </c>
    </row>
    <row r="758" spans="1:22" hidden="1" x14ac:dyDescent="0.35">
      <c r="A758" t="s">
        <v>154</v>
      </c>
      <c r="B758" t="s">
        <v>246</v>
      </c>
      <c r="C758" t="s">
        <v>522</v>
      </c>
      <c r="D758" t="s">
        <v>523</v>
      </c>
      <c r="E758" t="s">
        <v>2132</v>
      </c>
      <c r="F758" s="3">
        <v>31200</v>
      </c>
      <c r="G758" t="s">
        <v>2133</v>
      </c>
      <c r="H758">
        <v>329</v>
      </c>
      <c r="I758">
        <v>0</v>
      </c>
      <c r="J758">
        <v>0</v>
      </c>
      <c r="M758" t="s">
        <v>2134</v>
      </c>
      <c r="N758">
        <v>0</v>
      </c>
      <c r="O758">
        <v>0</v>
      </c>
      <c r="U758">
        <v>0</v>
      </c>
      <c r="V758">
        <v>0</v>
      </c>
    </row>
    <row r="759" spans="1:22" x14ac:dyDescent="0.35">
      <c r="A759" t="s">
        <v>21</v>
      </c>
      <c r="B759" t="s">
        <v>178</v>
      </c>
      <c r="C759" t="s">
        <v>22</v>
      </c>
      <c r="D759" t="s">
        <v>127</v>
      </c>
      <c r="E759" t="s">
        <v>2135</v>
      </c>
      <c r="F759" s="3">
        <v>37409</v>
      </c>
      <c r="G759" t="s">
        <v>2136</v>
      </c>
      <c r="H759">
        <v>0</v>
      </c>
      <c r="I759">
        <v>0</v>
      </c>
      <c r="J759">
        <v>600</v>
      </c>
      <c r="K759">
        <v>0</v>
      </c>
      <c r="L759">
        <v>0</v>
      </c>
      <c r="M759" t="s">
        <v>2137</v>
      </c>
      <c r="U759">
        <v>0</v>
      </c>
      <c r="V759">
        <v>0</v>
      </c>
    </row>
    <row r="760" spans="1:22" x14ac:dyDescent="0.35">
      <c r="A760" t="s">
        <v>21</v>
      </c>
      <c r="B760" t="s">
        <v>178</v>
      </c>
      <c r="C760" t="s">
        <v>22</v>
      </c>
      <c r="D760" t="s">
        <v>125</v>
      </c>
      <c r="E760" t="s">
        <v>2138</v>
      </c>
      <c r="F760" s="3">
        <v>38505</v>
      </c>
      <c r="G760" t="s">
        <v>2139</v>
      </c>
      <c r="H760">
        <v>0</v>
      </c>
      <c r="J760">
        <v>2000</v>
      </c>
      <c r="K760">
        <v>3455208</v>
      </c>
      <c r="L760">
        <v>193750</v>
      </c>
      <c r="M760" t="s">
        <v>2140</v>
      </c>
      <c r="N760">
        <v>3455208</v>
      </c>
      <c r="U760">
        <v>0</v>
      </c>
      <c r="V760">
        <v>0</v>
      </c>
    </row>
    <row r="761" spans="1:22" x14ac:dyDescent="0.35">
      <c r="A761" t="s">
        <v>21</v>
      </c>
      <c r="B761" t="s">
        <v>178</v>
      </c>
      <c r="C761" t="s">
        <v>7</v>
      </c>
      <c r="D761" t="s">
        <v>484</v>
      </c>
      <c r="E761" t="s">
        <v>2141</v>
      </c>
      <c r="F761" s="3">
        <v>40331</v>
      </c>
      <c r="G761" t="s">
        <v>2142</v>
      </c>
      <c r="H761">
        <v>0</v>
      </c>
      <c r="I761">
        <v>0</v>
      </c>
      <c r="J761">
        <v>0</v>
      </c>
      <c r="K761">
        <v>0</v>
      </c>
      <c r="L761">
        <v>0</v>
      </c>
      <c r="M761" t="s">
        <v>2143</v>
      </c>
      <c r="U761">
        <v>900</v>
      </c>
      <c r="V761">
        <v>5</v>
      </c>
    </row>
    <row r="762" spans="1:22" x14ac:dyDescent="0.35">
      <c r="A762" t="s">
        <v>21</v>
      </c>
      <c r="B762" t="s">
        <v>178</v>
      </c>
      <c r="C762" t="s">
        <v>22</v>
      </c>
      <c r="D762" t="s">
        <v>127</v>
      </c>
      <c r="E762" t="s">
        <v>2144</v>
      </c>
      <c r="F762" s="3">
        <v>40331</v>
      </c>
      <c r="G762" t="s">
        <v>2145</v>
      </c>
      <c r="H762">
        <v>0</v>
      </c>
      <c r="I762">
        <v>0</v>
      </c>
      <c r="J762">
        <v>200</v>
      </c>
      <c r="K762">
        <v>9572104</v>
      </c>
      <c r="L762">
        <v>492983.9</v>
      </c>
      <c r="M762" t="s">
        <v>2146</v>
      </c>
      <c r="N762">
        <v>9572104</v>
      </c>
      <c r="U762">
        <v>0</v>
      </c>
      <c r="V762">
        <v>0</v>
      </c>
    </row>
    <row r="763" spans="1:22" x14ac:dyDescent="0.35">
      <c r="A763" t="s">
        <v>21</v>
      </c>
      <c r="B763" t="s">
        <v>178</v>
      </c>
      <c r="C763" t="s">
        <v>22</v>
      </c>
      <c r="D763" t="s">
        <v>278</v>
      </c>
      <c r="E763" t="s">
        <v>2147</v>
      </c>
      <c r="F763" s="3">
        <v>40331</v>
      </c>
      <c r="G763" t="s">
        <v>2148</v>
      </c>
      <c r="H763">
        <v>0</v>
      </c>
      <c r="I763">
        <v>20</v>
      </c>
      <c r="J763">
        <v>0</v>
      </c>
      <c r="K763">
        <v>17000000</v>
      </c>
      <c r="L763">
        <v>875536.5</v>
      </c>
      <c r="M763" t="s">
        <v>2143</v>
      </c>
      <c r="P763">
        <v>1000000</v>
      </c>
      <c r="S763">
        <v>16000000</v>
      </c>
      <c r="U763">
        <v>0</v>
      </c>
      <c r="V763">
        <v>0</v>
      </c>
    </row>
    <row r="764" spans="1:22" x14ac:dyDescent="0.35">
      <c r="A764" t="s">
        <v>21</v>
      </c>
      <c r="B764" t="s">
        <v>178</v>
      </c>
      <c r="C764" t="s">
        <v>22</v>
      </c>
      <c r="D764" t="s">
        <v>127</v>
      </c>
      <c r="E764" t="s">
        <v>2149</v>
      </c>
      <c r="F764" s="3">
        <v>41062</v>
      </c>
      <c r="G764" t="s">
        <v>2150</v>
      </c>
      <c r="J764">
        <v>1100</v>
      </c>
      <c r="K764">
        <v>0</v>
      </c>
      <c r="L764">
        <v>0</v>
      </c>
      <c r="M764" t="s">
        <v>2151</v>
      </c>
    </row>
    <row r="765" spans="1:22" x14ac:dyDescent="0.35">
      <c r="A765" t="s">
        <v>21</v>
      </c>
      <c r="B765" t="s">
        <v>178</v>
      </c>
      <c r="C765" t="s">
        <v>22</v>
      </c>
      <c r="D765" t="s">
        <v>125</v>
      </c>
      <c r="E765" t="s">
        <v>2152</v>
      </c>
      <c r="F765" s="3">
        <v>41062</v>
      </c>
      <c r="G765" t="s">
        <v>2153</v>
      </c>
      <c r="J765">
        <v>350</v>
      </c>
      <c r="K765">
        <v>3829000</v>
      </c>
      <c r="L765">
        <v>188775.7</v>
      </c>
      <c r="M765" t="s">
        <v>2154</v>
      </c>
      <c r="N765">
        <v>3829000</v>
      </c>
    </row>
    <row r="766" spans="1:22" x14ac:dyDescent="0.35">
      <c r="A766" t="s">
        <v>21</v>
      </c>
      <c r="B766" t="s">
        <v>178</v>
      </c>
      <c r="C766" t="s">
        <v>22</v>
      </c>
      <c r="D766" t="s">
        <v>127</v>
      </c>
      <c r="E766" t="s">
        <v>2155</v>
      </c>
      <c r="F766" s="3">
        <v>42523</v>
      </c>
      <c r="G766" t="s">
        <v>2156</v>
      </c>
      <c r="J766">
        <v>2070</v>
      </c>
      <c r="K766">
        <v>0</v>
      </c>
      <c r="L766">
        <v>0</v>
      </c>
      <c r="M766" t="s">
        <v>2157</v>
      </c>
    </row>
    <row r="767" spans="1:22" x14ac:dyDescent="0.35">
      <c r="A767" t="s">
        <v>21</v>
      </c>
      <c r="B767" t="s">
        <v>178</v>
      </c>
      <c r="C767" t="s">
        <v>22</v>
      </c>
      <c r="D767" t="s">
        <v>126</v>
      </c>
      <c r="E767" t="s">
        <v>2158</v>
      </c>
      <c r="F767" s="3">
        <v>30469</v>
      </c>
      <c r="G767" t="s">
        <v>2159</v>
      </c>
      <c r="H767">
        <v>0</v>
      </c>
      <c r="I767">
        <v>0</v>
      </c>
      <c r="J767">
        <v>0</v>
      </c>
      <c r="M767" t="s">
        <v>2160</v>
      </c>
      <c r="N767">
        <v>0</v>
      </c>
      <c r="O767">
        <v>0</v>
      </c>
      <c r="U767">
        <v>0</v>
      </c>
      <c r="V767">
        <v>0</v>
      </c>
    </row>
    <row r="768" spans="1:22" x14ac:dyDescent="0.35">
      <c r="A768" t="s">
        <v>21</v>
      </c>
      <c r="B768" t="s">
        <v>178</v>
      </c>
      <c r="C768" t="s">
        <v>22</v>
      </c>
      <c r="D768" t="s">
        <v>127</v>
      </c>
      <c r="E768" t="s">
        <v>2161</v>
      </c>
      <c r="F768" s="3">
        <v>37409</v>
      </c>
      <c r="G768" t="s">
        <v>2162</v>
      </c>
      <c r="H768">
        <v>0</v>
      </c>
      <c r="I768">
        <v>0</v>
      </c>
      <c r="J768">
        <v>425</v>
      </c>
      <c r="K768">
        <v>31014</v>
      </c>
      <c r="L768">
        <v>1860.8</v>
      </c>
      <c r="M768" t="s">
        <v>2163</v>
      </c>
      <c r="P768">
        <v>31014</v>
      </c>
      <c r="U768">
        <v>0</v>
      </c>
      <c r="V768">
        <v>0</v>
      </c>
    </row>
    <row r="769" spans="1:22" x14ac:dyDescent="0.35">
      <c r="A769" t="s">
        <v>21</v>
      </c>
      <c r="B769" t="s">
        <v>178</v>
      </c>
      <c r="C769" t="s">
        <v>22</v>
      </c>
      <c r="D769" t="s">
        <v>127</v>
      </c>
      <c r="E769" t="s">
        <v>2164</v>
      </c>
      <c r="F769" s="3">
        <v>41062</v>
      </c>
      <c r="G769" t="s">
        <v>2165</v>
      </c>
      <c r="H769">
        <v>0</v>
      </c>
      <c r="I769">
        <v>0</v>
      </c>
      <c r="J769">
        <v>1000</v>
      </c>
      <c r="K769">
        <v>0</v>
      </c>
      <c r="L769">
        <v>0</v>
      </c>
      <c r="M769" t="s">
        <v>2151</v>
      </c>
    </row>
    <row r="770" spans="1:22" x14ac:dyDescent="0.35">
      <c r="A770" t="s">
        <v>21</v>
      </c>
      <c r="B770" t="s">
        <v>178</v>
      </c>
      <c r="C770" t="s">
        <v>22</v>
      </c>
      <c r="D770" t="s">
        <v>126</v>
      </c>
      <c r="E770" t="s">
        <v>2166</v>
      </c>
      <c r="F770" s="3">
        <v>42523</v>
      </c>
      <c r="G770" t="s">
        <v>2167</v>
      </c>
      <c r="K770">
        <v>0</v>
      </c>
      <c r="L770">
        <v>0</v>
      </c>
      <c r="M770" t="s">
        <v>2168</v>
      </c>
    </row>
    <row r="771" spans="1:22" x14ac:dyDescent="0.35">
      <c r="A771" t="s">
        <v>21</v>
      </c>
      <c r="B771" t="s">
        <v>178</v>
      </c>
      <c r="C771" t="s">
        <v>22</v>
      </c>
      <c r="D771" t="s">
        <v>125</v>
      </c>
      <c r="E771" t="s">
        <v>779</v>
      </c>
      <c r="F771" s="3">
        <v>27547</v>
      </c>
      <c r="G771" t="s">
        <v>2169</v>
      </c>
      <c r="H771">
        <v>0</v>
      </c>
      <c r="I771">
        <v>0</v>
      </c>
      <c r="J771">
        <v>0</v>
      </c>
      <c r="K771">
        <v>2828222</v>
      </c>
      <c r="L771">
        <v>585149.4</v>
      </c>
      <c r="M771" t="s">
        <v>2170</v>
      </c>
      <c r="N771">
        <v>640274</v>
      </c>
      <c r="O771">
        <v>2187948</v>
      </c>
      <c r="U771">
        <v>0</v>
      </c>
      <c r="V771">
        <v>0</v>
      </c>
    </row>
    <row r="772" spans="1:22" x14ac:dyDescent="0.35">
      <c r="A772" t="s">
        <v>21</v>
      </c>
      <c r="B772" t="s">
        <v>178</v>
      </c>
      <c r="C772" t="s">
        <v>22</v>
      </c>
      <c r="D772" t="s">
        <v>125</v>
      </c>
      <c r="E772" t="s">
        <v>1113</v>
      </c>
      <c r="F772" s="3">
        <v>41792</v>
      </c>
      <c r="G772" t="s">
        <v>2171</v>
      </c>
    </row>
    <row r="773" spans="1:22" x14ac:dyDescent="0.35">
      <c r="A773" t="s">
        <v>21</v>
      </c>
      <c r="B773" t="s">
        <v>178</v>
      </c>
      <c r="C773" t="s">
        <v>22</v>
      </c>
      <c r="D773" t="s">
        <v>125</v>
      </c>
      <c r="E773" t="s">
        <v>206</v>
      </c>
      <c r="F773" s="3">
        <v>41792</v>
      </c>
      <c r="G773" t="s">
        <v>2172</v>
      </c>
      <c r="H773">
        <v>0</v>
      </c>
      <c r="I773">
        <v>0</v>
      </c>
      <c r="J773">
        <v>500</v>
      </c>
      <c r="K773">
        <v>19387000</v>
      </c>
      <c r="L773">
        <v>929089.5</v>
      </c>
      <c r="M773" t="s">
        <v>2173</v>
      </c>
      <c r="N773">
        <v>19387000</v>
      </c>
    </row>
    <row r="774" spans="1:22" x14ac:dyDescent="0.35">
      <c r="A774" t="s">
        <v>21</v>
      </c>
      <c r="B774" t="s">
        <v>178</v>
      </c>
      <c r="C774" t="s">
        <v>22</v>
      </c>
      <c r="D774" t="s">
        <v>126</v>
      </c>
      <c r="E774" t="s">
        <v>2174</v>
      </c>
      <c r="F774" s="3">
        <v>11111</v>
      </c>
      <c r="G774" t="s">
        <v>2175</v>
      </c>
      <c r="H774">
        <v>30</v>
      </c>
      <c r="I774">
        <v>11</v>
      </c>
      <c r="J774">
        <v>0</v>
      </c>
      <c r="M774" t="s">
        <v>2176</v>
      </c>
      <c r="U774">
        <v>0</v>
      </c>
      <c r="V774">
        <v>0</v>
      </c>
    </row>
    <row r="775" spans="1:22" x14ac:dyDescent="0.35">
      <c r="A775" t="s">
        <v>21</v>
      </c>
      <c r="B775" t="s">
        <v>178</v>
      </c>
      <c r="C775" t="s">
        <v>7</v>
      </c>
      <c r="D775" t="s">
        <v>415</v>
      </c>
      <c r="E775" t="s">
        <v>2177</v>
      </c>
      <c r="F775" s="3">
        <v>11111</v>
      </c>
      <c r="G775" t="s">
        <v>2178</v>
      </c>
      <c r="H775">
        <v>4</v>
      </c>
      <c r="I775">
        <v>0</v>
      </c>
      <c r="J775">
        <v>0</v>
      </c>
      <c r="M775" t="s">
        <v>2176</v>
      </c>
      <c r="U775">
        <v>0</v>
      </c>
      <c r="V775">
        <v>0</v>
      </c>
    </row>
    <row r="776" spans="1:22" x14ac:dyDescent="0.35">
      <c r="A776" t="s">
        <v>21</v>
      </c>
      <c r="B776" t="s">
        <v>178</v>
      </c>
      <c r="C776" t="s">
        <v>7</v>
      </c>
      <c r="D776" t="s">
        <v>415</v>
      </c>
      <c r="E776" t="s">
        <v>2179</v>
      </c>
      <c r="F776" s="3">
        <v>11111</v>
      </c>
      <c r="G776" t="s">
        <v>2180</v>
      </c>
      <c r="H776">
        <v>8</v>
      </c>
      <c r="I776">
        <v>0</v>
      </c>
      <c r="J776">
        <v>0</v>
      </c>
      <c r="M776" t="s">
        <v>2181</v>
      </c>
      <c r="U776">
        <v>0</v>
      </c>
      <c r="V776">
        <v>0</v>
      </c>
    </row>
    <row r="777" spans="1:22" x14ac:dyDescent="0.35">
      <c r="A777" t="s">
        <v>21</v>
      </c>
      <c r="B777" t="s">
        <v>178</v>
      </c>
      <c r="C777" t="s">
        <v>22</v>
      </c>
      <c r="D777" t="s">
        <v>125</v>
      </c>
      <c r="E777" t="s">
        <v>363</v>
      </c>
      <c r="F777" s="3">
        <v>25721</v>
      </c>
      <c r="G777" t="s">
        <v>2182</v>
      </c>
      <c r="H777">
        <v>0</v>
      </c>
      <c r="I777">
        <v>0</v>
      </c>
      <c r="J777">
        <v>0</v>
      </c>
      <c r="M777" t="s">
        <v>2183</v>
      </c>
      <c r="N777">
        <v>0</v>
      </c>
      <c r="O777">
        <v>0</v>
      </c>
      <c r="U777">
        <v>0</v>
      </c>
      <c r="V777">
        <v>0</v>
      </c>
    </row>
    <row r="778" spans="1:22" x14ac:dyDescent="0.35">
      <c r="A778" t="s">
        <v>21</v>
      </c>
      <c r="B778" t="s">
        <v>178</v>
      </c>
      <c r="C778" t="s">
        <v>22</v>
      </c>
      <c r="D778" t="s">
        <v>125</v>
      </c>
      <c r="E778" t="s">
        <v>2085</v>
      </c>
      <c r="F778" s="3">
        <v>42523</v>
      </c>
      <c r="G778" t="s">
        <v>2184</v>
      </c>
      <c r="K778">
        <v>0</v>
      </c>
      <c r="L778">
        <v>0</v>
      </c>
      <c r="M778" t="s">
        <v>2185</v>
      </c>
    </row>
    <row r="779" spans="1:22" x14ac:dyDescent="0.35">
      <c r="A779" t="s">
        <v>21</v>
      </c>
      <c r="B779" t="s">
        <v>178</v>
      </c>
      <c r="C779" t="s">
        <v>22</v>
      </c>
      <c r="D779" t="s">
        <v>125</v>
      </c>
      <c r="E779" t="s">
        <v>2186</v>
      </c>
      <c r="F779" s="3">
        <v>32296</v>
      </c>
      <c r="G779" t="s">
        <v>2187</v>
      </c>
      <c r="H779">
        <v>0</v>
      </c>
      <c r="I779">
        <v>0</v>
      </c>
      <c r="J779">
        <v>0</v>
      </c>
      <c r="M779" t="s">
        <v>2188</v>
      </c>
      <c r="N779">
        <v>0</v>
      </c>
      <c r="O779">
        <v>0</v>
      </c>
      <c r="U779">
        <v>0</v>
      </c>
      <c r="V779">
        <v>0</v>
      </c>
    </row>
    <row r="780" spans="1:22" x14ac:dyDescent="0.35">
      <c r="A780" t="s">
        <v>21</v>
      </c>
      <c r="B780" t="s">
        <v>178</v>
      </c>
      <c r="C780" t="s">
        <v>22</v>
      </c>
      <c r="D780" t="s">
        <v>127</v>
      </c>
      <c r="E780" t="s">
        <v>1096</v>
      </c>
      <c r="F780" s="3">
        <v>36313</v>
      </c>
      <c r="G780" t="s">
        <v>2189</v>
      </c>
      <c r="H780">
        <v>0</v>
      </c>
      <c r="I780">
        <v>0</v>
      </c>
      <c r="J780">
        <v>1000</v>
      </c>
      <c r="M780" t="s">
        <v>2190</v>
      </c>
      <c r="N780">
        <v>0</v>
      </c>
      <c r="O780">
        <v>0</v>
      </c>
      <c r="U780">
        <v>0</v>
      </c>
      <c r="V780">
        <v>0</v>
      </c>
    </row>
    <row r="781" spans="1:22" x14ac:dyDescent="0.35">
      <c r="A781" t="s">
        <v>21</v>
      </c>
      <c r="B781" t="s">
        <v>178</v>
      </c>
      <c r="C781" t="s">
        <v>22</v>
      </c>
      <c r="D781" t="s">
        <v>127</v>
      </c>
      <c r="E781" t="s">
        <v>2191</v>
      </c>
      <c r="F781" s="3">
        <v>37409</v>
      </c>
      <c r="G781" t="s">
        <v>2192</v>
      </c>
      <c r="H781">
        <v>0</v>
      </c>
      <c r="I781">
        <v>0</v>
      </c>
      <c r="J781">
        <v>103</v>
      </c>
      <c r="K781">
        <v>0</v>
      </c>
      <c r="L781">
        <v>0</v>
      </c>
      <c r="M781" t="s">
        <v>2193</v>
      </c>
      <c r="U781">
        <v>0</v>
      </c>
      <c r="V781">
        <v>0</v>
      </c>
    </row>
    <row r="782" spans="1:22" x14ac:dyDescent="0.35">
      <c r="A782" t="s">
        <v>21</v>
      </c>
      <c r="B782" t="s">
        <v>178</v>
      </c>
      <c r="C782" t="s">
        <v>22</v>
      </c>
      <c r="D782" t="s">
        <v>127</v>
      </c>
      <c r="E782" t="s">
        <v>2194</v>
      </c>
      <c r="F782" s="3">
        <v>37409</v>
      </c>
      <c r="G782" t="s">
        <v>2195</v>
      </c>
      <c r="H782">
        <v>0</v>
      </c>
      <c r="I782">
        <v>0</v>
      </c>
      <c r="J782">
        <v>480</v>
      </c>
      <c r="K782">
        <v>0</v>
      </c>
      <c r="L782">
        <v>0</v>
      </c>
      <c r="M782" t="s">
        <v>2196</v>
      </c>
      <c r="U782">
        <v>0</v>
      </c>
      <c r="V782">
        <v>0</v>
      </c>
    </row>
    <row r="783" spans="1:22" x14ac:dyDescent="0.35">
      <c r="A783" t="s">
        <v>21</v>
      </c>
      <c r="B783" t="s">
        <v>178</v>
      </c>
      <c r="C783" t="s">
        <v>22</v>
      </c>
      <c r="D783" t="s">
        <v>125</v>
      </c>
      <c r="E783" t="s">
        <v>2197</v>
      </c>
      <c r="F783" s="3">
        <v>39966</v>
      </c>
      <c r="G783" t="s">
        <v>2198</v>
      </c>
      <c r="H783">
        <v>0</v>
      </c>
      <c r="I783">
        <v>0</v>
      </c>
      <c r="J783">
        <v>0</v>
      </c>
      <c r="K783">
        <v>0</v>
      </c>
      <c r="L783">
        <v>0</v>
      </c>
      <c r="M783" t="s">
        <v>2199</v>
      </c>
      <c r="U783">
        <v>0</v>
      </c>
      <c r="V783">
        <v>0</v>
      </c>
    </row>
    <row r="784" spans="1:22" x14ac:dyDescent="0.35">
      <c r="A784" t="s">
        <v>21</v>
      </c>
      <c r="B784" t="s">
        <v>178</v>
      </c>
      <c r="C784" t="s">
        <v>22</v>
      </c>
      <c r="D784" t="s">
        <v>126</v>
      </c>
      <c r="E784" t="s">
        <v>180</v>
      </c>
      <c r="F784" s="3">
        <v>42523</v>
      </c>
      <c r="G784" t="s">
        <v>2200</v>
      </c>
      <c r="K784">
        <v>0</v>
      </c>
      <c r="L784">
        <v>0</v>
      </c>
      <c r="M784" t="s">
        <v>2201</v>
      </c>
    </row>
    <row r="785" spans="1:22" x14ac:dyDescent="0.35">
      <c r="A785" t="s">
        <v>21</v>
      </c>
      <c r="B785" t="s">
        <v>178</v>
      </c>
      <c r="C785" t="s">
        <v>22</v>
      </c>
      <c r="D785" t="s">
        <v>125</v>
      </c>
      <c r="E785" t="s">
        <v>2202</v>
      </c>
      <c r="F785" s="3">
        <v>32296</v>
      </c>
      <c r="G785" t="s">
        <v>2203</v>
      </c>
      <c r="H785">
        <v>0</v>
      </c>
      <c r="I785">
        <v>0</v>
      </c>
      <c r="J785">
        <v>0</v>
      </c>
      <c r="M785" t="s">
        <v>2188</v>
      </c>
      <c r="N785">
        <v>0</v>
      </c>
      <c r="O785">
        <v>0</v>
      </c>
      <c r="U785">
        <v>0</v>
      </c>
      <c r="V785">
        <v>0</v>
      </c>
    </row>
    <row r="786" spans="1:22" x14ac:dyDescent="0.35">
      <c r="A786" t="s">
        <v>21</v>
      </c>
      <c r="B786" t="s">
        <v>178</v>
      </c>
      <c r="C786" t="s">
        <v>22</v>
      </c>
      <c r="D786" t="s">
        <v>127</v>
      </c>
      <c r="E786" t="s">
        <v>2204</v>
      </c>
      <c r="F786" s="3">
        <v>33391</v>
      </c>
      <c r="G786" t="s">
        <v>2205</v>
      </c>
      <c r="H786">
        <v>0</v>
      </c>
      <c r="I786">
        <v>0</v>
      </c>
      <c r="J786">
        <v>4035</v>
      </c>
      <c r="M786" t="s">
        <v>2206</v>
      </c>
      <c r="U786">
        <v>0</v>
      </c>
      <c r="V786">
        <v>0</v>
      </c>
    </row>
    <row r="787" spans="1:22" x14ac:dyDescent="0.35">
      <c r="A787" t="s">
        <v>21</v>
      </c>
      <c r="B787" t="s">
        <v>178</v>
      </c>
      <c r="C787" t="s">
        <v>22</v>
      </c>
      <c r="D787" t="s">
        <v>278</v>
      </c>
      <c r="E787" t="s">
        <v>2207</v>
      </c>
      <c r="F787" s="3">
        <v>39601</v>
      </c>
      <c r="G787" t="s">
        <v>2208</v>
      </c>
      <c r="H787">
        <v>0</v>
      </c>
      <c r="I787">
        <v>0</v>
      </c>
      <c r="J787">
        <v>0</v>
      </c>
      <c r="K787">
        <v>0</v>
      </c>
      <c r="L787">
        <v>0</v>
      </c>
      <c r="M787" t="s">
        <v>2209</v>
      </c>
      <c r="U787">
        <v>45000</v>
      </c>
      <c r="V787">
        <v>0</v>
      </c>
    </row>
    <row r="788" spans="1:22" x14ac:dyDescent="0.35">
      <c r="A788" t="s">
        <v>21</v>
      </c>
      <c r="B788" t="s">
        <v>178</v>
      </c>
      <c r="C788" t="s">
        <v>22</v>
      </c>
      <c r="D788" t="s">
        <v>278</v>
      </c>
      <c r="E788" t="s">
        <v>237</v>
      </c>
      <c r="F788" s="3">
        <v>40331</v>
      </c>
      <c r="G788" t="s">
        <v>2210</v>
      </c>
      <c r="H788">
        <v>0</v>
      </c>
      <c r="I788">
        <v>0</v>
      </c>
      <c r="J788">
        <v>85</v>
      </c>
      <c r="K788">
        <v>13239000</v>
      </c>
      <c r="L788">
        <v>681836.9</v>
      </c>
      <c r="M788" t="s">
        <v>2211</v>
      </c>
      <c r="N788">
        <v>12881000</v>
      </c>
      <c r="R788">
        <v>358000</v>
      </c>
      <c r="U788">
        <v>0</v>
      </c>
      <c r="V788">
        <v>0</v>
      </c>
    </row>
    <row r="789" spans="1:22" hidden="1" x14ac:dyDescent="0.35">
      <c r="A789" t="s">
        <v>154</v>
      </c>
      <c r="B789" t="s">
        <v>155</v>
      </c>
      <c r="C789" t="s">
        <v>268</v>
      </c>
      <c r="D789" t="s">
        <v>269</v>
      </c>
      <c r="E789" t="s">
        <v>2212</v>
      </c>
      <c r="F789" s="3">
        <v>42157</v>
      </c>
      <c r="G789" t="s">
        <v>2213</v>
      </c>
      <c r="K789">
        <v>0</v>
      </c>
      <c r="L789">
        <v>0</v>
      </c>
      <c r="M789" t="s">
        <v>2214</v>
      </c>
    </row>
    <row r="790" spans="1:22" hidden="1" x14ac:dyDescent="0.35">
      <c r="A790" t="s">
        <v>154</v>
      </c>
      <c r="B790" t="s">
        <v>155</v>
      </c>
      <c r="C790" t="s">
        <v>173</v>
      </c>
      <c r="D790" t="s">
        <v>325</v>
      </c>
      <c r="E790" t="s">
        <v>2215</v>
      </c>
      <c r="F790" s="3">
        <v>23165</v>
      </c>
      <c r="G790" t="s">
        <v>2216</v>
      </c>
      <c r="H790">
        <v>101</v>
      </c>
      <c r="I790">
        <v>0</v>
      </c>
      <c r="J790">
        <v>0</v>
      </c>
      <c r="M790" t="s">
        <v>2217</v>
      </c>
      <c r="U790">
        <v>0</v>
      </c>
      <c r="V790">
        <v>0</v>
      </c>
    </row>
    <row r="791" spans="1:22" hidden="1" x14ac:dyDescent="0.35">
      <c r="A791" t="s">
        <v>154</v>
      </c>
      <c r="B791" t="s">
        <v>155</v>
      </c>
      <c r="C791" t="s">
        <v>209</v>
      </c>
      <c r="D791" t="s">
        <v>157</v>
      </c>
      <c r="E791" t="s">
        <v>378</v>
      </c>
      <c r="F791" s="3">
        <v>39236</v>
      </c>
      <c r="G791" t="s">
        <v>2218</v>
      </c>
      <c r="H791">
        <v>0</v>
      </c>
      <c r="I791">
        <v>0</v>
      </c>
      <c r="J791">
        <v>345</v>
      </c>
      <c r="K791">
        <v>0</v>
      </c>
      <c r="L791">
        <v>0</v>
      </c>
      <c r="M791" t="s">
        <v>2219</v>
      </c>
      <c r="U791">
        <v>0</v>
      </c>
      <c r="V791">
        <v>0</v>
      </c>
    </row>
    <row r="792" spans="1:22" x14ac:dyDescent="0.35">
      <c r="A792" t="s">
        <v>21</v>
      </c>
      <c r="B792" t="s">
        <v>178</v>
      </c>
      <c r="C792" t="s">
        <v>22</v>
      </c>
      <c r="D792" t="s">
        <v>278</v>
      </c>
      <c r="E792" t="s">
        <v>779</v>
      </c>
      <c r="F792" s="3">
        <v>4538</v>
      </c>
      <c r="G792" t="s">
        <v>2220</v>
      </c>
      <c r="H792">
        <v>28</v>
      </c>
      <c r="I792">
        <v>100</v>
      </c>
      <c r="J792">
        <v>2500</v>
      </c>
      <c r="M792" t="s">
        <v>2221</v>
      </c>
      <c r="U792">
        <v>0</v>
      </c>
      <c r="V792">
        <v>0</v>
      </c>
    </row>
    <row r="793" spans="1:22" x14ac:dyDescent="0.35">
      <c r="A793" t="s">
        <v>21</v>
      </c>
      <c r="B793" t="s">
        <v>178</v>
      </c>
      <c r="C793" t="s">
        <v>22</v>
      </c>
      <c r="D793" t="s">
        <v>127</v>
      </c>
      <c r="E793" t="s">
        <v>2222</v>
      </c>
      <c r="F793" s="3">
        <v>39602</v>
      </c>
      <c r="G793" t="s">
        <v>2223</v>
      </c>
      <c r="H793">
        <v>0</v>
      </c>
      <c r="I793">
        <v>0</v>
      </c>
      <c r="J793">
        <v>2500</v>
      </c>
      <c r="K793">
        <v>0</v>
      </c>
      <c r="L793">
        <v>0</v>
      </c>
      <c r="M793" t="s">
        <v>2224</v>
      </c>
      <c r="U793">
        <v>0</v>
      </c>
      <c r="V793">
        <v>0</v>
      </c>
    </row>
    <row r="794" spans="1:22" x14ac:dyDescent="0.35">
      <c r="A794" t="s">
        <v>21</v>
      </c>
      <c r="B794" t="s">
        <v>178</v>
      </c>
      <c r="C794" t="s">
        <v>22</v>
      </c>
      <c r="D794" t="s">
        <v>125</v>
      </c>
      <c r="E794" t="s">
        <v>2225</v>
      </c>
      <c r="F794" s="3">
        <v>32298</v>
      </c>
      <c r="G794" t="s">
        <v>2226</v>
      </c>
      <c r="H794">
        <v>0</v>
      </c>
      <c r="I794">
        <v>0</v>
      </c>
      <c r="J794">
        <v>0</v>
      </c>
      <c r="M794" t="s">
        <v>2227</v>
      </c>
      <c r="N794">
        <v>0</v>
      </c>
      <c r="O794">
        <v>0</v>
      </c>
      <c r="U794">
        <v>0</v>
      </c>
      <c r="V794">
        <v>0</v>
      </c>
    </row>
    <row r="795" spans="1:22" x14ac:dyDescent="0.35">
      <c r="A795" t="s">
        <v>21</v>
      </c>
      <c r="B795" t="s">
        <v>178</v>
      </c>
      <c r="C795" t="s">
        <v>7</v>
      </c>
      <c r="D795" t="s">
        <v>415</v>
      </c>
      <c r="E795" t="s">
        <v>2228</v>
      </c>
      <c r="F795" s="3">
        <v>24994</v>
      </c>
      <c r="G795" t="s">
        <v>2229</v>
      </c>
      <c r="H795">
        <v>4</v>
      </c>
      <c r="I795">
        <v>0</v>
      </c>
      <c r="J795">
        <v>0</v>
      </c>
      <c r="M795" t="s">
        <v>2230</v>
      </c>
      <c r="U795">
        <v>0</v>
      </c>
      <c r="V795">
        <v>0</v>
      </c>
    </row>
    <row r="796" spans="1:22" x14ac:dyDescent="0.35">
      <c r="A796" t="s">
        <v>21</v>
      </c>
      <c r="B796" t="s">
        <v>178</v>
      </c>
      <c r="C796" t="s">
        <v>22</v>
      </c>
      <c r="D796" t="s">
        <v>126</v>
      </c>
      <c r="E796" t="s">
        <v>614</v>
      </c>
      <c r="F796" s="3">
        <v>29011</v>
      </c>
      <c r="G796" t="s">
        <v>2231</v>
      </c>
      <c r="H796">
        <v>0</v>
      </c>
      <c r="I796">
        <v>0</v>
      </c>
      <c r="J796">
        <v>0</v>
      </c>
      <c r="M796" t="s">
        <v>2232</v>
      </c>
      <c r="N796">
        <v>0</v>
      </c>
      <c r="O796">
        <v>0</v>
      </c>
      <c r="U796">
        <v>0</v>
      </c>
      <c r="V796">
        <v>0</v>
      </c>
    </row>
    <row r="797" spans="1:22" x14ac:dyDescent="0.35">
      <c r="A797" t="s">
        <v>21</v>
      </c>
      <c r="B797" t="s">
        <v>178</v>
      </c>
      <c r="C797" t="s">
        <v>22</v>
      </c>
      <c r="D797" t="s">
        <v>125</v>
      </c>
      <c r="E797" t="s">
        <v>2233</v>
      </c>
      <c r="F797" s="3">
        <v>34855</v>
      </c>
      <c r="G797" t="s">
        <v>2234</v>
      </c>
      <c r="H797">
        <v>0</v>
      </c>
      <c r="I797">
        <v>0</v>
      </c>
      <c r="J797">
        <v>802</v>
      </c>
      <c r="K797">
        <v>7155707</v>
      </c>
      <c r="L797">
        <v>490116.9</v>
      </c>
      <c r="M797" t="s">
        <v>2235</v>
      </c>
      <c r="N797">
        <v>1685853</v>
      </c>
      <c r="O797">
        <v>5469854</v>
      </c>
      <c r="U797">
        <v>0</v>
      </c>
      <c r="V797">
        <v>0</v>
      </c>
    </row>
    <row r="798" spans="1:22" x14ac:dyDescent="0.35">
      <c r="A798" t="s">
        <v>21</v>
      </c>
      <c r="B798" t="s">
        <v>178</v>
      </c>
      <c r="C798" t="s">
        <v>22</v>
      </c>
      <c r="D798" t="s">
        <v>125</v>
      </c>
      <c r="E798" t="s">
        <v>2236</v>
      </c>
      <c r="F798" s="3">
        <v>39238</v>
      </c>
      <c r="G798" t="s">
        <v>2237</v>
      </c>
      <c r="H798">
        <v>0</v>
      </c>
      <c r="I798">
        <v>0</v>
      </c>
      <c r="J798">
        <v>375</v>
      </c>
      <c r="K798">
        <v>9600000</v>
      </c>
      <c r="L798">
        <v>516591.9</v>
      </c>
      <c r="M798" t="s">
        <v>2238</v>
      </c>
      <c r="N798">
        <v>9600000</v>
      </c>
      <c r="U798">
        <v>0</v>
      </c>
      <c r="V798">
        <v>0</v>
      </c>
    </row>
    <row r="799" spans="1:22" x14ac:dyDescent="0.35">
      <c r="A799" t="s">
        <v>21</v>
      </c>
      <c r="B799" t="s">
        <v>178</v>
      </c>
      <c r="C799" t="s">
        <v>22</v>
      </c>
      <c r="D799" t="s">
        <v>126</v>
      </c>
      <c r="E799" t="s">
        <v>2239</v>
      </c>
      <c r="F799" s="3">
        <v>39238</v>
      </c>
      <c r="G799" t="s">
        <v>2240</v>
      </c>
      <c r="H799">
        <v>0</v>
      </c>
      <c r="I799">
        <v>0</v>
      </c>
      <c r="J799">
        <v>0</v>
      </c>
      <c r="K799">
        <v>16396213</v>
      </c>
      <c r="L799">
        <v>882307.4</v>
      </c>
      <c r="M799" t="s">
        <v>2238</v>
      </c>
      <c r="N799">
        <v>7496213</v>
      </c>
      <c r="O799">
        <v>8900000</v>
      </c>
      <c r="U799">
        <v>0</v>
      </c>
      <c r="V799">
        <v>0</v>
      </c>
    </row>
    <row r="800" spans="1:22" x14ac:dyDescent="0.35">
      <c r="A800" t="s">
        <v>21</v>
      </c>
      <c r="B800" t="s">
        <v>178</v>
      </c>
      <c r="C800" t="s">
        <v>22</v>
      </c>
      <c r="D800" t="s">
        <v>127</v>
      </c>
      <c r="E800" t="s">
        <v>2241</v>
      </c>
      <c r="F800" s="3">
        <v>34856</v>
      </c>
      <c r="G800" t="s">
        <v>2242</v>
      </c>
      <c r="H800">
        <v>0</v>
      </c>
      <c r="I800">
        <v>0</v>
      </c>
      <c r="J800">
        <v>950</v>
      </c>
      <c r="K800">
        <v>3432310</v>
      </c>
      <c r="L800">
        <v>235089.7</v>
      </c>
      <c r="M800" t="s">
        <v>2243</v>
      </c>
      <c r="N800">
        <v>504871</v>
      </c>
      <c r="O800">
        <v>202377</v>
      </c>
      <c r="P800">
        <v>2725062</v>
      </c>
      <c r="U800">
        <v>0</v>
      </c>
      <c r="V800">
        <v>0</v>
      </c>
    </row>
    <row r="801" spans="1:22" x14ac:dyDescent="0.35">
      <c r="A801" t="s">
        <v>21</v>
      </c>
      <c r="B801" t="s">
        <v>178</v>
      </c>
      <c r="C801" t="s">
        <v>22</v>
      </c>
      <c r="D801" t="s">
        <v>125</v>
      </c>
      <c r="E801" t="s">
        <v>1519</v>
      </c>
      <c r="F801" s="3">
        <v>34856</v>
      </c>
      <c r="G801" t="s">
        <v>2244</v>
      </c>
      <c r="H801">
        <v>0</v>
      </c>
      <c r="I801">
        <v>0</v>
      </c>
      <c r="J801">
        <v>0</v>
      </c>
      <c r="K801">
        <v>154623306</v>
      </c>
      <c r="L801">
        <v>10590637.4</v>
      </c>
      <c r="M801" t="s">
        <v>2235</v>
      </c>
      <c r="N801">
        <v>34061897</v>
      </c>
      <c r="O801">
        <v>9324782</v>
      </c>
      <c r="P801">
        <v>12672842</v>
      </c>
      <c r="Q801">
        <v>76670115</v>
      </c>
      <c r="S801">
        <v>21893670</v>
      </c>
      <c r="U801">
        <v>0</v>
      </c>
      <c r="V801">
        <v>0</v>
      </c>
    </row>
    <row r="802" spans="1:22" x14ac:dyDescent="0.35">
      <c r="A802" t="s">
        <v>21</v>
      </c>
      <c r="B802" t="s">
        <v>178</v>
      </c>
      <c r="C802" t="s">
        <v>22</v>
      </c>
      <c r="D802" t="s">
        <v>127</v>
      </c>
      <c r="E802" t="s">
        <v>2245</v>
      </c>
      <c r="F802" s="3">
        <v>38509</v>
      </c>
      <c r="G802" t="s">
        <v>2246</v>
      </c>
      <c r="H802">
        <v>0</v>
      </c>
      <c r="J802">
        <v>850</v>
      </c>
      <c r="K802">
        <v>0</v>
      </c>
      <c r="L802">
        <v>0</v>
      </c>
      <c r="M802" t="s">
        <v>2247</v>
      </c>
      <c r="U802">
        <v>0</v>
      </c>
      <c r="V802">
        <v>0</v>
      </c>
    </row>
    <row r="803" spans="1:22" x14ac:dyDescent="0.35">
      <c r="A803" t="s">
        <v>21</v>
      </c>
      <c r="B803" t="s">
        <v>178</v>
      </c>
      <c r="C803" t="s">
        <v>22</v>
      </c>
      <c r="D803" t="s">
        <v>125</v>
      </c>
      <c r="E803" t="s">
        <v>1519</v>
      </c>
      <c r="F803" s="3">
        <v>38509</v>
      </c>
      <c r="G803" t="s">
        <v>2248</v>
      </c>
      <c r="H803">
        <v>2</v>
      </c>
      <c r="J803">
        <v>7028</v>
      </c>
      <c r="K803">
        <v>129049397</v>
      </c>
      <c r="L803">
        <v>7236414.7999999998</v>
      </c>
      <c r="M803" t="s">
        <v>2249</v>
      </c>
      <c r="N803">
        <v>129049397</v>
      </c>
      <c r="U803">
        <v>0</v>
      </c>
      <c r="V803">
        <v>0</v>
      </c>
    </row>
    <row r="804" spans="1:22" x14ac:dyDescent="0.35">
      <c r="A804" t="s">
        <v>21</v>
      </c>
      <c r="B804" t="s">
        <v>178</v>
      </c>
      <c r="C804" t="s">
        <v>22</v>
      </c>
      <c r="D804" t="s">
        <v>278</v>
      </c>
      <c r="E804" t="s">
        <v>2250</v>
      </c>
      <c r="F804" s="3">
        <v>40335</v>
      </c>
      <c r="G804" t="s">
        <v>2251</v>
      </c>
      <c r="H804">
        <v>0</v>
      </c>
      <c r="I804">
        <v>0</v>
      </c>
      <c r="J804">
        <v>0</v>
      </c>
      <c r="K804">
        <v>100000</v>
      </c>
      <c r="L804">
        <v>5150.2</v>
      </c>
      <c r="M804" t="s">
        <v>2252</v>
      </c>
      <c r="P804">
        <v>100000</v>
      </c>
      <c r="U804">
        <v>13500</v>
      </c>
      <c r="V804">
        <v>0</v>
      </c>
    </row>
    <row r="805" spans="1:22" x14ac:dyDescent="0.35">
      <c r="A805" t="s">
        <v>21</v>
      </c>
      <c r="B805" t="s">
        <v>178</v>
      </c>
      <c r="C805" t="s">
        <v>22</v>
      </c>
      <c r="D805" t="s">
        <v>125</v>
      </c>
      <c r="E805" t="s">
        <v>2253</v>
      </c>
      <c r="F805" s="3">
        <v>41066</v>
      </c>
      <c r="G805" t="s">
        <v>2254</v>
      </c>
      <c r="H805">
        <v>0</v>
      </c>
      <c r="I805">
        <v>0</v>
      </c>
      <c r="J805">
        <v>137</v>
      </c>
      <c r="K805">
        <v>1503748</v>
      </c>
      <c r="L805">
        <v>74137.100000000006</v>
      </c>
      <c r="M805" t="s">
        <v>2255</v>
      </c>
      <c r="N805">
        <v>1503748</v>
      </c>
    </row>
    <row r="806" spans="1:22" x14ac:dyDescent="0.35">
      <c r="A806" t="s">
        <v>21</v>
      </c>
      <c r="B806" t="s">
        <v>178</v>
      </c>
      <c r="C806" t="s">
        <v>22</v>
      </c>
      <c r="D806" t="s">
        <v>125</v>
      </c>
      <c r="E806" t="s">
        <v>2256</v>
      </c>
      <c r="F806" s="3">
        <v>36319</v>
      </c>
      <c r="G806" t="s">
        <v>2257</v>
      </c>
      <c r="H806">
        <v>0</v>
      </c>
      <c r="I806">
        <v>0</v>
      </c>
      <c r="J806">
        <v>30</v>
      </c>
      <c r="M806" t="s">
        <v>2258</v>
      </c>
      <c r="U806">
        <v>0</v>
      </c>
      <c r="V806">
        <v>0</v>
      </c>
    </row>
    <row r="807" spans="1:22" x14ac:dyDescent="0.35">
      <c r="A807" t="s">
        <v>21</v>
      </c>
      <c r="B807" t="s">
        <v>178</v>
      </c>
      <c r="C807" t="s">
        <v>22</v>
      </c>
      <c r="D807" t="s">
        <v>125</v>
      </c>
      <c r="E807" t="s">
        <v>2259</v>
      </c>
      <c r="F807" s="3">
        <v>39607</v>
      </c>
      <c r="G807" t="s">
        <v>2260</v>
      </c>
      <c r="H807">
        <v>0</v>
      </c>
      <c r="I807">
        <v>0</v>
      </c>
      <c r="J807">
        <v>0</v>
      </c>
      <c r="K807">
        <v>4507509</v>
      </c>
      <c r="L807">
        <v>237029.4</v>
      </c>
      <c r="M807" t="s">
        <v>2261</v>
      </c>
      <c r="N807">
        <v>4507509</v>
      </c>
      <c r="U807">
        <v>0</v>
      </c>
      <c r="V807">
        <v>0</v>
      </c>
    </row>
    <row r="808" spans="1:22" x14ac:dyDescent="0.35">
      <c r="A808" t="s">
        <v>21</v>
      </c>
      <c r="B808" t="s">
        <v>178</v>
      </c>
      <c r="C808" t="s">
        <v>22</v>
      </c>
      <c r="D808" t="s">
        <v>125</v>
      </c>
      <c r="E808" t="s">
        <v>2262</v>
      </c>
      <c r="F808" s="3">
        <v>37416</v>
      </c>
      <c r="G808" t="s">
        <v>2263</v>
      </c>
      <c r="H808">
        <v>0</v>
      </c>
      <c r="I808">
        <v>0</v>
      </c>
      <c r="J808">
        <v>0</v>
      </c>
      <c r="K808">
        <v>6975854</v>
      </c>
      <c r="L808">
        <v>418551.2</v>
      </c>
      <c r="M808" t="s">
        <v>2264</v>
      </c>
      <c r="P808">
        <v>6975854</v>
      </c>
      <c r="U808">
        <v>0</v>
      </c>
      <c r="V808">
        <v>0</v>
      </c>
    </row>
    <row r="809" spans="1:22" x14ac:dyDescent="0.35">
      <c r="A809" t="s">
        <v>21</v>
      </c>
      <c r="B809" t="s">
        <v>178</v>
      </c>
      <c r="C809" t="s">
        <v>22</v>
      </c>
      <c r="D809" t="s">
        <v>127</v>
      </c>
      <c r="E809" t="s">
        <v>787</v>
      </c>
      <c r="F809" s="3">
        <v>20271</v>
      </c>
      <c r="G809" t="s">
        <v>2265</v>
      </c>
      <c r="H809">
        <v>0</v>
      </c>
      <c r="I809">
        <v>0</v>
      </c>
      <c r="J809">
        <v>0</v>
      </c>
      <c r="K809">
        <v>24402775</v>
      </c>
      <c r="L809">
        <v>10384159.6</v>
      </c>
      <c r="M809" t="s">
        <v>2266</v>
      </c>
      <c r="P809">
        <v>23207778</v>
      </c>
      <c r="Q809">
        <v>1194997</v>
      </c>
      <c r="U809">
        <v>0</v>
      </c>
      <c r="V809">
        <v>0</v>
      </c>
    </row>
    <row r="810" spans="1:22" x14ac:dyDescent="0.35">
      <c r="A810" t="s">
        <v>21</v>
      </c>
      <c r="B810" t="s">
        <v>178</v>
      </c>
      <c r="C810" t="s">
        <v>13</v>
      </c>
      <c r="D810" t="s">
        <v>196</v>
      </c>
      <c r="E810" t="s">
        <v>234</v>
      </c>
      <c r="F810" s="3">
        <v>30498</v>
      </c>
      <c r="G810" t="s">
        <v>2267</v>
      </c>
      <c r="H810">
        <v>0</v>
      </c>
      <c r="I810">
        <v>0</v>
      </c>
      <c r="J810">
        <v>0</v>
      </c>
      <c r="K810">
        <v>4444275</v>
      </c>
      <c r="L810">
        <v>458961.3</v>
      </c>
      <c r="M810" t="s">
        <v>2268</v>
      </c>
      <c r="N810">
        <v>1384672</v>
      </c>
      <c r="O810">
        <v>3059603</v>
      </c>
      <c r="U810">
        <v>0</v>
      </c>
      <c r="V810">
        <v>0</v>
      </c>
    </row>
    <row r="811" spans="1:22" x14ac:dyDescent="0.35">
      <c r="A811" t="s">
        <v>21</v>
      </c>
      <c r="B811" t="s">
        <v>178</v>
      </c>
      <c r="C811" t="s">
        <v>22</v>
      </c>
      <c r="D811" t="s">
        <v>127</v>
      </c>
      <c r="E811" t="s">
        <v>2269</v>
      </c>
      <c r="F811" s="3">
        <v>31229</v>
      </c>
      <c r="G811" t="s">
        <v>2270</v>
      </c>
      <c r="H811">
        <v>0</v>
      </c>
      <c r="I811">
        <v>0</v>
      </c>
      <c r="J811">
        <v>0</v>
      </c>
      <c r="M811" t="s">
        <v>2271</v>
      </c>
      <c r="N811">
        <v>0</v>
      </c>
      <c r="O811">
        <v>0</v>
      </c>
      <c r="U811">
        <v>0</v>
      </c>
      <c r="V811">
        <v>0</v>
      </c>
    </row>
    <row r="812" spans="1:22" x14ac:dyDescent="0.35">
      <c r="A812" t="s">
        <v>21</v>
      </c>
      <c r="B812" t="s">
        <v>178</v>
      </c>
      <c r="C812" t="s">
        <v>22</v>
      </c>
      <c r="D812" t="s">
        <v>278</v>
      </c>
      <c r="E812" t="s">
        <v>2272</v>
      </c>
      <c r="F812" s="3">
        <v>32690</v>
      </c>
      <c r="G812" t="s">
        <v>2273</v>
      </c>
      <c r="H812">
        <v>0</v>
      </c>
      <c r="I812">
        <v>0</v>
      </c>
      <c r="J812">
        <v>0</v>
      </c>
      <c r="M812" t="s">
        <v>2274</v>
      </c>
      <c r="N812">
        <v>0</v>
      </c>
      <c r="O812">
        <v>0</v>
      </c>
      <c r="U812">
        <v>0</v>
      </c>
      <c r="V812">
        <v>0</v>
      </c>
    </row>
    <row r="813" spans="1:22" x14ac:dyDescent="0.35">
      <c r="A813" t="s">
        <v>21</v>
      </c>
      <c r="B813" t="s">
        <v>178</v>
      </c>
      <c r="C813" t="s">
        <v>22</v>
      </c>
      <c r="D813" t="s">
        <v>125</v>
      </c>
      <c r="E813" t="s">
        <v>2275</v>
      </c>
      <c r="F813" s="3">
        <v>37073</v>
      </c>
      <c r="G813" t="s">
        <v>2276</v>
      </c>
      <c r="H813">
        <v>0</v>
      </c>
      <c r="I813">
        <v>0</v>
      </c>
      <c r="K813">
        <v>9323887</v>
      </c>
      <c r="L813">
        <v>572017.6</v>
      </c>
      <c r="M813" t="s">
        <v>2277</v>
      </c>
      <c r="N813">
        <v>2622744</v>
      </c>
      <c r="O813">
        <v>6701143</v>
      </c>
      <c r="U813">
        <v>0</v>
      </c>
      <c r="V813">
        <v>0</v>
      </c>
    </row>
    <row r="814" spans="1:22" x14ac:dyDescent="0.35">
      <c r="A814" t="s">
        <v>21</v>
      </c>
      <c r="B814" t="s">
        <v>178</v>
      </c>
      <c r="C814" t="s">
        <v>22</v>
      </c>
      <c r="D814" t="s">
        <v>127</v>
      </c>
      <c r="E814" t="s">
        <v>2278</v>
      </c>
      <c r="F814" s="3">
        <v>37438</v>
      </c>
      <c r="G814" t="s">
        <v>2279</v>
      </c>
      <c r="H814">
        <v>0</v>
      </c>
      <c r="I814">
        <v>0</v>
      </c>
      <c r="J814">
        <v>985</v>
      </c>
      <c r="K814">
        <v>0</v>
      </c>
      <c r="L814">
        <v>0</v>
      </c>
      <c r="M814" t="s">
        <v>2196</v>
      </c>
      <c r="U814">
        <v>0</v>
      </c>
      <c r="V814">
        <v>0</v>
      </c>
    </row>
    <row r="815" spans="1:22" x14ac:dyDescent="0.35">
      <c r="A815" t="s">
        <v>21</v>
      </c>
      <c r="B815" t="s">
        <v>178</v>
      </c>
      <c r="C815" t="s">
        <v>22</v>
      </c>
      <c r="D815" t="s">
        <v>127</v>
      </c>
      <c r="E815" t="s">
        <v>2280</v>
      </c>
      <c r="F815" s="3">
        <v>37803</v>
      </c>
      <c r="G815" t="s">
        <v>2281</v>
      </c>
      <c r="J815">
        <v>48501</v>
      </c>
      <c r="K815">
        <v>159052448</v>
      </c>
      <c r="L815">
        <v>9283216.8000000007</v>
      </c>
      <c r="M815" t="s">
        <v>1277</v>
      </c>
      <c r="N815">
        <v>159052448</v>
      </c>
      <c r="U815">
        <v>0</v>
      </c>
      <c r="V815">
        <v>0</v>
      </c>
    </row>
    <row r="816" spans="1:22" x14ac:dyDescent="0.35">
      <c r="A816" t="s">
        <v>21</v>
      </c>
      <c r="B816" t="s">
        <v>178</v>
      </c>
      <c r="C816" t="s">
        <v>22</v>
      </c>
      <c r="D816" t="s">
        <v>127</v>
      </c>
      <c r="E816" t="s">
        <v>2282</v>
      </c>
      <c r="F816" s="3">
        <v>39630</v>
      </c>
      <c r="G816" t="s">
        <v>2283</v>
      </c>
      <c r="H816">
        <v>0</v>
      </c>
      <c r="I816">
        <v>0</v>
      </c>
      <c r="J816">
        <v>1000</v>
      </c>
      <c r="K816">
        <v>0</v>
      </c>
      <c r="L816">
        <v>0</v>
      </c>
      <c r="M816" t="s">
        <v>2284</v>
      </c>
      <c r="U816">
        <v>0</v>
      </c>
      <c r="V816">
        <v>0</v>
      </c>
    </row>
    <row r="817" spans="1:22" x14ac:dyDescent="0.35">
      <c r="A817" t="s">
        <v>21</v>
      </c>
      <c r="B817" t="s">
        <v>178</v>
      </c>
      <c r="C817" t="s">
        <v>22</v>
      </c>
      <c r="D817" t="s">
        <v>126</v>
      </c>
      <c r="E817" t="s">
        <v>369</v>
      </c>
      <c r="F817" s="3">
        <v>39630</v>
      </c>
      <c r="G817" t="s">
        <v>2285</v>
      </c>
      <c r="H817">
        <v>0</v>
      </c>
      <c r="I817">
        <v>0</v>
      </c>
      <c r="J817">
        <v>0</v>
      </c>
      <c r="K817">
        <v>0</v>
      </c>
      <c r="L817">
        <v>0</v>
      </c>
      <c r="M817" t="s">
        <v>2286</v>
      </c>
      <c r="U817">
        <v>0</v>
      </c>
      <c r="V817">
        <v>0</v>
      </c>
    </row>
    <row r="818" spans="1:22" x14ac:dyDescent="0.35">
      <c r="A818" t="s">
        <v>21</v>
      </c>
      <c r="B818" t="s">
        <v>178</v>
      </c>
      <c r="C818" t="s">
        <v>22</v>
      </c>
      <c r="D818" t="s">
        <v>127</v>
      </c>
      <c r="E818" t="s">
        <v>248</v>
      </c>
      <c r="F818" s="3">
        <v>41821</v>
      </c>
      <c r="G818" t="s">
        <v>2287</v>
      </c>
      <c r="H818">
        <v>0</v>
      </c>
      <c r="I818">
        <v>0</v>
      </c>
      <c r="J818">
        <v>4500</v>
      </c>
      <c r="K818">
        <v>300000000</v>
      </c>
      <c r="L818">
        <v>14376996.800000001</v>
      </c>
      <c r="M818" t="s">
        <v>2288</v>
      </c>
      <c r="P818">
        <v>300000000</v>
      </c>
    </row>
    <row r="819" spans="1:22" x14ac:dyDescent="0.35">
      <c r="A819" t="s">
        <v>21</v>
      </c>
      <c r="B819" t="s">
        <v>178</v>
      </c>
      <c r="C819" t="s">
        <v>22</v>
      </c>
      <c r="D819" t="s">
        <v>127</v>
      </c>
      <c r="E819" t="s">
        <v>2222</v>
      </c>
      <c r="F819" s="3">
        <v>42186</v>
      </c>
      <c r="G819" t="s">
        <v>2289</v>
      </c>
      <c r="J819">
        <v>13000</v>
      </c>
      <c r="K819">
        <v>92191000</v>
      </c>
      <c r="L819">
        <v>4369241.7</v>
      </c>
      <c r="M819" t="s">
        <v>2290</v>
      </c>
      <c r="N819">
        <v>92191000</v>
      </c>
    </row>
    <row r="820" spans="1:22" x14ac:dyDescent="0.35">
      <c r="A820" t="s">
        <v>21</v>
      </c>
      <c r="B820" t="s">
        <v>178</v>
      </c>
      <c r="C820" t="s">
        <v>22</v>
      </c>
      <c r="D820" t="s">
        <v>125</v>
      </c>
      <c r="E820" t="s">
        <v>382</v>
      </c>
      <c r="F820" s="3">
        <v>28672</v>
      </c>
      <c r="G820" t="s">
        <v>2291</v>
      </c>
      <c r="H820">
        <v>0</v>
      </c>
      <c r="I820">
        <v>0</v>
      </c>
      <c r="J820">
        <v>0</v>
      </c>
      <c r="K820">
        <v>1597600</v>
      </c>
      <c r="L820">
        <v>261901.6</v>
      </c>
      <c r="M820" t="s">
        <v>2292</v>
      </c>
      <c r="N820">
        <v>87859</v>
      </c>
      <c r="O820">
        <v>1509741</v>
      </c>
      <c r="U820">
        <v>0</v>
      </c>
      <c r="V820">
        <v>0</v>
      </c>
    </row>
    <row r="821" spans="1:22" x14ac:dyDescent="0.35">
      <c r="A821" t="s">
        <v>21</v>
      </c>
      <c r="B821" t="s">
        <v>178</v>
      </c>
      <c r="C821" t="s">
        <v>22</v>
      </c>
      <c r="D821" t="s">
        <v>126</v>
      </c>
      <c r="E821" t="s">
        <v>1519</v>
      </c>
      <c r="F821" s="3">
        <v>34881</v>
      </c>
      <c r="G821" t="s">
        <v>2293</v>
      </c>
      <c r="H821">
        <v>0</v>
      </c>
      <c r="I821">
        <v>0</v>
      </c>
      <c r="J821">
        <v>0</v>
      </c>
      <c r="K821">
        <v>28103000</v>
      </c>
      <c r="L821">
        <v>1924863</v>
      </c>
      <c r="M821" t="s">
        <v>2294</v>
      </c>
      <c r="N821">
        <v>0</v>
      </c>
      <c r="O821">
        <v>0</v>
      </c>
      <c r="S821">
        <v>28103000</v>
      </c>
      <c r="U821">
        <v>0</v>
      </c>
      <c r="V821">
        <v>0</v>
      </c>
    </row>
    <row r="822" spans="1:22" hidden="1" x14ac:dyDescent="0.35">
      <c r="A822" t="s">
        <v>154</v>
      </c>
      <c r="B822" t="s">
        <v>155</v>
      </c>
      <c r="C822" t="s">
        <v>268</v>
      </c>
      <c r="D822" t="s">
        <v>209</v>
      </c>
      <c r="E822" t="s">
        <v>378</v>
      </c>
      <c r="F822" s="3">
        <v>35612</v>
      </c>
      <c r="G822" t="s">
        <v>2295</v>
      </c>
      <c r="H822">
        <v>0</v>
      </c>
      <c r="I822">
        <v>0</v>
      </c>
      <c r="J822">
        <v>4000</v>
      </c>
      <c r="M822" t="s">
        <v>2296</v>
      </c>
      <c r="N822">
        <v>0</v>
      </c>
      <c r="O822">
        <v>0</v>
      </c>
      <c r="U822">
        <v>0</v>
      </c>
      <c r="V822">
        <v>0</v>
      </c>
    </row>
    <row r="823" spans="1:22" hidden="1" x14ac:dyDescent="0.35">
      <c r="A823" t="s">
        <v>154</v>
      </c>
      <c r="B823" t="s">
        <v>155</v>
      </c>
      <c r="C823" t="s">
        <v>268</v>
      </c>
      <c r="D823" t="s">
        <v>390</v>
      </c>
      <c r="E823" t="s">
        <v>2122</v>
      </c>
      <c r="F823" s="3">
        <v>35977</v>
      </c>
      <c r="G823" t="s">
        <v>2297</v>
      </c>
      <c r="H823">
        <v>0</v>
      </c>
      <c r="I823">
        <v>0</v>
      </c>
      <c r="J823">
        <v>0</v>
      </c>
      <c r="M823" t="s">
        <v>2298</v>
      </c>
      <c r="N823">
        <v>0</v>
      </c>
      <c r="O823">
        <v>0</v>
      </c>
      <c r="U823">
        <v>0</v>
      </c>
      <c r="V823">
        <v>0</v>
      </c>
    </row>
    <row r="824" spans="1:22" x14ac:dyDescent="0.35">
      <c r="A824" t="s">
        <v>21</v>
      </c>
      <c r="B824" t="s">
        <v>178</v>
      </c>
      <c r="C824" t="s">
        <v>22</v>
      </c>
      <c r="D824" t="s">
        <v>127</v>
      </c>
      <c r="E824" t="s">
        <v>481</v>
      </c>
      <c r="F824" s="3">
        <v>4200</v>
      </c>
      <c r="G824" t="s">
        <v>2299</v>
      </c>
      <c r="H824">
        <v>73</v>
      </c>
      <c r="I824">
        <v>0</v>
      </c>
      <c r="J824">
        <v>200</v>
      </c>
      <c r="M824" t="s">
        <v>2300</v>
      </c>
      <c r="U824">
        <v>0</v>
      </c>
      <c r="V824">
        <v>0</v>
      </c>
    </row>
    <row r="825" spans="1:22" x14ac:dyDescent="0.35">
      <c r="A825" t="s">
        <v>21</v>
      </c>
      <c r="B825" t="s">
        <v>178</v>
      </c>
      <c r="C825" t="s">
        <v>22</v>
      </c>
      <c r="D825" t="s">
        <v>338</v>
      </c>
      <c r="E825" t="s">
        <v>2301</v>
      </c>
      <c r="F825" s="3">
        <v>20271</v>
      </c>
      <c r="G825" t="s">
        <v>2302</v>
      </c>
      <c r="H825">
        <v>7</v>
      </c>
      <c r="I825">
        <v>0</v>
      </c>
      <c r="J825">
        <v>0</v>
      </c>
      <c r="M825" t="s">
        <v>2303</v>
      </c>
      <c r="U825">
        <v>0</v>
      </c>
      <c r="V825">
        <v>0</v>
      </c>
    </row>
    <row r="826" spans="1:22" hidden="1" x14ac:dyDescent="0.35">
      <c r="A826" t="s">
        <v>154</v>
      </c>
      <c r="B826" t="s">
        <v>246</v>
      </c>
      <c r="C826" t="s">
        <v>1099</v>
      </c>
      <c r="D826" t="s">
        <v>1100</v>
      </c>
      <c r="E826" t="s">
        <v>2304</v>
      </c>
      <c r="F826" s="3">
        <v>33055</v>
      </c>
      <c r="G826" t="s">
        <v>2305</v>
      </c>
      <c r="H826">
        <v>1</v>
      </c>
      <c r="I826">
        <v>0</v>
      </c>
      <c r="J826">
        <v>10000</v>
      </c>
      <c r="M826" t="s">
        <v>2306</v>
      </c>
      <c r="U826">
        <v>0</v>
      </c>
      <c r="V826">
        <v>0</v>
      </c>
    </row>
    <row r="827" spans="1:22" hidden="1" x14ac:dyDescent="0.35">
      <c r="A827" t="s">
        <v>154</v>
      </c>
      <c r="B827" t="s">
        <v>155</v>
      </c>
      <c r="C827" t="s">
        <v>173</v>
      </c>
      <c r="D827" t="s">
        <v>325</v>
      </c>
      <c r="E827" t="s">
        <v>2307</v>
      </c>
      <c r="F827" s="3">
        <v>33420</v>
      </c>
      <c r="G827" t="s">
        <v>2308</v>
      </c>
      <c r="H827">
        <v>261</v>
      </c>
      <c r="I827">
        <v>0</v>
      </c>
      <c r="J827">
        <v>0</v>
      </c>
      <c r="K827">
        <v>0</v>
      </c>
      <c r="L827">
        <v>0</v>
      </c>
      <c r="M827" t="s">
        <v>2309</v>
      </c>
      <c r="N827">
        <v>0</v>
      </c>
      <c r="O827">
        <v>0</v>
      </c>
      <c r="U827">
        <v>0</v>
      </c>
      <c r="V827">
        <v>0</v>
      </c>
    </row>
    <row r="828" spans="1:22" x14ac:dyDescent="0.35">
      <c r="A828" t="s">
        <v>21</v>
      </c>
      <c r="B828" t="s">
        <v>178</v>
      </c>
      <c r="C828" t="s">
        <v>7</v>
      </c>
      <c r="D828" t="s">
        <v>415</v>
      </c>
      <c r="E828" t="s">
        <v>2310</v>
      </c>
      <c r="F828" s="3">
        <v>35612</v>
      </c>
      <c r="G828" t="s">
        <v>2311</v>
      </c>
      <c r="H828">
        <v>0</v>
      </c>
      <c r="M828" t="s">
        <v>2312</v>
      </c>
      <c r="U828">
        <v>0</v>
      </c>
      <c r="V828">
        <v>0</v>
      </c>
    </row>
    <row r="829" spans="1:22" x14ac:dyDescent="0.35">
      <c r="A829" t="s">
        <v>21</v>
      </c>
      <c r="B829" t="s">
        <v>178</v>
      </c>
      <c r="C829" t="s">
        <v>22</v>
      </c>
      <c r="D829" t="s">
        <v>278</v>
      </c>
      <c r="E829" t="s">
        <v>218</v>
      </c>
      <c r="F829" s="3">
        <v>39630</v>
      </c>
      <c r="G829" t="s">
        <v>2313</v>
      </c>
      <c r="H829">
        <v>0</v>
      </c>
      <c r="I829">
        <v>0</v>
      </c>
      <c r="J829">
        <v>0</v>
      </c>
      <c r="K829">
        <v>0</v>
      </c>
      <c r="L829">
        <v>0</v>
      </c>
      <c r="M829" t="s">
        <v>2314</v>
      </c>
      <c r="U829">
        <v>15000</v>
      </c>
      <c r="V829">
        <v>0</v>
      </c>
    </row>
    <row r="830" spans="1:22" x14ac:dyDescent="0.35">
      <c r="A830" t="s">
        <v>21</v>
      </c>
      <c r="B830" t="s">
        <v>178</v>
      </c>
      <c r="C830" t="s">
        <v>22</v>
      </c>
      <c r="D830" t="s">
        <v>127</v>
      </c>
      <c r="E830" t="s">
        <v>2315</v>
      </c>
      <c r="F830" s="3">
        <v>41091</v>
      </c>
      <c r="G830" t="s">
        <v>2316</v>
      </c>
      <c r="H830">
        <v>0</v>
      </c>
      <c r="I830">
        <v>0</v>
      </c>
      <c r="J830">
        <v>300</v>
      </c>
      <c r="K830">
        <v>0</v>
      </c>
      <c r="L830">
        <v>0</v>
      </c>
      <c r="M830" t="s">
        <v>2317</v>
      </c>
    </row>
    <row r="831" spans="1:22" x14ac:dyDescent="0.35">
      <c r="A831" t="s">
        <v>21</v>
      </c>
      <c r="B831" t="s">
        <v>178</v>
      </c>
      <c r="C831" t="s">
        <v>22</v>
      </c>
      <c r="D831" t="s">
        <v>126</v>
      </c>
      <c r="E831" t="s">
        <v>2318</v>
      </c>
      <c r="F831" s="3">
        <v>27942</v>
      </c>
      <c r="G831" t="s">
        <v>2319</v>
      </c>
      <c r="H831">
        <v>0</v>
      </c>
      <c r="I831">
        <v>0</v>
      </c>
      <c r="J831">
        <v>0</v>
      </c>
      <c r="K831">
        <v>8005500</v>
      </c>
      <c r="L831">
        <v>1544469.5</v>
      </c>
      <c r="M831" t="s">
        <v>2320</v>
      </c>
      <c r="N831">
        <v>3065714</v>
      </c>
      <c r="O831">
        <v>4939786</v>
      </c>
      <c r="U831">
        <v>0</v>
      </c>
      <c r="V831">
        <v>0</v>
      </c>
    </row>
    <row r="832" spans="1:22" x14ac:dyDescent="0.35">
      <c r="A832" t="s">
        <v>21</v>
      </c>
      <c r="B832" t="s">
        <v>178</v>
      </c>
      <c r="C832" t="s">
        <v>22</v>
      </c>
      <c r="D832" t="s">
        <v>259</v>
      </c>
      <c r="E832" t="s">
        <v>366</v>
      </c>
      <c r="F832" s="3">
        <v>40360</v>
      </c>
      <c r="G832" t="s">
        <v>2321</v>
      </c>
      <c r="H832">
        <v>0</v>
      </c>
      <c r="I832">
        <v>0</v>
      </c>
      <c r="J832">
        <v>0</v>
      </c>
      <c r="K832">
        <v>400000000</v>
      </c>
      <c r="L832">
        <v>20600858.399999999</v>
      </c>
      <c r="M832" t="s">
        <v>2322</v>
      </c>
      <c r="S832">
        <v>400000000</v>
      </c>
    </row>
    <row r="833" spans="1:22" x14ac:dyDescent="0.35">
      <c r="A833" t="s">
        <v>21</v>
      </c>
      <c r="B833" t="s">
        <v>178</v>
      </c>
      <c r="C833" t="s">
        <v>22</v>
      </c>
      <c r="D833" t="s">
        <v>125</v>
      </c>
      <c r="E833" t="s">
        <v>2323</v>
      </c>
      <c r="F833" s="3">
        <v>40725</v>
      </c>
      <c r="G833" t="s">
        <v>2324</v>
      </c>
      <c r="H833">
        <v>0</v>
      </c>
      <c r="I833">
        <v>0</v>
      </c>
      <c r="J833">
        <v>156</v>
      </c>
      <c r="K833">
        <v>0</v>
      </c>
      <c r="L833">
        <v>0</v>
      </c>
      <c r="M833" t="s">
        <v>2325</v>
      </c>
      <c r="U833">
        <v>700</v>
      </c>
      <c r="V833">
        <v>0</v>
      </c>
    </row>
    <row r="834" spans="1:22" x14ac:dyDescent="0.35">
      <c r="A834" t="s">
        <v>21</v>
      </c>
      <c r="B834" t="s">
        <v>178</v>
      </c>
      <c r="C834" t="s">
        <v>22</v>
      </c>
      <c r="D834" t="s">
        <v>125</v>
      </c>
      <c r="E834" t="s">
        <v>2326</v>
      </c>
      <c r="F834" s="3">
        <v>42186</v>
      </c>
      <c r="G834" t="s">
        <v>2327</v>
      </c>
      <c r="K834">
        <v>0</v>
      </c>
      <c r="L834">
        <v>0</v>
      </c>
      <c r="M834" t="s">
        <v>2328</v>
      </c>
      <c r="U834">
        <v>20000</v>
      </c>
    </row>
    <row r="835" spans="1:22" x14ac:dyDescent="0.35">
      <c r="A835" t="s">
        <v>21</v>
      </c>
      <c r="B835" t="s">
        <v>178</v>
      </c>
      <c r="C835" t="s">
        <v>22</v>
      </c>
      <c r="D835" t="s">
        <v>127</v>
      </c>
      <c r="E835" t="s">
        <v>2222</v>
      </c>
      <c r="F835" s="3">
        <v>13332</v>
      </c>
      <c r="G835" t="s">
        <v>2329</v>
      </c>
      <c r="M835" t="s">
        <v>2330</v>
      </c>
      <c r="U835">
        <v>0</v>
      </c>
      <c r="V835">
        <v>0</v>
      </c>
    </row>
    <row r="836" spans="1:22" x14ac:dyDescent="0.35">
      <c r="A836" t="s">
        <v>21</v>
      </c>
      <c r="B836" t="s">
        <v>178</v>
      </c>
      <c r="C836" t="s">
        <v>22</v>
      </c>
      <c r="D836" t="s">
        <v>125</v>
      </c>
      <c r="E836" t="s">
        <v>457</v>
      </c>
      <c r="F836" s="3">
        <v>30133</v>
      </c>
      <c r="G836" t="s">
        <v>2331</v>
      </c>
      <c r="H836">
        <v>0</v>
      </c>
      <c r="I836">
        <v>0</v>
      </c>
      <c r="J836">
        <v>0</v>
      </c>
      <c r="M836" t="s">
        <v>2332</v>
      </c>
      <c r="N836">
        <v>0</v>
      </c>
      <c r="O836">
        <v>0</v>
      </c>
      <c r="U836">
        <v>115994</v>
      </c>
      <c r="V836">
        <v>0</v>
      </c>
    </row>
    <row r="837" spans="1:22" x14ac:dyDescent="0.35">
      <c r="A837" t="s">
        <v>21</v>
      </c>
      <c r="B837" t="s">
        <v>178</v>
      </c>
      <c r="C837" t="s">
        <v>22</v>
      </c>
      <c r="D837" t="s">
        <v>125</v>
      </c>
      <c r="E837" t="s">
        <v>2333</v>
      </c>
      <c r="F837" s="3">
        <v>31594</v>
      </c>
      <c r="G837" t="s">
        <v>2334</v>
      </c>
      <c r="H837">
        <v>0</v>
      </c>
      <c r="I837">
        <v>0</v>
      </c>
      <c r="J837">
        <v>0</v>
      </c>
      <c r="K837">
        <v>12843964</v>
      </c>
      <c r="L837">
        <v>1174752.8</v>
      </c>
      <c r="M837" t="s">
        <v>2335</v>
      </c>
      <c r="N837">
        <v>6809368</v>
      </c>
      <c r="O837">
        <v>6034596</v>
      </c>
      <c r="U837">
        <v>0</v>
      </c>
      <c r="V837">
        <v>0</v>
      </c>
    </row>
    <row r="838" spans="1:22" x14ac:dyDescent="0.35">
      <c r="A838" t="s">
        <v>21</v>
      </c>
      <c r="B838" t="s">
        <v>178</v>
      </c>
      <c r="C838" t="s">
        <v>22</v>
      </c>
      <c r="D838" t="s">
        <v>126</v>
      </c>
      <c r="E838" t="s">
        <v>488</v>
      </c>
      <c r="F838" s="3">
        <v>34881</v>
      </c>
      <c r="G838" t="s">
        <v>2336</v>
      </c>
      <c r="H838">
        <v>0</v>
      </c>
      <c r="I838">
        <v>0</v>
      </c>
      <c r="J838">
        <v>0</v>
      </c>
      <c r="K838">
        <v>56910000</v>
      </c>
      <c r="L838">
        <v>3897945.2</v>
      </c>
      <c r="M838" t="s">
        <v>2337</v>
      </c>
      <c r="N838">
        <v>0</v>
      </c>
      <c r="O838">
        <v>0</v>
      </c>
      <c r="S838">
        <v>56910000</v>
      </c>
      <c r="U838">
        <v>0</v>
      </c>
      <c r="V838">
        <v>0</v>
      </c>
    </row>
    <row r="839" spans="1:22" x14ac:dyDescent="0.35">
      <c r="A839" t="s">
        <v>21</v>
      </c>
      <c r="B839" t="s">
        <v>178</v>
      </c>
      <c r="C839" t="s">
        <v>22</v>
      </c>
      <c r="D839" t="s">
        <v>126</v>
      </c>
      <c r="E839" t="s">
        <v>396</v>
      </c>
      <c r="F839" s="3">
        <v>19541</v>
      </c>
      <c r="G839" t="s">
        <v>2338</v>
      </c>
      <c r="H839">
        <v>0</v>
      </c>
      <c r="I839">
        <v>0</v>
      </c>
      <c r="J839">
        <v>0</v>
      </c>
      <c r="M839" t="s">
        <v>2339</v>
      </c>
      <c r="U839">
        <v>0</v>
      </c>
      <c r="V839">
        <v>0</v>
      </c>
    </row>
    <row r="840" spans="1:22" hidden="1" x14ac:dyDescent="0.35">
      <c r="A840" t="s">
        <v>154</v>
      </c>
      <c r="B840" t="s">
        <v>155</v>
      </c>
      <c r="C840" t="s">
        <v>209</v>
      </c>
      <c r="D840" t="s">
        <v>210</v>
      </c>
      <c r="E840" t="s">
        <v>792</v>
      </c>
      <c r="F840" s="3">
        <v>29403</v>
      </c>
      <c r="G840" t="s">
        <v>2340</v>
      </c>
      <c r="H840">
        <v>21</v>
      </c>
      <c r="I840">
        <v>35</v>
      </c>
      <c r="J840">
        <v>0</v>
      </c>
      <c r="M840" t="s">
        <v>2341</v>
      </c>
      <c r="N840">
        <v>0</v>
      </c>
      <c r="U840">
        <v>0</v>
      </c>
      <c r="V840">
        <v>0</v>
      </c>
    </row>
    <row r="841" spans="1:22" x14ac:dyDescent="0.35">
      <c r="A841" t="s">
        <v>21</v>
      </c>
      <c r="B841" t="s">
        <v>178</v>
      </c>
      <c r="C841" t="s">
        <v>22</v>
      </c>
      <c r="D841" t="s">
        <v>179</v>
      </c>
      <c r="E841" t="s">
        <v>297</v>
      </c>
      <c r="F841" s="3">
        <v>30498</v>
      </c>
      <c r="G841" t="s">
        <v>2342</v>
      </c>
      <c r="H841">
        <v>0</v>
      </c>
      <c r="I841">
        <v>0</v>
      </c>
      <c r="J841">
        <v>0</v>
      </c>
      <c r="M841" t="s">
        <v>2343</v>
      </c>
      <c r="N841">
        <v>0</v>
      </c>
      <c r="O841">
        <v>0</v>
      </c>
      <c r="U841">
        <v>0</v>
      </c>
      <c r="V841">
        <v>0</v>
      </c>
    </row>
    <row r="842" spans="1:22" x14ac:dyDescent="0.35">
      <c r="A842" t="s">
        <v>21</v>
      </c>
      <c r="B842" t="s">
        <v>178</v>
      </c>
      <c r="C842" t="s">
        <v>22</v>
      </c>
      <c r="D842" t="s">
        <v>125</v>
      </c>
      <c r="E842" t="s">
        <v>614</v>
      </c>
      <c r="F842" s="3">
        <v>31959</v>
      </c>
      <c r="G842" t="s">
        <v>2344</v>
      </c>
      <c r="H842">
        <v>2</v>
      </c>
      <c r="I842">
        <v>0</v>
      </c>
      <c r="J842">
        <v>0</v>
      </c>
      <c r="K842">
        <v>64216681</v>
      </c>
      <c r="L842">
        <v>5624818.7999999998</v>
      </c>
      <c r="M842" t="s">
        <v>2345</v>
      </c>
      <c r="N842">
        <v>6473041</v>
      </c>
      <c r="O842">
        <v>13065640</v>
      </c>
      <c r="S842">
        <v>44678000</v>
      </c>
      <c r="U842">
        <v>0</v>
      </c>
      <c r="V842">
        <v>0</v>
      </c>
    </row>
    <row r="843" spans="1:22" hidden="1" x14ac:dyDescent="0.35">
      <c r="A843" t="s">
        <v>154</v>
      </c>
      <c r="B843" t="s">
        <v>155</v>
      </c>
      <c r="C843" t="s">
        <v>268</v>
      </c>
      <c r="D843" t="s">
        <v>269</v>
      </c>
      <c r="E843" t="s">
        <v>1206</v>
      </c>
      <c r="F843" s="3">
        <v>34151</v>
      </c>
      <c r="G843" t="s">
        <v>2346</v>
      </c>
      <c r="H843">
        <v>0</v>
      </c>
      <c r="I843">
        <v>0</v>
      </c>
      <c r="J843">
        <v>0</v>
      </c>
      <c r="M843" t="s">
        <v>2347</v>
      </c>
      <c r="N843">
        <v>0</v>
      </c>
      <c r="O843">
        <v>0</v>
      </c>
      <c r="U843">
        <v>0</v>
      </c>
      <c r="V843">
        <v>0</v>
      </c>
    </row>
    <row r="844" spans="1:22" x14ac:dyDescent="0.35">
      <c r="A844" t="s">
        <v>21</v>
      </c>
      <c r="B844" t="s">
        <v>178</v>
      </c>
      <c r="C844" t="s">
        <v>22</v>
      </c>
      <c r="D844" t="s">
        <v>278</v>
      </c>
      <c r="E844" t="s">
        <v>2348</v>
      </c>
      <c r="F844" s="3">
        <v>36708</v>
      </c>
      <c r="G844" t="s">
        <v>2349</v>
      </c>
      <c r="H844">
        <v>12</v>
      </c>
      <c r="I844">
        <v>140</v>
      </c>
      <c r="J844">
        <v>1000</v>
      </c>
      <c r="K844">
        <v>3385331</v>
      </c>
      <c r="L844">
        <v>212913.9</v>
      </c>
      <c r="M844" t="s">
        <v>1808</v>
      </c>
      <c r="N844">
        <v>190216</v>
      </c>
      <c r="O844">
        <v>3195115</v>
      </c>
      <c r="U844">
        <v>0</v>
      </c>
      <c r="V844">
        <v>0</v>
      </c>
    </row>
    <row r="845" spans="1:22" x14ac:dyDescent="0.35">
      <c r="A845" t="s">
        <v>21</v>
      </c>
      <c r="B845" t="s">
        <v>178</v>
      </c>
      <c r="C845" t="s">
        <v>22</v>
      </c>
      <c r="D845" t="s">
        <v>126</v>
      </c>
      <c r="E845" t="s">
        <v>2350</v>
      </c>
      <c r="F845" s="3">
        <v>27211</v>
      </c>
      <c r="G845" t="s">
        <v>2351</v>
      </c>
      <c r="H845">
        <v>0</v>
      </c>
      <c r="I845">
        <v>0</v>
      </c>
      <c r="J845">
        <v>0</v>
      </c>
      <c r="M845" t="s">
        <v>2352</v>
      </c>
      <c r="N845">
        <v>0</v>
      </c>
      <c r="O845">
        <v>0</v>
      </c>
      <c r="U845">
        <v>0</v>
      </c>
      <c r="V845">
        <v>0</v>
      </c>
    </row>
    <row r="846" spans="1:22" x14ac:dyDescent="0.35">
      <c r="A846" t="s">
        <v>21</v>
      </c>
      <c r="B846" t="s">
        <v>178</v>
      </c>
      <c r="C846" t="s">
        <v>22</v>
      </c>
      <c r="D846" t="s">
        <v>278</v>
      </c>
      <c r="E846" t="s">
        <v>2353</v>
      </c>
      <c r="F846" s="3">
        <v>30864</v>
      </c>
      <c r="G846" t="s">
        <v>2354</v>
      </c>
      <c r="H846">
        <v>1</v>
      </c>
      <c r="I846">
        <v>43</v>
      </c>
      <c r="J846">
        <v>0</v>
      </c>
      <c r="M846" t="s">
        <v>2355</v>
      </c>
      <c r="N846">
        <v>0</v>
      </c>
      <c r="O846">
        <v>0</v>
      </c>
      <c r="U846">
        <v>0</v>
      </c>
      <c r="V846">
        <v>0</v>
      </c>
    </row>
    <row r="847" spans="1:22" x14ac:dyDescent="0.35">
      <c r="A847" t="s">
        <v>21</v>
      </c>
      <c r="B847" t="s">
        <v>178</v>
      </c>
      <c r="C847" t="s">
        <v>22</v>
      </c>
      <c r="D847" t="s">
        <v>126</v>
      </c>
      <c r="E847" t="s">
        <v>726</v>
      </c>
      <c r="F847" s="3">
        <v>42552</v>
      </c>
      <c r="G847" t="s">
        <v>2356</v>
      </c>
      <c r="K847">
        <v>0</v>
      </c>
      <c r="L847">
        <v>0</v>
      </c>
      <c r="M847" t="s">
        <v>2357</v>
      </c>
    </row>
    <row r="848" spans="1:22" x14ac:dyDescent="0.35">
      <c r="A848" t="s">
        <v>21</v>
      </c>
      <c r="B848" t="s">
        <v>178</v>
      </c>
      <c r="C848" t="s">
        <v>22</v>
      </c>
      <c r="D848" t="s">
        <v>125</v>
      </c>
      <c r="E848" t="s">
        <v>1242</v>
      </c>
      <c r="F848" s="3">
        <v>31594</v>
      </c>
      <c r="G848" t="s">
        <v>2358</v>
      </c>
      <c r="H848">
        <v>1</v>
      </c>
      <c r="I848">
        <v>0</v>
      </c>
      <c r="J848">
        <v>0</v>
      </c>
      <c r="K848">
        <v>17889807</v>
      </c>
      <c r="L848">
        <v>1636262.8</v>
      </c>
      <c r="M848" t="s">
        <v>2335</v>
      </c>
      <c r="N848">
        <v>9484477</v>
      </c>
      <c r="O848">
        <v>8405330</v>
      </c>
      <c r="U848">
        <v>0</v>
      </c>
      <c r="V848">
        <v>0</v>
      </c>
    </row>
    <row r="849" spans="1:22" x14ac:dyDescent="0.35">
      <c r="A849" t="s">
        <v>21</v>
      </c>
      <c r="B849" t="s">
        <v>178</v>
      </c>
      <c r="C849" t="s">
        <v>22</v>
      </c>
      <c r="D849" t="s">
        <v>126</v>
      </c>
      <c r="E849" t="s">
        <v>218</v>
      </c>
      <c r="F849" s="3">
        <v>35247</v>
      </c>
      <c r="G849" t="s">
        <v>2359</v>
      </c>
      <c r="H849">
        <v>0</v>
      </c>
      <c r="I849">
        <v>0</v>
      </c>
      <c r="J849">
        <v>0</v>
      </c>
      <c r="K849">
        <v>105000000</v>
      </c>
      <c r="L849">
        <v>7086614.2000000002</v>
      </c>
      <c r="M849" t="s">
        <v>2360</v>
      </c>
      <c r="N849">
        <v>0</v>
      </c>
      <c r="O849">
        <v>0</v>
      </c>
      <c r="S849">
        <v>105000000</v>
      </c>
      <c r="U849">
        <v>0</v>
      </c>
      <c r="V849">
        <v>0</v>
      </c>
    </row>
    <row r="850" spans="1:22" x14ac:dyDescent="0.35">
      <c r="A850" t="s">
        <v>21</v>
      </c>
      <c r="B850" t="s">
        <v>178</v>
      </c>
      <c r="C850" t="s">
        <v>22</v>
      </c>
      <c r="D850" t="s">
        <v>126</v>
      </c>
      <c r="E850" t="s">
        <v>366</v>
      </c>
      <c r="F850" s="3">
        <v>35247</v>
      </c>
      <c r="G850" t="s">
        <v>2361</v>
      </c>
      <c r="H850">
        <v>0</v>
      </c>
      <c r="I850">
        <v>0</v>
      </c>
      <c r="J850">
        <v>0</v>
      </c>
      <c r="K850">
        <v>103000000</v>
      </c>
      <c r="L850">
        <v>6951631</v>
      </c>
      <c r="M850" t="s">
        <v>2362</v>
      </c>
      <c r="S850">
        <v>103000000</v>
      </c>
      <c r="U850">
        <v>0</v>
      </c>
      <c r="V850">
        <v>0</v>
      </c>
    </row>
    <row r="851" spans="1:22" hidden="1" x14ac:dyDescent="0.35">
      <c r="A851" t="s">
        <v>154</v>
      </c>
      <c r="B851" t="s">
        <v>155</v>
      </c>
      <c r="C851" t="s">
        <v>161</v>
      </c>
      <c r="D851" t="s">
        <v>2363</v>
      </c>
      <c r="E851" t="s">
        <v>2364</v>
      </c>
      <c r="F851" s="3">
        <v>36342</v>
      </c>
      <c r="G851" t="s">
        <v>2365</v>
      </c>
      <c r="H851">
        <v>0</v>
      </c>
      <c r="I851">
        <v>2</v>
      </c>
      <c r="J851">
        <v>0</v>
      </c>
      <c r="M851" t="s">
        <v>2366</v>
      </c>
      <c r="U851">
        <v>0</v>
      </c>
      <c r="V851">
        <v>0</v>
      </c>
    </row>
    <row r="852" spans="1:22" x14ac:dyDescent="0.35">
      <c r="A852" t="s">
        <v>21</v>
      </c>
      <c r="B852" t="s">
        <v>178</v>
      </c>
      <c r="C852" t="s">
        <v>22</v>
      </c>
      <c r="D852" t="s">
        <v>126</v>
      </c>
      <c r="E852" t="s">
        <v>366</v>
      </c>
      <c r="F852" s="3">
        <v>34881</v>
      </c>
      <c r="G852" t="s">
        <v>2367</v>
      </c>
      <c r="H852">
        <v>0</v>
      </c>
      <c r="I852">
        <v>0</v>
      </c>
      <c r="J852">
        <v>0</v>
      </c>
      <c r="K852">
        <v>74559612</v>
      </c>
      <c r="L852">
        <v>5106822.7</v>
      </c>
      <c r="M852" t="s">
        <v>2368</v>
      </c>
      <c r="P852">
        <v>18858612</v>
      </c>
      <c r="S852">
        <v>55701000</v>
      </c>
      <c r="U852">
        <v>0</v>
      </c>
      <c r="V852">
        <v>0</v>
      </c>
    </row>
    <row r="853" spans="1:22" hidden="1" x14ac:dyDescent="0.35">
      <c r="A853" t="s">
        <v>154</v>
      </c>
      <c r="B853" t="s">
        <v>155</v>
      </c>
      <c r="C853" t="s">
        <v>209</v>
      </c>
      <c r="D853" t="s">
        <v>157</v>
      </c>
      <c r="E853" t="s">
        <v>2369</v>
      </c>
      <c r="F853" s="3">
        <v>16619</v>
      </c>
      <c r="G853" t="s">
        <v>2370</v>
      </c>
      <c r="H853">
        <v>0</v>
      </c>
      <c r="I853">
        <v>0</v>
      </c>
      <c r="J853">
        <v>0</v>
      </c>
      <c r="M853" t="s">
        <v>2371</v>
      </c>
      <c r="U853">
        <v>0</v>
      </c>
      <c r="V853">
        <v>0</v>
      </c>
    </row>
    <row r="854" spans="1:22" x14ac:dyDescent="0.35">
      <c r="A854" t="s">
        <v>21</v>
      </c>
      <c r="B854" t="s">
        <v>178</v>
      </c>
      <c r="C854" t="s">
        <v>22</v>
      </c>
      <c r="D854" t="s">
        <v>126</v>
      </c>
      <c r="E854" t="s">
        <v>382</v>
      </c>
      <c r="F854" s="3">
        <v>39995</v>
      </c>
      <c r="G854" t="s">
        <v>2372</v>
      </c>
      <c r="H854">
        <v>0</v>
      </c>
      <c r="I854">
        <v>0</v>
      </c>
      <c r="J854">
        <v>0</v>
      </c>
      <c r="K854">
        <v>4500000</v>
      </c>
      <c r="L854">
        <v>236014</v>
      </c>
      <c r="M854" t="s">
        <v>2373</v>
      </c>
      <c r="N854">
        <v>400000</v>
      </c>
      <c r="O854">
        <v>4100000</v>
      </c>
      <c r="U854">
        <v>0</v>
      </c>
      <c r="V854">
        <v>0</v>
      </c>
    </row>
    <row r="855" spans="1:22" x14ac:dyDescent="0.35">
      <c r="A855" t="s">
        <v>21</v>
      </c>
      <c r="B855" t="s">
        <v>178</v>
      </c>
      <c r="C855" t="s">
        <v>22</v>
      </c>
      <c r="D855" t="s">
        <v>126</v>
      </c>
      <c r="E855" t="s">
        <v>180</v>
      </c>
      <c r="F855" s="3">
        <v>42552</v>
      </c>
      <c r="G855" t="s">
        <v>2374</v>
      </c>
      <c r="K855">
        <v>0</v>
      </c>
      <c r="L855">
        <v>0</v>
      </c>
      <c r="M855" t="s">
        <v>2375</v>
      </c>
    </row>
    <row r="856" spans="1:22" x14ac:dyDescent="0.35">
      <c r="A856" t="s">
        <v>21</v>
      </c>
      <c r="B856" t="s">
        <v>178</v>
      </c>
      <c r="C856" t="s">
        <v>22</v>
      </c>
      <c r="D856" t="s">
        <v>125</v>
      </c>
      <c r="E856" t="s">
        <v>2376</v>
      </c>
      <c r="F856" s="3">
        <v>32690</v>
      </c>
      <c r="G856" t="s">
        <v>2377</v>
      </c>
      <c r="H856">
        <v>0</v>
      </c>
      <c r="I856">
        <v>0</v>
      </c>
      <c r="J856">
        <v>0</v>
      </c>
      <c r="K856">
        <v>13807000</v>
      </c>
      <c r="L856">
        <v>1107513.3999999999</v>
      </c>
      <c r="M856" t="s">
        <v>2378</v>
      </c>
      <c r="N856">
        <v>0</v>
      </c>
      <c r="O856">
        <v>0</v>
      </c>
      <c r="S856">
        <v>13807000</v>
      </c>
      <c r="U856">
        <v>0</v>
      </c>
      <c r="V856">
        <v>0</v>
      </c>
    </row>
    <row r="857" spans="1:22" x14ac:dyDescent="0.35">
      <c r="A857" t="s">
        <v>21</v>
      </c>
      <c r="B857" t="s">
        <v>178</v>
      </c>
      <c r="C857" t="s">
        <v>22</v>
      </c>
      <c r="D857" t="s">
        <v>125</v>
      </c>
      <c r="E857" t="s">
        <v>2379</v>
      </c>
      <c r="F857" s="3">
        <v>35247</v>
      </c>
      <c r="G857" t="s">
        <v>2380</v>
      </c>
      <c r="H857">
        <v>10</v>
      </c>
      <c r="I857">
        <v>0</v>
      </c>
      <c r="J857">
        <v>15825</v>
      </c>
      <c r="K857">
        <v>300000000</v>
      </c>
      <c r="L857">
        <v>20247469.100000001</v>
      </c>
      <c r="M857" t="s">
        <v>2381</v>
      </c>
      <c r="N857">
        <v>300000000</v>
      </c>
      <c r="U857">
        <v>0</v>
      </c>
      <c r="V857">
        <v>0</v>
      </c>
    </row>
    <row r="858" spans="1:22" x14ac:dyDescent="0.35">
      <c r="A858" t="s">
        <v>21</v>
      </c>
      <c r="B858" t="s">
        <v>178</v>
      </c>
      <c r="C858" t="s">
        <v>22</v>
      </c>
      <c r="D858" t="s">
        <v>127</v>
      </c>
      <c r="E858" t="s">
        <v>2382</v>
      </c>
      <c r="F858" s="3">
        <v>39264</v>
      </c>
      <c r="G858" t="s">
        <v>2383</v>
      </c>
      <c r="H858">
        <v>0</v>
      </c>
      <c r="I858">
        <v>0</v>
      </c>
      <c r="J858">
        <v>963</v>
      </c>
      <c r="K858">
        <v>0</v>
      </c>
      <c r="L858">
        <v>0</v>
      </c>
      <c r="M858" t="s">
        <v>2384</v>
      </c>
      <c r="U858">
        <v>0</v>
      </c>
      <c r="V858">
        <v>0</v>
      </c>
    </row>
    <row r="859" spans="1:22" hidden="1" x14ac:dyDescent="0.35">
      <c r="A859" t="s">
        <v>154</v>
      </c>
      <c r="B859" t="s">
        <v>246</v>
      </c>
      <c r="C859" t="s">
        <v>247</v>
      </c>
      <c r="D859" t="s">
        <v>157</v>
      </c>
      <c r="E859" t="s">
        <v>2385</v>
      </c>
      <c r="F859" s="3">
        <v>22099</v>
      </c>
      <c r="G859" t="s">
        <v>2386</v>
      </c>
      <c r="H859">
        <v>1</v>
      </c>
      <c r="I859">
        <v>0</v>
      </c>
      <c r="J859">
        <v>0</v>
      </c>
      <c r="M859" t="s">
        <v>2387</v>
      </c>
      <c r="U859">
        <v>0</v>
      </c>
      <c r="V859">
        <v>0</v>
      </c>
    </row>
    <row r="860" spans="1:22" x14ac:dyDescent="0.35">
      <c r="A860" t="s">
        <v>21</v>
      </c>
      <c r="B860" t="s">
        <v>178</v>
      </c>
      <c r="C860" t="s">
        <v>22</v>
      </c>
      <c r="D860" t="s">
        <v>127</v>
      </c>
      <c r="E860" t="s">
        <v>2388</v>
      </c>
      <c r="F860" s="3">
        <v>37439</v>
      </c>
      <c r="G860" t="s">
        <v>2389</v>
      </c>
      <c r="H860">
        <v>0</v>
      </c>
      <c r="I860">
        <v>0</v>
      </c>
      <c r="J860">
        <v>628</v>
      </c>
      <c r="K860">
        <v>0</v>
      </c>
      <c r="L860">
        <v>0</v>
      </c>
      <c r="M860" t="s">
        <v>2390</v>
      </c>
      <c r="U860">
        <v>0</v>
      </c>
      <c r="V860">
        <v>0</v>
      </c>
    </row>
    <row r="861" spans="1:22" x14ac:dyDescent="0.35">
      <c r="A861" t="s">
        <v>21</v>
      </c>
      <c r="B861" t="s">
        <v>178</v>
      </c>
      <c r="C861" t="s">
        <v>22</v>
      </c>
      <c r="D861" t="s">
        <v>126</v>
      </c>
      <c r="E861" t="s">
        <v>382</v>
      </c>
      <c r="F861" s="3">
        <v>38170</v>
      </c>
      <c r="G861" t="s">
        <v>2391</v>
      </c>
      <c r="H861">
        <v>0</v>
      </c>
      <c r="I861">
        <v>0</v>
      </c>
      <c r="J861">
        <v>30000</v>
      </c>
      <c r="K861">
        <v>12678824</v>
      </c>
      <c r="L861">
        <v>726580.2</v>
      </c>
      <c r="M861" t="s">
        <v>2392</v>
      </c>
      <c r="N861">
        <v>12678824</v>
      </c>
      <c r="U861">
        <v>0</v>
      </c>
      <c r="V861">
        <v>0</v>
      </c>
    </row>
    <row r="862" spans="1:22" x14ac:dyDescent="0.35">
      <c r="A862" t="s">
        <v>21</v>
      </c>
      <c r="B862" t="s">
        <v>178</v>
      </c>
      <c r="C862" t="s">
        <v>22</v>
      </c>
      <c r="D862" t="s">
        <v>127</v>
      </c>
      <c r="E862" t="s">
        <v>1971</v>
      </c>
      <c r="F862" s="3">
        <v>33056</v>
      </c>
      <c r="G862" t="s">
        <v>2393</v>
      </c>
      <c r="H862">
        <v>0</v>
      </c>
      <c r="I862">
        <v>0</v>
      </c>
      <c r="J862">
        <v>210</v>
      </c>
      <c r="K862">
        <v>7925848</v>
      </c>
      <c r="L862">
        <v>606570</v>
      </c>
      <c r="M862" t="s">
        <v>2394</v>
      </c>
      <c r="P862">
        <v>7591444</v>
      </c>
      <c r="Q862">
        <v>334404</v>
      </c>
      <c r="U862">
        <v>0</v>
      </c>
      <c r="V862">
        <v>0</v>
      </c>
    </row>
    <row r="863" spans="1:22" hidden="1" x14ac:dyDescent="0.35">
      <c r="A863" t="s">
        <v>154</v>
      </c>
      <c r="B863" t="s">
        <v>155</v>
      </c>
      <c r="C863" t="s">
        <v>156</v>
      </c>
      <c r="D863" t="s">
        <v>210</v>
      </c>
      <c r="E863" t="s">
        <v>493</v>
      </c>
      <c r="F863" s="3">
        <v>39631</v>
      </c>
      <c r="G863" t="s">
        <v>2395</v>
      </c>
      <c r="H863">
        <v>0</v>
      </c>
      <c r="I863">
        <v>10</v>
      </c>
      <c r="J863">
        <v>900</v>
      </c>
      <c r="K863">
        <v>0</v>
      </c>
      <c r="L863">
        <v>0</v>
      </c>
      <c r="M863" t="s">
        <v>2396</v>
      </c>
      <c r="U863">
        <v>0</v>
      </c>
      <c r="V863">
        <v>0</v>
      </c>
    </row>
    <row r="864" spans="1:22" x14ac:dyDescent="0.35">
      <c r="A864" t="s">
        <v>21</v>
      </c>
      <c r="B864" t="s">
        <v>178</v>
      </c>
      <c r="C864" t="s">
        <v>22</v>
      </c>
      <c r="D864" t="s">
        <v>278</v>
      </c>
      <c r="E864" t="s">
        <v>2397</v>
      </c>
      <c r="F864" s="3">
        <v>42553</v>
      </c>
      <c r="G864" t="s">
        <v>2398</v>
      </c>
      <c r="J864">
        <v>600</v>
      </c>
      <c r="K864">
        <v>0</v>
      </c>
      <c r="L864">
        <v>0</v>
      </c>
      <c r="M864" t="s">
        <v>2375</v>
      </c>
      <c r="U864">
        <v>54000</v>
      </c>
    </row>
    <row r="865" spans="1:22" x14ac:dyDescent="0.35">
      <c r="A865" t="s">
        <v>21</v>
      </c>
      <c r="B865" t="s">
        <v>178</v>
      </c>
      <c r="C865" t="s">
        <v>22</v>
      </c>
      <c r="D865" t="s">
        <v>127</v>
      </c>
      <c r="E865" t="s">
        <v>2202</v>
      </c>
      <c r="F865" s="3">
        <v>37804</v>
      </c>
      <c r="G865" t="s">
        <v>2399</v>
      </c>
      <c r="H865">
        <v>0</v>
      </c>
      <c r="J865">
        <v>100</v>
      </c>
      <c r="K865">
        <v>121846</v>
      </c>
      <c r="L865">
        <v>7111.6</v>
      </c>
      <c r="M865" t="s">
        <v>2400</v>
      </c>
      <c r="N865">
        <v>39640</v>
      </c>
      <c r="O865">
        <v>82206</v>
      </c>
      <c r="U865">
        <v>0</v>
      </c>
      <c r="V865">
        <v>0</v>
      </c>
    </row>
    <row r="866" spans="1:22" x14ac:dyDescent="0.35">
      <c r="A866" t="s">
        <v>21</v>
      </c>
      <c r="B866" t="s">
        <v>178</v>
      </c>
      <c r="C866" t="s">
        <v>22</v>
      </c>
      <c r="D866" t="s">
        <v>125</v>
      </c>
      <c r="E866" t="s">
        <v>2401</v>
      </c>
      <c r="F866" s="3">
        <v>38170</v>
      </c>
      <c r="G866" t="s">
        <v>2402</v>
      </c>
      <c r="K866">
        <v>0</v>
      </c>
      <c r="L866">
        <v>0</v>
      </c>
      <c r="M866" t="s">
        <v>2403</v>
      </c>
      <c r="U866">
        <v>0</v>
      </c>
      <c r="V866">
        <v>0</v>
      </c>
    </row>
    <row r="867" spans="1:22" hidden="1" x14ac:dyDescent="0.35">
      <c r="A867" t="s">
        <v>154</v>
      </c>
      <c r="B867" t="s">
        <v>155</v>
      </c>
      <c r="C867" t="s">
        <v>209</v>
      </c>
      <c r="D867" t="s">
        <v>210</v>
      </c>
      <c r="E867" t="s">
        <v>382</v>
      </c>
      <c r="F867" s="3">
        <v>39265</v>
      </c>
      <c r="G867" t="s">
        <v>2404</v>
      </c>
      <c r="H867">
        <v>0</v>
      </c>
      <c r="I867">
        <v>0</v>
      </c>
      <c r="J867">
        <v>282</v>
      </c>
      <c r="K867">
        <v>0</v>
      </c>
      <c r="L867">
        <v>0</v>
      </c>
      <c r="M867" t="s">
        <v>2405</v>
      </c>
      <c r="U867">
        <v>0</v>
      </c>
      <c r="V867">
        <v>0</v>
      </c>
    </row>
    <row r="868" spans="1:22" hidden="1" x14ac:dyDescent="0.35">
      <c r="A868" t="s">
        <v>154</v>
      </c>
      <c r="B868" t="s">
        <v>155</v>
      </c>
      <c r="C868" t="s">
        <v>268</v>
      </c>
      <c r="D868" t="s">
        <v>269</v>
      </c>
      <c r="E868" t="s">
        <v>2406</v>
      </c>
      <c r="F868" s="3">
        <v>42553</v>
      </c>
      <c r="G868" t="s">
        <v>2407</v>
      </c>
      <c r="K868">
        <v>0</v>
      </c>
      <c r="L868">
        <v>0</v>
      </c>
      <c r="M868" t="s">
        <v>2408</v>
      </c>
    </row>
    <row r="869" spans="1:22" x14ac:dyDescent="0.35">
      <c r="A869" t="s">
        <v>21</v>
      </c>
      <c r="B869" t="s">
        <v>178</v>
      </c>
      <c r="C869" t="s">
        <v>22</v>
      </c>
      <c r="D869" t="s">
        <v>278</v>
      </c>
      <c r="E869" t="s">
        <v>1458</v>
      </c>
      <c r="F869" s="3">
        <v>7489</v>
      </c>
      <c r="G869" t="s">
        <v>2409</v>
      </c>
      <c r="H869">
        <v>4</v>
      </c>
      <c r="I869">
        <v>13</v>
      </c>
      <c r="M869" t="s">
        <v>2410</v>
      </c>
      <c r="U869">
        <v>0</v>
      </c>
      <c r="V869">
        <v>0</v>
      </c>
    </row>
    <row r="870" spans="1:22" x14ac:dyDescent="0.35">
      <c r="A870" t="s">
        <v>21</v>
      </c>
      <c r="B870" t="s">
        <v>178</v>
      </c>
      <c r="C870" t="s">
        <v>7</v>
      </c>
      <c r="D870" t="s">
        <v>415</v>
      </c>
      <c r="E870" t="s">
        <v>2411</v>
      </c>
      <c r="F870" s="3">
        <v>27577</v>
      </c>
      <c r="G870" t="s">
        <v>2412</v>
      </c>
      <c r="H870">
        <v>4</v>
      </c>
      <c r="I870">
        <v>0</v>
      </c>
      <c r="J870">
        <v>0</v>
      </c>
      <c r="M870" t="s">
        <v>2413</v>
      </c>
      <c r="N870">
        <v>0</v>
      </c>
      <c r="O870">
        <v>0</v>
      </c>
      <c r="U870">
        <v>0</v>
      </c>
      <c r="V870">
        <v>0</v>
      </c>
    </row>
    <row r="871" spans="1:22" x14ac:dyDescent="0.35">
      <c r="A871" t="s">
        <v>21</v>
      </c>
      <c r="B871" t="s">
        <v>178</v>
      </c>
      <c r="C871" t="s">
        <v>22</v>
      </c>
      <c r="D871" t="s">
        <v>127</v>
      </c>
      <c r="E871" t="s">
        <v>2414</v>
      </c>
      <c r="F871" s="3">
        <v>32691</v>
      </c>
      <c r="G871" t="s">
        <v>2415</v>
      </c>
      <c r="H871">
        <v>0</v>
      </c>
      <c r="I871">
        <v>0</v>
      </c>
      <c r="J871">
        <v>300</v>
      </c>
      <c r="M871" t="s">
        <v>2416</v>
      </c>
      <c r="N871">
        <v>0</v>
      </c>
      <c r="O871">
        <v>0</v>
      </c>
      <c r="U871">
        <v>0</v>
      </c>
      <c r="V871">
        <v>0</v>
      </c>
    </row>
    <row r="872" spans="1:22" hidden="1" x14ac:dyDescent="0.35">
      <c r="A872" t="s">
        <v>154</v>
      </c>
      <c r="B872" t="s">
        <v>155</v>
      </c>
      <c r="C872" t="s">
        <v>268</v>
      </c>
      <c r="D872" t="s">
        <v>209</v>
      </c>
      <c r="E872" t="s">
        <v>431</v>
      </c>
      <c r="F872" s="3">
        <v>33421</v>
      </c>
      <c r="G872" t="s">
        <v>2417</v>
      </c>
      <c r="H872">
        <v>0</v>
      </c>
      <c r="I872">
        <v>0</v>
      </c>
      <c r="J872">
        <v>5000</v>
      </c>
      <c r="M872" t="s">
        <v>2418</v>
      </c>
      <c r="N872">
        <v>0</v>
      </c>
      <c r="O872">
        <v>0</v>
      </c>
      <c r="U872">
        <v>0</v>
      </c>
      <c r="V872">
        <v>0</v>
      </c>
    </row>
    <row r="873" spans="1:22" hidden="1" x14ac:dyDescent="0.35">
      <c r="A873" t="s">
        <v>154</v>
      </c>
      <c r="B873" t="s">
        <v>155</v>
      </c>
      <c r="C873" t="s">
        <v>268</v>
      </c>
      <c r="D873" t="s">
        <v>1030</v>
      </c>
      <c r="E873" t="s">
        <v>2419</v>
      </c>
      <c r="F873" s="3">
        <v>33421</v>
      </c>
      <c r="G873" t="s">
        <v>2420</v>
      </c>
      <c r="H873">
        <v>1</v>
      </c>
      <c r="I873">
        <v>0</v>
      </c>
      <c r="J873">
        <v>0</v>
      </c>
      <c r="M873" t="s">
        <v>2418</v>
      </c>
      <c r="N873">
        <v>0</v>
      </c>
      <c r="O873">
        <v>0</v>
      </c>
      <c r="U873">
        <v>0</v>
      </c>
      <c r="V873">
        <v>0</v>
      </c>
    </row>
    <row r="874" spans="1:22" x14ac:dyDescent="0.35">
      <c r="A874" t="s">
        <v>21</v>
      </c>
      <c r="B874" t="s">
        <v>178</v>
      </c>
      <c r="C874" t="s">
        <v>22</v>
      </c>
      <c r="D874" t="s">
        <v>127</v>
      </c>
      <c r="E874" t="s">
        <v>2421</v>
      </c>
      <c r="F874" s="3">
        <v>35978</v>
      </c>
      <c r="G874" t="s">
        <v>2422</v>
      </c>
      <c r="H874">
        <v>0</v>
      </c>
      <c r="I874">
        <v>0</v>
      </c>
      <c r="J874">
        <v>5</v>
      </c>
      <c r="K874">
        <v>12044118</v>
      </c>
      <c r="L874">
        <v>791508.3</v>
      </c>
      <c r="M874" t="s">
        <v>2423</v>
      </c>
      <c r="P874">
        <v>12044118</v>
      </c>
      <c r="U874">
        <v>0</v>
      </c>
      <c r="V874">
        <v>0</v>
      </c>
    </row>
    <row r="875" spans="1:22" x14ac:dyDescent="0.35">
      <c r="A875" t="s">
        <v>21</v>
      </c>
      <c r="B875" t="s">
        <v>178</v>
      </c>
      <c r="C875" t="s">
        <v>22</v>
      </c>
      <c r="D875" t="s">
        <v>126</v>
      </c>
      <c r="E875" t="s">
        <v>779</v>
      </c>
      <c r="F875" s="3">
        <v>39631</v>
      </c>
      <c r="G875" t="s">
        <v>2424</v>
      </c>
      <c r="H875">
        <v>0</v>
      </c>
      <c r="I875">
        <v>0</v>
      </c>
      <c r="J875">
        <v>0</v>
      </c>
      <c r="K875">
        <v>0</v>
      </c>
      <c r="L875">
        <v>0</v>
      </c>
      <c r="M875" t="s">
        <v>2425</v>
      </c>
      <c r="U875">
        <v>15000</v>
      </c>
      <c r="V875">
        <v>0</v>
      </c>
    </row>
    <row r="876" spans="1:22" x14ac:dyDescent="0.35">
      <c r="A876" t="s">
        <v>21</v>
      </c>
      <c r="B876" t="s">
        <v>178</v>
      </c>
      <c r="C876" t="s">
        <v>22</v>
      </c>
      <c r="D876" t="s">
        <v>126</v>
      </c>
      <c r="E876" t="s">
        <v>2426</v>
      </c>
      <c r="F876" s="3">
        <v>39631</v>
      </c>
      <c r="G876" t="s">
        <v>2427</v>
      </c>
      <c r="H876">
        <v>0</v>
      </c>
      <c r="I876">
        <v>0</v>
      </c>
      <c r="J876">
        <v>112</v>
      </c>
      <c r="K876">
        <v>0</v>
      </c>
      <c r="L876">
        <v>0</v>
      </c>
      <c r="M876" t="s">
        <v>2425</v>
      </c>
      <c r="U876">
        <v>0</v>
      </c>
      <c r="V876">
        <v>0</v>
      </c>
    </row>
    <row r="877" spans="1:22" x14ac:dyDescent="0.35">
      <c r="A877" t="s">
        <v>21</v>
      </c>
      <c r="B877" t="s">
        <v>178</v>
      </c>
      <c r="C877" t="s">
        <v>22</v>
      </c>
      <c r="D877" t="s">
        <v>126</v>
      </c>
      <c r="E877" t="s">
        <v>2428</v>
      </c>
      <c r="F877" s="3">
        <v>40361</v>
      </c>
      <c r="G877" t="s">
        <v>2429</v>
      </c>
      <c r="H877">
        <v>0</v>
      </c>
      <c r="I877">
        <v>0</v>
      </c>
      <c r="J877">
        <v>45</v>
      </c>
      <c r="K877">
        <v>112000</v>
      </c>
      <c r="L877">
        <v>5768.2</v>
      </c>
      <c r="M877" t="s">
        <v>2430</v>
      </c>
      <c r="N877">
        <v>112000</v>
      </c>
      <c r="U877">
        <v>0</v>
      </c>
      <c r="V877">
        <v>0</v>
      </c>
    </row>
    <row r="878" spans="1:22" x14ac:dyDescent="0.35">
      <c r="A878" t="s">
        <v>21</v>
      </c>
      <c r="B878" t="s">
        <v>178</v>
      </c>
      <c r="C878" t="s">
        <v>22</v>
      </c>
      <c r="D878" t="s">
        <v>126</v>
      </c>
      <c r="E878" t="s">
        <v>726</v>
      </c>
      <c r="F878" s="3">
        <v>42187</v>
      </c>
      <c r="G878" t="s">
        <v>2431</v>
      </c>
      <c r="K878">
        <v>0</v>
      </c>
      <c r="L878">
        <v>0</v>
      </c>
      <c r="M878" t="s">
        <v>2214</v>
      </c>
    </row>
    <row r="879" spans="1:22" x14ac:dyDescent="0.35">
      <c r="A879" t="s">
        <v>21</v>
      </c>
      <c r="B879" t="s">
        <v>178</v>
      </c>
      <c r="C879" t="s">
        <v>22</v>
      </c>
      <c r="D879" t="s">
        <v>126</v>
      </c>
      <c r="E879" t="s">
        <v>2432</v>
      </c>
      <c r="F879" s="3">
        <v>26116</v>
      </c>
      <c r="G879" t="s">
        <v>2433</v>
      </c>
      <c r="H879">
        <v>0</v>
      </c>
      <c r="I879">
        <v>0</v>
      </c>
      <c r="J879">
        <v>0</v>
      </c>
      <c r="M879" t="s">
        <v>2434</v>
      </c>
      <c r="N879">
        <v>0</v>
      </c>
      <c r="O879">
        <v>0</v>
      </c>
      <c r="U879">
        <v>0</v>
      </c>
      <c r="V879">
        <v>0</v>
      </c>
    </row>
    <row r="880" spans="1:22" hidden="1" x14ac:dyDescent="0.35">
      <c r="A880" t="s">
        <v>154</v>
      </c>
      <c r="B880" t="s">
        <v>155</v>
      </c>
      <c r="C880" t="s">
        <v>268</v>
      </c>
      <c r="D880" t="s">
        <v>209</v>
      </c>
      <c r="E880" t="s">
        <v>2435</v>
      </c>
      <c r="F880" s="3">
        <v>33056</v>
      </c>
      <c r="G880" t="s">
        <v>2436</v>
      </c>
      <c r="H880">
        <v>0</v>
      </c>
      <c r="I880">
        <v>0</v>
      </c>
      <c r="J880">
        <v>0</v>
      </c>
      <c r="M880" t="s">
        <v>2437</v>
      </c>
      <c r="N880">
        <v>0</v>
      </c>
      <c r="O880">
        <v>0</v>
      </c>
      <c r="U880">
        <v>0</v>
      </c>
      <c r="V880">
        <v>0</v>
      </c>
    </row>
    <row r="881" spans="1:22" x14ac:dyDescent="0.35">
      <c r="A881" t="s">
        <v>21</v>
      </c>
      <c r="B881" t="s">
        <v>178</v>
      </c>
      <c r="C881" t="s">
        <v>22</v>
      </c>
      <c r="D881" t="s">
        <v>126</v>
      </c>
      <c r="E881" t="s">
        <v>2222</v>
      </c>
      <c r="F881" s="3">
        <v>38535</v>
      </c>
      <c r="G881" t="s">
        <v>2438</v>
      </c>
      <c r="H881">
        <v>0</v>
      </c>
      <c r="I881">
        <v>0</v>
      </c>
      <c r="J881">
        <v>0</v>
      </c>
      <c r="K881">
        <v>2597891</v>
      </c>
      <c r="L881">
        <v>145676.1</v>
      </c>
      <c r="M881" t="s">
        <v>2439</v>
      </c>
      <c r="N881">
        <v>497891</v>
      </c>
      <c r="O881">
        <v>2100000</v>
      </c>
      <c r="U881">
        <v>0</v>
      </c>
      <c r="V881">
        <v>0</v>
      </c>
    </row>
    <row r="882" spans="1:22" x14ac:dyDescent="0.35">
      <c r="A882" t="s">
        <v>21</v>
      </c>
      <c r="B882" t="s">
        <v>178</v>
      </c>
      <c r="C882" t="s">
        <v>22</v>
      </c>
      <c r="D882" t="s">
        <v>127</v>
      </c>
      <c r="E882" t="s">
        <v>2440</v>
      </c>
      <c r="F882" s="3">
        <v>41092</v>
      </c>
      <c r="G882" t="s">
        <v>2441</v>
      </c>
      <c r="H882">
        <v>0</v>
      </c>
      <c r="I882">
        <v>0</v>
      </c>
      <c r="J882">
        <v>1428</v>
      </c>
      <c r="K882">
        <v>0</v>
      </c>
      <c r="L882">
        <v>0</v>
      </c>
      <c r="M882" t="s">
        <v>2442</v>
      </c>
    </row>
    <row r="883" spans="1:22" x14ac:dyDescent="0.35">
      <c r="A883" t="s">
        <v>21</v>
      </c>
      <c r="B883" t="s">
        <v>178</v>
      </c>
      <c r="C883" t="s">
        <v>22</v>
      </c>
      <c r="D883" t="s">
        <v>127</v>
      </c>
      <c r="E883" t="s">
        <v>248</v>
      </c>
      <c r="F883" s="3">
        <v>34517</v>
      </c>
      <c r="G883" t="s">
        <v>2443</v>
      </c>
      <c r="H883">
        <v>0</v>
      </c>
      <c r="I883">
        <v>0</v>
      </c>
      <c r="J883">
        <v>4169</v>
      </c>
      <c r="M883" t="s">
        <v>2444</v>
      </c>
      <c r="N883">
        <v>0</v>
      </c>
      <c r="O883">
        <v>0</v>
      </c>
      <c r="U883">
        <v>0</v>
      </c>
      <c r="V883">
        <v>0</v>
      </c>
    </row>
    <row r="884" spans="1:22" x14ac:dyDescent="0.35">
      <c r="A884" t="s">
        <v>21</v>
      </c>
      <c r="B884" t="s">
        <v>178</v>
      </c>
      <c r="C884" t="s">
        <v>22</v>
      </c>
      <c r="D884" t="s">
        <v>126</v>
      </c>
      <c r="E884" t="s">
        <v>366</v>
      </c>
      <c r="F884" s="3">
        <v>35248</v>
      </c>
      <c r="G884" t="s">
        <v>2445</v>
      </c>
      <c r="H884">
        <v>0</v>
      </c>
      <c r="I884">
        <v>0</v>
      </c>
      <c r="J884">
        <v>0</v>
      </c>
      <c r="K884">
        <v>87877643</v>
      </c>
      <c r="L884">
        <v>5930999.5</v>
      </c>
      <c r="M884" t="s">
        <v>2446</v>
      </c>
      <c r="N884">
        <v>0</v>
      </c>
      <c r="O884">
        <v>0</v>
      </c>
      <c r="S884">
        <v>87877643</v>
      </c>
      <c r="U884">
        <v>0</v>
      </c>
      <c r="V884">
        <v>0</v>
      </c>
    </row>
    <row r="885" spans="1:22" hidden="1" x14ac:dyDescent="0.35">
      <c r="A885" t="s">
        <v>154</v>
      </c>
      <c r="B885" t="s">
        <v>155</v>
      </c>
      <c r="C885" t="s">
        <v>209</v>
      </c>
      <c r="D885" t="s">
        <v>157</v>
      </c>
      <c r="E885" t="s">
        <v>2447</v>
      </c>
      <c r="F885" s="3">
        <v>38900</v>
      </c>
      <c r="G885" t="s">
        <v>2448</v>
      </c>
      <c r="H885">
        <v>0</v>
      </c>
      <c r="I885">
        <v>0</v>
      </c>
      <c r="J885">
        <v>120</v>
      </c>
      <c r="K885">
        <v>0</v>
      </c>
      <c r="L885">
        <v>0</v>
      </c>
      <c r="M885" t="s">
        <v>2449</v>
      </c>
      <c r="U885">
        <v>0</v>
      </c>
      <c r="V885">
        <v>0</v>
      </c>
    </row>
    <row r="886" spans="1:22" hidden="1" x14ac:dyDescent="0.35">
      <c r="A886" t="s">
        <v>154</v>
      </c>
      <c r="B886" t="s">
        <v>155</v>
      </c>
      <c r="C886" t="s">
        <v>156</v>
      </c>
      <c r="D886" t="s">
        <v>157</v>
      </c>
      <c r="E886" t="s">
        <v>2450</v>
      </c>
      <c r="F886" s="3">
        <v>6393</v>
      </c>
      <c r="G886" t="s">
        <v>2451</v>
      </c>
      <c r="H886">
        <v>65</v>
      </c>
      <c r="I886">
        <v>0</v>
      </c>
      <c r="J886">
        <v>0</v>
      </c>
      <c r="M886" t="s">
        <v>2452</v>
      </c>
      <c r="U886">
        <v>0</v>
      </c>
      <c r="V886">
        <v>0</v>
      </c>
    </row>
    <row r="887" spans="1:22" x14ac:dyDescent="0.35">
      <c r="A887" t="s">
        <v>21</v>
      </c>
      <c r="B887" t="s">
        <v>178</v>
      </c>
      <c r="C887" t="s">
        <v>22</v>
      </c>
      <c r="D887" t="s">
        <v>278</v>
      </c>
      <c r="E887" t="s">
        <v>2453</v>
      </c>
      <c r="F887" s="3">
        <v>27577</v>
      </c>
      <c r="G887" t="s">
        <v>2454</v>
      </c>
      <c r="H887">
        <v>3</v>
      </c>
      <c r="I887">
        <v>59</v>
      </c>
      <c r="J887">
        <v>918</v>
      </c>
      <c r="M887" t="s">
        <v>2455</v>
      </c>
      <c r="N887">
        <v>0</v>
      </c>
      <c r="O887">
        <v>0</v>
      </c>
      <c r="U887">
        <v>0</v>
      </c>
      <c r="V887">
        <v>0</v>
      </c>
    </row>
    <row r="888" spans="1:22" x14ac:dyDescent="0.35">
      <c r="A888" t="s">
        <v>21</v>
      </c>
      <c r="B888" t="s">
        <v>178</v>
      </c>
      <c r="C888" t="s">
        <v>22</v>
      </c>
      <c r="D888" t="s">
        <v>125</v>
      </c>
      <c r="E888" t="s">
        <v>218</v>
      </c>
      <c r="F888" s="3">
        <v>34152</v>
      </c>
      <c r="G888" t="s">
        <v>2456</v>
      </c>
      <c r="H888">
        <v>0</v>
      </c>
      <c r="I888">
        <v>0</v>
      </c>
      <c r="J888">
        <v>0</v>
      </c>
      <c r="K888">
        <v>214807255</v>
      </c>
      <c r="L888">
        <v>15056583.300000001</v>
      </c>
      <c r="M888" t="s">
        <v>2457</v>
      </c>
      <c r="N888">
        <v>11555527</v>
      </c>
      <c r="O888">
        <v>3763948</v>
      </c>
      <c r="S888">
        <v>199487780</v>
      </c>
      <c r="U888">
        <v>0</v>
      </c>
      <c r="V888">
        <v>0</v>
      </c>
    </row>
    <row r="889" spans="1:22" x14ac:dyDescent="0.35">
      <c r="A889" t="s">
        <v>21</v>
      </c>
      <c r="B889" t="s">
        <v>178</v>
      </c>
      <c r="C889" t="s">
        <v>22</v>
      </c>
      <c r="D889" t="s">
        <v>2458</v>
      </c>
      <c r="E889" t="s">
        <v>472</v>
      </c>
      <c r="F889" s="3">
        <v>23194</v>
      </c>
      <c r="G889" t="s">
        <v>2459</v>
      </c>
      <c r="H889">
        <v>5</v>
      </c>
      <c r="I889">
        <v>0</v>
      </c>
      <c r="J889">
        <v>0</v>
      </c>
      <c r="M889" t="s">
        <v>2460</v>
      </c>
      <c r="U889">
        <v>0</v>
      </c>
      <c r="V889">
        <v>0</v>
      </c>
    </row>
    <row r="890" spans="1:22" x14ac:dyDescent="0.35">
      <c r="A890" t="s">
        <v>21</v>
      </c>
      <c r="B890" t="s">
        <v>178</v>
      </c>
      <c r="C890" t="s">
        <v>22</v>
      </c>
      <c r="D890" t="s">
        <v>126</v>
      </c>
      <c r="E890" t="s">
        <v>2461</v>
      </c>
      <c r="F890" s="3">
        <v>39996</v>
      </c>
      <c r="G890" t="s">
        <v>2462</v>
      </c>
      <c r="H890">
        <v>0</v>
      </c>
      <c r="I890">
        <v>0</v>
      </c>
      <c r="J890">
        <v>0</v>
      </c>
      <c r="K890">
        <v>0</v>
      </c>
      <c r="L890">
        <v>0</v>
      </c>
      <c r="M890" t="s">
        <v>2463</v>
      </c>
      <c r="U890">
        <v>0</v>
      </c>
      <c r="V890">
        <v>0</v>
      </c>
    </row>
    <row r="891" spans="1:22" x14ac:dyDescent="0.35">
      <c r="A891" t="s">
        <v>21</v>
      </c>
      <c r="B891" t="s">
        <v>178</v>
      </c>
      <c r="C891" t="s">
        <v>22</v>
      </c>
      <c r="D891" t="s">
        <v>2458</v>
      </c>
      <c r="E891" t="s">
        <v>2464</v>
      </c>
      <c r="F891" s="3">
        <v>39996</v>
      </c>
      <c r="G891" t="s">
        <v>2465</v>
      </c>
      <c r="H891">
        <v>455</v>
      </c>
      <c r="K891">
        <v>0</v>
      </c>
      <c r="L891">
        <v>0</v>
      </c>
      <c r="M891" t="s">
        <v>2466</v>
      </c>
      <c r="V891">
        <v>0</v>
      </c>
    </row>
    <row r="892" spans="1:22" x14ac:dyDescent="0.35">
      <c r="A892" t="s">
        <v>21</v>
      </c>
      <c r="B892" t="s">
        <v>178</v>
      </c>
      <c r="C892" t="s">
        <v>22</v>
      </c>
      <c r="D892" t="s">
        <v>643</v>
      </c>
      <c r="E892" t="s">
        <v>1160</v>
      </c>
      <c r="F892" s="3">
        <v>27577</v>
      </c>
      <c r="G892" t="s">
        <v>2467</v>
      </c>
      <c r="H892">
        <v>1</v>
      </c>
      <c r="I892">
        <v>0</v>
      </c>
      <c r="J892">
        <v>0</v>
      </c>
      <c r="M892" t="s">
        <v>2468</v>
      </c>
      <c r="N892">
        <v>0</v>
      </c>
      <c r="O892">
        <v>0</v>
      </c>
      <c r="U892">
        <v>0</v>
      </c>
      <c r="V892">
        <v>0</v>
      </c>
    </row>
    <row r="893" spans="1:22" x14ac:dyDescent="0.35">
      <c r="A893" t="s">
        <v>21</v>
      </c>
      <c r="B893" t="s">
        <v>178</v>
      </c>
      <c r="C893" t="s">
        <v>22</v>
      </c>
      <c r="D893" t="s">
        <v>126</v>
      </c>
      <c r="E893" t="s">
        <v>366</v>
      </c>
      <c r="F893" s="3">
        <v>29769</v>
      </c>
      <c r="G893" t="s">
        <v>2469</v>
      </c>
      <c r="H893">
        <v>2</v>
      </c>
      <c r="I893">
        <v>0</v>
      </c>
      <c r="J893">
        <v>0</v>
      </c>
      <c r="M893" t="s">
        <v>2470</v>
      </c>
      <c r="N893">
        <v>0</v>
      </c>
      <c r="O893">
        <v>0</v>
      </c>
      <c r="U893">
        <v>0</v>
      </c>
      <c r="V893">
        <v>0</v>
      </c>
    </row>
    <row r="894" spans="1:22" x14ac:dyDescent="0.35">
      <c r="A894" t="s">
        <v>21</v>
      </c>
      <c r="B894" t="s">
        <v>178</v>
      </c>
      <c r="C894" t="s">
        <v>22</v>
      </c>
      <c r="D894" t="s">
        <v>127</v>
      </c>
      <c r="E894" t="s">
        <v>248</v>
      </c>
      <c r="F894" s="3">
        <v>40361</v>
      </c>
      <c r="G894" t="s">
        <v>2471</v>
      </c>
      <c r="H894">
        <v>2</v>
      </c>
      <c r="I894">
        <v>0</v>
      </c>
      <c r="J894">
        <v>1383</v>
      </c>
      <c r="K894">
        <v>257339000</v>
      </c>
      <c r="L894">
        <v>13253510.699999999</v>
      </c>
      <c r="M894" t="s">
        <v>2472</v>
      </c>
      <c r="N894">
        <v>37339000</v>
      </c>
      <c r="P894">
        <v>220000000</v>
      </c>
      <c r="U894">
        <v>0</v>
      </c>
      <c r="V894">
        <v>0</v>
      </c>
    </row>
    <row r="895" spans="1:22" x14ac:dyDescent="0.35">
      <c r="A895" t="s">
        <v>21</v>
      </c>
      <c r="B895" t="s">
        <v>178</v>
      </c>
      <c r="C895" t="s">
        <v>22</v>
      </c>
      <c r="D895" t="s">
        <v>127</v>
      </c>
      <c r="E895" t="s">
        <v>2473</v>
      </c>
      <c r="F895" s="3">
        <v>6028</v>
      </c>
      <c r="G895" t="s">
        <v>2474</v>
      </c>
      <c r="H895">
        <v>233</v>
      </c>
      <c r="I895">
        <v>0</v>
      </c>
      <c r="J895">
        <v>8000</v>
      </c>
      <c r="M895" t="s">
        <v>2475</v>
      </c>
      <c r="U895">
        <v>0</v>
      </c>
      <c r="V895">
        <v>0</v>
      </c>
    </row>
    <row r="896" spans="1:22" x14ac:dyDescent="0.35">
      <c r="A896" t="s">
        <v>21</v>
      </c>
      <c r="B896" t="s">
        <v>178</v>
      </c>
      <c r="C896" t="s">
        <v>22</v>
      </c>
      <c r="D896" t="s">
        <v>126</v>
      </c>
      <c r="E896" t="s">
        <v>2476</v>
      </c>
      <c r="F896" s="3">
        <v>16985</v>
      </c>
      <c r="G896" t="s">
        <v>2477</v>
      </c>
      <c r="H896">
        <v>0</v>
      </c>
      <c r="I896">
        <v>0</v>
      </c>
      <c r="J896">
        <v>0</v>
      </c>
      <c r="M896" t="s">
        <v>2478</v>
      </c>
      <c r="U896">
        <v>0</v>
      </c>
      <c r="V896">
        <v>0</v>
      </c>
    </row>
    <row r="897" spans="1:22" x14ac:dyDescent="0.35">
      <c r="A897" t="s">
        <v>21</v>
      </c>
      <c r="B897" t="s">
        <v>178</v>
      </c>
      <c r="C897" t="s">
        <v>22</v>
      </c>
      <c r="D897" t="s">
        <v>125</v>
      </c>
      <c r="E897" t="s">
        <v>237</v>
      </c>
      <c r="F897" s="3">
        <v>34152</v>
      </c>
      <c r="G897" t="s">
        <v>2479</v>
      </c>
      <c r="H897">
        <v>0</v>
      </c>
      <c r="I897">
        <v>0</v>
      </c>
      <c r="J897">
        <v>0</v>
      </c>
      <c r="K897">
        <v>6503703</v>
      </c>
      <c r="L897">
        <v>455867</v>
      </c>
      <c r="M897" t="s">
        <v>2480</v>
      </c>
      <c r="P897">
        <v>613703</v>
      </c>
      <c r="S897">
        <v>5890000</v>
      </c>
      <c r="U897">
        <v>0</v>
      </c>
      <c r="V897">
        <v>0</v>
      </c>
    </row>
    <row r="898" spans="1:22" x14ac:dyDescent="0.35">
      <c r="A898" t="s">
        <v>21</v>
      </c>
      <c r="B898" t="s">
        <v>178</v>
      </c>
      <c r="C898" t="s">
        <v>22</v>
      </c>
      <c r="D898" t="s">
        <v>125</v>
      </c>
      <c r="E898" t="s">
        <v>387</v>
      </c>
      <c r="F898" s="3">
        <v>34152</v>
      </c>
      <c r="G898" t="s">
        <v>2481</v>
      </c>
      <c r="H898">
        <v>0</v>
      </c>
      <c r="I898">
        <v>0</v>
      </c>
      <c r="J898">
        <v>0</v>
      </c>
      <c r="K898">
        <v>10017238</v>
      </c>
      <c r="L898">
        <v>702142.9</v>
      </c>
      <c r="M898" t="s">
        <v>2482</v>
      </c>
      <c r="P898">
        <v>1675238</v>
      </c>
      <c r="S898">
        <v>8342000</v>
      </c>
      <c r="U898">
        <v>0</v>
      </c>
      <c r="V898">
        <v>0</v>
      </c>
    </row>
    <row r="899" spans="1:22" x14ac:dyDescent="0.35">
      <c r="A899" t="s">
        <v>21</v>
      </c>
      <c r="B899" t="s">
        <v>178</v>
      </c>
      <c r="C899" t="s">
        <v>22</v>
      </c>
      <c r="D899" t="s">
        <v>126</v>
      </c>
      <c r="E899" t="s">
        <v>382</v>
      </c>
      <c r="F899" s="3">
        <v>34152</v>
      </c>
      <c r="G899" t="s">
        <v>2483</v>
      </c>
      <c r="H899">
        <v>0</v>
      </c>
      <c r="I899">
        <v>0</v>
      </c>
      <c r="J899">
        <v>0</v>
      </c>
      <c r="K899">
        <v>21095828</v>
      </c>
      <c r="L899">
        <v>1478679.5</v>
      </c>
      <c r="M899" t="s">
        <v>2480</v>
      </c>
      <c r="P899">
        <v>12398407</v>
      </c>
      <c r="S899">
        <v>8697421</v>
      </c>
      <c r="U899">
        <v>0</v>
      </c>
      <c r="V899">
        <v>0</v>
      </c>
    </row>
    <row r="900" spans="1:22" x14ac:dyDescent="0.35">
      <c r="A900" t="s">
        <v>21</v>
      </c>
      <c r="B900" t="s">
        <v>178</v>
      </c>
      <c r="C900" t="s">
        <v>22</v>
      </c>
      <c r="D900" t="s">
        <v>126</v>
      </c>
      <c r="E900" t="s">
        <v>2484</v>
      </c>
      <c r="F900" s="3">
        <v>27213</v>
      </c>
      <c r="G900" t="s">
        <v>2485</v>
      </c>
      <c r="H900">
        <v>0</v>
      </c>
      <c r="I900">
        <v>0</v>
      </c>
      <c r="J900">
        <v>0</v>
      </c>
      <c r="K900">
        <v>143000</v>
      </c>
      <c r="L900">
        <v>32748.1</v>
      </c>
      <c r="M900" t="s">
        <v>2486</v>
      </c>
      <c r="N900">
        <v>13473</v>
      </c>
      <c r="O900">
        <v>129527</v>
      </c>
      <c r="U900">
        <v>0</v>
      </c>
      <c r="V900">
        <v>0</v>
      </c>
    </row>
    <row r="901" spans="1:22" hidden="1" x14ac:dyDescent="0.35">
      <c r="A901" t="s">
        <v>154</v>
      </c>
      <c r="B901" t="s">
        <v>155</v>
      </c>
      <c r="C901" t="s">
        <v>173</v>
      </c>
      <c r="D901" t="s">
        <v>174</v>
      </c>
      <c r="E901" t="s">
        <v>2487</v>
      </c>
      <c r="F901" s="3">
        <v>29770</v>
      </c>
      <c r="G901" t="s">
        <v>2488</v>
      </c>
      <c r="H901">
        <v>13</v>
      </c>
      <c r="I901">
        <v>19</v>
      </c>
      <c r="J901">
        <v>0</v>
      </c>
      <c r="M901" t="s">
        <v>2489</v>
      </c>
      <c r="N901">
        <v>0</v>
      </c>
      <c r="O901">
        <v>0</v>
      </c>
      <c r="U901">
        <v>0</v>
      </c>
      <c r="V901">
        <v>0</v>
      </c>
    </row>
    <row r="902" spans="1:22" x14ac:dyDescent="0.35">
      <c r="A902" t="s">
        <v>21</v>
      </c>
      <c r="B902" t="s">
        <v>178</v>
      </c>
      <c r="C902" t="s">
        <v>22</v>
      </c>
      <c r="D902" t="s">
        <v>126</v>
      </c>
      <c r="E902" t="s">
        <v>2490</v>
      </c>
      <c r="F902" s="3">
        <v>33422</v>
      </c>
      <c r="G902" t="s">
        <v>2491</v>
      </c>
      <c r="H902">
        <v>0</v>
      </c>
      <c r="I902">
        <v>0</v>
      </c>
      <c r="J902">
        <v>0</v>
      </c>
      <c r="K902">
        <v>40387745</v>
      </c>
      <c r="L902">
        <v>2926648.2</v>
      </c>
      <c r="M902" t="s">
        <v>2492</v>
      </c>
      <c r="P902">
        <v>9280084</v>
      </c>
      <c r="S902">
        <v>31107661</v>
      </c>
      <c r="U902">
        <v>0</v>
      </c>
      <c r="V902">
        <v>0</v>
      </c>
    </row>
    <row r="903" spans="1:22" x14ac:dyDescent="0.35">
      <c r="A903" t="s">
        <v>21</v>
      </c>
      <c r="B903" t="s">
        <v>178</v>
      </c>
      <c r="C903" t="s">
        <v>22</v>
      </c>
      <c r="D903" t="s">
        <v>125</v>
      </c>
      <c r="E903" t="s">
        <v>2493</v>
      </c>
      <c r="F903" s="3">
        <v>36710</v>
      </c>
      <c r="G903" t="s">
        <v>2494</v>
      </c>
      <c r="H903">
        <v>0</v>
      </c>
      <c r="I903">
        <v>0</v>
      </c>
      <c r="J903">
        <v>36</v>
      </c>
      <c r="K903">
        <v>3787294</v>
      </c>
      <c r="L903">
        <v>238194.6</v>
      </c>
      <c r="M903" t="s">
        <v>2495</v>
      </c>
      <c r="N903">
        <v>1580762</v>
      </c>
      <c r="O903">
        <v>2206532</v>
      </c>
      <c r="U903">
        <v>0</v>
      </c>
      <c r="V903">
        <v>0</v>
      </c>
    </row>
    <row r="904" spans="1:22" x14ac:dyDescent="0.35">
      <c r="A904" t="s">
        <v>21</v>
      </c>
      <c r="B904" t="s">
        <v>178</v>
      </c>
      <c r="C904" t="s">
        <v>22</v>
      </c>
      <c r="D904" t="s">
        <v>127</v>
      </c>
      <c r="E904" t="s">
        <v>2496</v>
      </c>
      <c r="F904" s="3">
        <v>37440</v>
      </c>
      <c r="G904" t="s">
        <v>2497</v>
      </c>
      <c r="H904">
        <v>0</v>
      </c>
      <c r="I904">
        <v>0</v>
      </c>
      <c r="J904">
        <v>912</v>
      </c>
      <c r="K904">
        <v>464286</v>
      </c>
      <c r="L904">
        <v>27857.200000000001</v>
      </c>
      <c r="M904" t="s">
        <v>2498</v>
      </c>
      <c r="P904">
        <v>464286</v>
      </c>
      <c r="U904">
        <v>0</v>
      </c>
      <c r="V904">
        <v>0</v>
      </c>
    </row>
    <row r="905" spans="1:22" x14ac:dyDescent="0.35">
      <c r="A905" t="s">
        <v>21</v>
      </c>
      <c r="B905" t="s">
        <v>178</v>
      </c>
      <c r="C905" t="s">
        <v>22</v>
      </c>
      <c r="D905" t="s">
        <v>127</v>
      </c>
      <c r="E905" t="s">
        <v>2499</v>
      </c>
      <c r="F905" s="3">
        <v>38901</v>
      </c>
      <c r="G905" t="s">
        <v>2500</v>
      </c>
      <c r="H905">
        <v>0</v>
      </c>
      <c r="I905">
        <v>0</v>
      </c>
      <c r="J905">
        <v>4000</v>
      </c>
      <c r="K905">
        <v>0</v>
      </c>
      <c r="L905">
        <v>0</v>
      </c>
      <c r="M905" t="s">
        <v>2501</v>
      </c>
      <c r="U905">
        <v>0</v>
      </c>
      <c r="V905">
        <v>0</v>
      </c>
    </row>
    <row r="906" spans="1:22" x14ac:dyDescent="0.35">
      <c r="A906" t="s">
        <v>21</v>
      </c>
      <c r="B906" t="s">
        <v>178</v>
      </c>
      <c r="C906" t="s">
        <v>22</v>
      </c>
      <c r="D906" t="s">
        <v>127</v>
      </c>
      <c r="E906" t="s">
        <v>2502</v>
      </c>
      <c r="F906" s="3">
        <v>42554</v>
      </c>
      <c r="G906" t="s">
        <v>2503</v>
      </c>
      <c r="K906">
        <v>0</v>
      </c>
      <c r="L906">
        <v>0</v>
      </c>
      <c r="M906" t="s">
        <v>2504</v>
      </c>
    </row>
    <row r="907" spans="1:22" x14ac:dyDescent="0.35">
      <c r="A907" t="s">
        <v>21</v>
      </c>
      <c r="B907" t="s">
        <v>178</v>
      </c>
      <c r="C907" t="s">
        <v>22</v>
      </c>
      <c r="D907" t="s">
        <v>126</v>
      </c>
      <c r="E907" t="s">
        <v>1113</v>
      </c>
      <c r="F907" s="3">
        <v>34883</v>
      </c>
      <c r="G907" t="s">
        <v>2505</v>
      </c>
      <c r="H907">
        <v>0</v>
      </c>
      <c r="I907">
        <v>0</v>
      </c>
      <c r="J907">
        <v>0</v>
      </c>
      <c r="K907">
        <v>9018000</v>
      </c>
      <c r="L907">
        <v>617671.19999999995</v>
      </c>
      <c r="M907" t="s">
        <v>2506</v>
      </c>
      <c r="N907">
        <v>0</v>
      </c>
      <c r="O907">
        <v>0</v>
      </c>
      <c r="S907">
        <v>9018000</v>
      </c>
      <c r="U907">
        <v>0</v>
      </c>
      <c r="V907">
        <v>0</v>
      </c>
    </row>
    <row r="908" spans="1:22" hidden="1" x14ac:dyDescent="0.35">
      <c r="A908" t="s">
        <v>154</v>
      </c>
      <c r="B908" t="s">
        <v>155</v>
      </c>
      <c r="C908" t="s">
        <v>268</v>
      </c>
      <c r="D908" t="s">
        <v>269</v>
      </c>
      <c r="E908" t="s">
        <v>1247</v>
      </c>
      <c r="F908" s="3">
        <v>37440</v>
      </c>
      <c r="G908" t="s">
        <v>2507</v>
      </c>
      <c r="H908">
        <v>0</v>
      </c>
      <c r="I908">
        <v>0</v>
      </c>
      <c r="J908">
        <v>350</v>
      </c>
      <c r="K908">
        <v>0</v>
      </c>
      <c r="L908">
        <v>0</v>
      </c>
      <c r="M908" t="s">
        <v>2508</v>
      </c>
      <c r="U908">
        <v>0</v>
      </c>
      <c r="V908">
        <v>0</v>
      </c>
    </row>
    <row r="909" spans="1:22" x14ac:dyDescent="0.35">
      <c r="A909" t="s">
        <v>21</v>
      </c>
      <c r="B909" t="s">
        <v>178</v>
      </c>
      <c r="C909" t="s">
        <v>22</v>
      </c>
      <c r="D909" t="s">
        <v>126</v>
      </c>
      <c r="E909" t="s">
        <v>2509</v>
      </c>
      <c r="F909" s="3">
        <v>39632</v>
      </c>
      <c r="G909" t="s">
        <v>2510</v>
      </c>
      <c r="H909">
        <v>0</v>
      </c>
      <c r="I909">
        <v>0</v>
      </c>
      <c r="J909">
        <v>0</v>
      </c>
      <c r="K909">
        <v>644956</v>
      </c>
      <c r="L909">
        <v>33915.300000000003</v>
      </c>
      <c r="M909" t="s">
        <v>2511</v>
      </c>
      <c r="N909">
        <v>644956</v>
      </c>
      <c r="U909">
        <v>0</v>
      </c>
      <c r="V909">
        <v>0</v>
      </c>
    </row>
    <row r="910" spans="1:22" x14ac:dyDescent="0.35">
      <c r="A910" t="s">
        <v>21</v>
      </c>
      <c r="B910" t="s">
        <v>178</v>
      </c>
      <c r="C910" t="s">
        <v>22</v>
      </c>
      <c r="D910" t="s">
        <v>125</v>
      </c>
      <c r="E910" t="s">
        <v>1666</v>
      </c>
      <c r="F910" s="3">
        <v>42554</v>
      </c>
      <c r="G910" t="s">
        <v>2512</v>
      </c>
      <c r="K910">
        <v>0</v>
      </c>
      <c r="L910">
        <v>0</v>
      </c>
      <c r="M910" t="s">
        <v>2513</v>
      </c>
    </row>
    <row r="911" spans="1:22" x14ac:dyDescent="0.35">
      <c r="A911" t="s">
        <v>21</v>
      </c>
      <c r="B911" t="s">
        <v>178</v>
      </c>
      <c r="C911" t="s">
        <v>22</v>
      </c>
      <c r="D911" t="s">
        <v>278</v>
      </c>
      <c r="E911" t="s">
        <v>382</v>
      </c>
      <c r="F911" s="3">
        <v>31961</v>
      </c>
      <c r="G911" t="s">
        <v>2514</v>
      </c>
      <c r="H911">
        <v>27</v>
      </c>
      <c r="I911">
        <v>600</v>
      </c>
      <c r="J911">
        <v>1700</v>
      </c>
      <c r="K911">
        <v>181125959</v>
      </c>
      <c r="L911">
        <v>15865047.5</v>
      </c>
      <c r="M911" t="s">
        <v>2515</v>
      </c>
      <c r="N911">
        <v>19948463</v>
      </c>
      <c r="O911">
        <v>12800496</v>
      </c>
      <c r="S911">
        <v>148377000</v>
      </c>
      <c r="U911">
        <v>0</v>
      </c>
      <c r="V911">
        <v>0</v>
      </c>
    </row>
    <row r="912" spans="1:22" x14ac:dyDescent="0.35">
      <c r="A912" t="s">
        <v>21</v>
      </c>
      <c r="B912" t="s">
        <v>178</v>
      </c>
      <c r="C912" t="s">
        <v>22</v>
      </c>
      <c r="D912" t="s">
        <v>125</v>
      </c>
      <c r="E912" t="s">
        <v>493</v>
      </c>
      <c r="F912" s="3">
        <v>33788</v>
      </c>
      <c r="G912" t="s">
        <v>2516</v>
      </c>
      <c r="H912">
        <v>0</v>
      </c>
      <c r="I912">
        <v>0</v>
      </c>
      <c r="J912">
        <v>0</v>
      </c>
      <c r="K912">
        <v>5337940</v>
      </c>
      <c r="L912">
        <v>381281.4</v>
      </c>
      <c r="M912" t="s">
        <v>2517</v>
      </c>
      <c r="N912">
        <v>0</v>
      </c>
      <c r="O912">
        <v>0</v>
      </c>
      <c r="S912">
        <v>5337940</v>
      </c>
      <c r="U912">
        <v>0</v>
      </c>
      <c r="V912">
        <v>0</v>
      </c>
    </row>
    <row r="913" spans="1:22" x14ac:dyDescent="0.35">
      <c r="A913" t="s">
        <v>21</v>
      </c>
      <c r="B913" t="s">
        <v>178</v>
      </c>
      <c r="C913" t="s">
        <v>22</v>
      </c>
      <c r="D913" t="s">
        <v>126</v>
      </c>
      <c r="E913" t="s">
        <v>366</v>
      </c>
      <c r="F913" s="3">
        <v>33788</v>
      </c>
      <c r="G913" t="s">
        <v>2518</v>
      </c>
      <c r="H913">
        <v>0</v>
      </c>
      <c r="I913">
        <v>0</v>
      </c>
      <c r="J913">
        <v>0</v>
      </c>
      <c r="K913">
        <v>38495497</v>
      </c>
      <c r="L913">
        <v>2749678.4</v>
      </c>
      <c r="M913" t="s">
        <v>2517</v>
      </c>
      <c r="P913">
        <v>14434443</v>
      </c>
      <c r="S913">
        <v>24061054</v>
      </c>
      <c r="U913">
        <v>0</v>
      </c>
      <c r="V913">
        <v>0</v>
      </c>
    </row>
    <row r="914" spans="1:22" x14ac:dyDescent="0.35">
      <c r="A914" t="s">
        <v>21</v>
      </c>
      <c r="B914" t="s">
        <v>178</v>
      </c>
      <c r="C914" t="s">
        <v>22</v>
      </c>
      <c r="D914" t="s">
        <v>126</v>
      </c>
      <c r="E914" t="s">
        <v>2519</v>
      </c>
      <c r="F914" s="3">
        <v>37075</v>
      </c>
      <c r="G914" t="s">
        <v>2520</v>
      </c>
      <c r="H914">
        <v>0</v>
      </c>
      <c r="I914">
        <v>0</v>
      </c>
      <c r="J914">
        <v>0</v>
      </c>
      <c r="K914">
        <v>869596</v>
      </c>
      <c r="L914">
        <v>53349.4</v>
      </c>
      <c r="M914" t="s">
        <v>2521</v>
      </c>
      <c r="P914">
        <v>869596</v>
      </c>
      <c r="U914">
        <v>0</v>
      </c>
      <c r="V914">
        <v>0</v>
      </c>
    </row>
    <row r="915" spans="1:22" x14ac:dyDescent="0.35">
      <c r="A915" t="s">
        <v>21</v>
      </c>
      <c r="B915" t="s">
        <v>178</v>
      </c>
      <c r="C915" t="s">
        <v>22</v>
      </c>
      <c r="D915" t="s">
        <v>126</v>
      </c>
      <c r="E915" t="s">
        <v>2522</v>
      </c>
      <c r="F915" s="3">
        <v>39632</v>
      </c>
      <c r="G915" t="s">
        <v>2523</v>
      </c>
      <c r="H915">
        <v>2</v>
      </c>
      <c r="I915">
        <v>0</v>
      </c>
      <c r="J915">
        <v>74</v>
      </c>
      <c r="K915">
        <v>1499116</v>
      </c>
      <c r="L915">
        <v>78831.7</v>
      </c>
      <c r="M915" t="s">
        <v>2524</v>
      </c>
      <c r="N915">
        <v>1499116</v>
      </c>
      <c r="U915">
        <v>0</v>
      </c>
      <c r="V915">
        <v>0</v>
      </c>
    </row>
    <row r="916" spans="1:22" x14ac:dyDescent="0.35">
      <c r="A916" t="s">
        <v>21</v>
      </c>
      <c r="B916" t="s">
        <v>178</v>
      </c>
      <c r="C916" t="s">
        <v>13</v>
      </c>
      <c r="D916" t="s">
        <v>196</v>
      </c>
      <c r="E916" t="s">
        <v>2525</v>
      </c>
      <c r="F916" s="3">
        <v>41093</v>
      </c>
      <c r="G916" t="s">
        <v>2526</v>
      </c>
      <c r="H916">
        <v>13</v>
      </c>
      <c r="I916">
        <v>180</v>
      </c>
      <c r="J916">
        <v>0</v>
      </c>
      <c r="K916">
        <v>0</v>
      </c>
      <c r="L916">
        <v>0</v>
      </c>
      <c r="M916" t="s">
        <v>2527</v>
      </c>
      <c r="N916">
        <v>0</v>
      </c>
    </row>
    <row r="917" spans="1:22" x14ac:dyDescent="0.35">
      <c r="A917" t="s">
        <v>21</v>
      </c>
      <c r="B917" t="s">
        <v>178</v>
      </c>
      <c r="C917" t="s">
        <v>22</v>
      </c>
      <c r="D917" t="s">
        <v>127</v>
      </c>
      <c r="E917" t="s">
        <v>2528</v>
      </c>
      <c r="F917" s="3">
        <v>41093</v>
      </c>
      <c r="G917" t="s">
        <v>2529</v>
      </c>
      <c r="H917">
        <v>0</v>
      </c>
      <c r="I917">
        <v>0</v>
      </c>
      <c r="J917">
        <v>637</v>
      </c>
      <c r="K917">
        <v>0</v>
      </c>
      <c r="L917">
        <v>0</v>
      </c>
      <c r="M917" t="s">
        <v>2530</v>
      </c>
    </row>
    <row r="918" spans="1:22" x14ac:dyDescent="0.35">
      <c r="A918" t="s">
        <v>21</v>
      </c>
      <c r="B918" t="s">
        <v>178</v>
      </c>
      <c r="C918" t="s">
        <v>22</v>
      </c>
      <c r="D918" t="s">
        <v>125</v>
      </c>
      <c r="E918" t="s">
        <v>2531</v>
      </c>
      <c r="F918" s="3">
        <v>34154</v>
      </c>
      <c r="G918" t="s">
        <v>2532</v>
      </c>
      <c r="H918">
        <v>0</v>
      </c>
      <c r="I918">
        <v>0</v>
      </c>
      <c r="J918">
        <v>650</v>
      </c>
      <c r="K918">
        <v>5738341</v>
      </c>
      <c r="L918">
        <v>402220.2</v>
      </c>
      <c r="M918" t="s">
        <v>2533</v>
      </c>
      <c r="N918">
        <v>2935683</v>
      </c>
      <c r="O918">
        <v>2802658</v>
      </c>
      <c r="U918">
        <v>0</v>
      </c>
      <c r="V918">
        <v>0</v>
      </c>
    </row>
    <row r="919" spans="1:22" x14ac:dyDescent="0.35">
      <c r="A919" t="s">
        <v>21</v>
      </c>
      <c r="B919" t="s">
        <v>178</v>
      </c>
      <c r="C919" t="s">
        <v>22</v>
      </c>
      <c r="D919" t="s">
        <v>126</v>
      </c>
      <c r="E919" t="s">
        <v>382</v>
      </c>
      <c r="F919" s="3">
        <v>34884</v>
      </c>
      <c r="G919" t="s">
        <v>2534</v>
      </c>
      <c r="H919">
        <v>0</v>
      </c>
      <c r="I919">
        <v>0</v>
      </c>
      <c r="J919">
        <v>0</v>
      </c>
      <c r="K919">
        <v>34511612</v>
      </c>
      <c r="L919">
        <v>2363809</v>
      </c>
      <c r="M919" t="s">
        <v>2535</v>
      </c>
      <c r="P919">
        <v>18858612</v>
      </c>
      <c r="S919">
        <v>15653000</v>
      </c>
      <c r="U919">
        <v>0</v>
      </c>
      <c r="V919">
        <v>0</v>
      </c>
    </row>
    <row r="920" spans="1:22" x14ac:dyDescent="0.35">
      <c r="A920" t="s">
        <v>21</v>
      </c>
      <c r="B920" t="s">
        <v>178</v>
      </c>
      <c r="C920" t="s">
        <v>22</v>
      </c>
      <c r="D920" t="s">
        <v>127</v>
      </c>
      <c r="E920" t="s">
        <v>2536</v>
      </c>
      <c r="F920" s="3">
        <v>35980</v>
      </c>
      <c r="G920" t="s">
        <v>2537</v>
      </c>
      <c r="H920">
        <v>0</v>
      </c>
      <c r="I920">
        <v>0</v>
      </c>
      <c r="J920">
        <v>1865</v>
      </c>
      <c r="M920" t="s">
        <v>2423</v>
      </c>
      <c r="N920">
        <v>0</v>
      </c>
      <c r="O920">
        <v>0</v>
      </c>
      <c r="U920">
        <v>0</v>
      </c>
      <c r="V920">
        <v>0</v>
      </c>
    </row>
    <row r="921" spans="1:22" x14ac:dyDescent="0.35">
      <c r="A921" t="s">
        <v>21</v>
      </c>
      <c r="B921" t="s">
        <v>178</v>
      </c>
      <c r="C921" t="s">
        <v>22</v>
      </c>
      <c r="D921" t="s">
        <v>126</v>
      </c>
      <c r="E921" t="s">
        <v>366</v>
      </c>
      <c r="F921" s="3">
        <v>35980</v>
      </c>
      <c r="G921" t="s">
        <v>2538</v>
      </c>
      <c r="H921">
        <v>0</v>
      </c>
      <c r="I921">
        <v>0</v>
      </c>
      <c r="J921">
        <v>0</v>
      </c>
      <c r="K921">
        <v>65258000</v>
      </c>
      <c r="L921">
        <v>4288587.0999999996</v>
      </c>
      <c r="M921" t="s">
        <v>2539</v>
      </c>
      <c r="S921">
        <v>65258000</v>
      </c>
      <c r="U921">
        <v>0</v>
      </c>
      <c r="V921">
        <v>0</v>
      </c>
    </row>
    <row r="922" spans="1:22" x14ac:dyDescent="0.35">
      <c r="A922" t="s">
        <v>21</v>
      </c>
      <c r="B922" t="s">
        <v>178</v>
      </c>
      <c r="C922" t="s">
        <v>22</v>
      </c>
      <c r="D922" t="s">
        <v>125</v>
      </c>
      <c r="E922" t="s">
        <v>2540</v>
      </c>
      <c r="F922" s="3">
        <v>36345</v>
      </c>
      <c r="G922" t="s">
        <v>2541</v>
      </c>
      <c r="H922">
        <v>0</v>
      </c>
      <c r="I922">
        <v>0</v>
      </c>
      <c r="J922">
        <v>350</v>
      </c>
      <c r="K922">
        <v>8751452</v>
      </c>
      <c r="L922">
        <v>565217.6</v>
      </c>
      <c r="M922" t="s">
        <v>2542</v>
      </c>
      <c r="N922">
        <v>2977089</v>
      </c>
      <c r="O922">
        <v>5774363</v>
      </c>
      <c r="U922">
        <v>0</v>
      </c>
      <c r="V922">
        <v>0</v>
      </c>
    </row>
    <row r="923" spans="1:22" x14ac:dyDescent="0.35">
      <c r="A923" t="s">
        <v>21</v>
      </c>
      <c r="B923" t="s">
        <v>178</v>
      </c>
      <c r="C923" t="s">
        <v>22</v>
      </c>
      <c r="D923" t="s">
        <v>127</v>
      </c>
      <c r="E923" t="s">
        <v>2543</v>
      </c>
      <c r="F923" s="3">
        <v>38902</v>
      </c>
      <c r="G923" t="s">
        <v>2544</v>
      </c>
      <c r="H923">
        <v>0</v>
      </c>
      <c r="I923">
        <v>0</v>
      </c>
      <c r="J923">
        <v>130</v>
      </c>
      <c r="K923">
        <v>0</v>
      </c>
      <c r="L923">
        <v>0</v>
      </c>
      <c r="M923" t="s">
        <v>2545</v>
      </c>
      <c r="U923">
        <v>0</v>
      </c>
      <c r="V923">
        <v>0</v>
      </c>
    </row>
    <row r="924" spans="1:22" x14ac:dyDescent="0.35">
      <c r="A924" t="s">
        <v>21</v>
      </c>
      <c r="B924" t="s">
        <v>178</v>
      </c>
      <c r="C924" t="s">
        <v>22</v>
      </c>
      <c r="D924" t="s">
        <v>2458</v>
      </c>
      <c r="E924" t="s">
        <v>197</v>
      </c>
      <c r="F924" s="3">
        <v>13336</v>
      </c>
      <c r="G924" t="s">
        <v>2546</v>
      </c>
      <c r="H924">
        <v>1180</v>
      </c>
      <c r="I924">
        <v>0</v>
      </c>
      <c r="J924">
        <v>0</v>
      </c>
      <c r="M924" t="s">
        <v>2547</v>
      </c>
      <c r="U924">
        <v>0</v>
      </c>
      <c r="V924">
        <v>0</v>
      </c>
    </row>
    <row r="925" spans="1:22" hidden="1" x14ac:dyDescent="0.35">
      <c r="A925" t="s">
        <v>154</v>
      </c>
      <c r="B925" t="s">
        <v>155</v>
      </c>
      <c r="C925" t="s">
        <v>173</v>
      </c>
      <c r="D925" t="s">
        <v>325</v>
      </c>
      <c r="E925" t="s">
        <v>493</v>
      </c>
      <c r="F925" s="3">
        <v>25754</v>
      </c>
      <c r="G925" t="s">
        <v>2548</v>
      </c>
      <c r="H925">
        <v>109</v>
      </c>
      <c r="I925">
        <v>0</v>
      </c>
      <c r="J925">
        <v>0</v>
      </c>
      <c r="M925" t="s">
        <v>2549</v>
      </c>
      <c r="N925">
        <v>0</v>
      </c>
      <c r="O925">
        <v>0</v>
      </c>
      <c r="U925">
        <v>0</v>
      </c>
      <c r="V925">
        <v>0</v>
      </c>
    </row>
    <row r="926" spans="1:22" x14ac:dyDescent="0.35">
      <c r="A926" t="s">
        <v>21</v>
      </c>
      <c r="B926" t="s">
        <v>178</v>
      </c>
      <c r="C926" t="s">
        <v>22</v>
      </c>
      <c r="D926" t="s">
        <v>2458</v>
      </c>
      <c r="E926" t="s">
        <v>2550</v>
      </c>
      <c r="F926" s="3">
        <v>32329</v>
      </c>
      <c r="G926" t="s">
        <v>2551</v>
      </c>
      <c r="H926">
        <v>14</v>
      </c>
      <c r="I926">
        <v>0</v>
      </c>
      <c r="J926">
        <v>0</v>
      </c>
      <c r="M926" t="s">
        <v>2552</v>
      </c>
      <c r="N926">
        <v>0</v>
      </c>
      <c r="O926">
        <v>0</v>
      </c>
      <c r="U926">
        <v>128169014</v>
      </c>
      <c r="V926">
        <v>0</v>
      </c>
    </row>
    <row r="927" spans="1:22" x14ac:dyDescent="0.35">
      <c r="A927" t="s">
        <v>21</v>
      </c>
      <c r="B927" t="s">
        <v>178</v>
      </c>
      <c r="C927" t="s">
        <v>22</v>
      </c>
      <c r="D927" t="s">
        <v>125</v>
      </c>
      <c r="E927" t="s">
        <v>2553</v>
      </c>
      <c r="F927" s="3">
        <v>32329</v>
      </c>
      <c r="G927" t="s">
        <v>2554</v>
      </c>
      <c r="H927">
        <v>0</v>
      </c>
      <c r="I927">
        <v>0</v>
      </c>
      <c r="J927">
        <v>2800</v>
      </c>
      <c r="K927">
        <v>35296621</v>
      </c>
      <c r="L927">
        <v>2974434.4</v>
      </c>
      <c r="M927" t="s">
        <v>2555</v>
      </c>
      <c r="N927">
        <v>7787911</v>
      </c>
      <c r="O927">
        <v>6008710</v>
      </c>
      <c r="S927">
        <v>21500000</v>
      </c>
      <c r="U927">
        <v>0</v>
      </c>
      <c r="V927">
        <v>0</v>
      </c>
    </row>
    <row r="928" spans="1:22" x14ac:dyDescent="0.35">
      <c r="A928" t="s">
        <v>21</v>
      </c>
      <c r="B928" t="s">
        <v>178</v>
      </c>
      <c r="C928" t="s">
        <v>22</v>
      </c>
      <c r="D928" t="s">
        <v>125</v>
      </c>
      <c r="E928" t="s">
        <v>2556</v>
      </c>
      <c r="F928" s="3">
        <v>35251</v>
      </c>
      <c r="G928" t="s">
        <v>2557</v>
      </c>
      <c r="H928">
        <v>0</v>
      </c>
      <c r="I928">
        <v>0</v>
      </c>
      <c r="J928">
        <v>0</v>
      </c>
      <c r="K928">
        <v>278061</v>
      </c>
      <c r="L928">
        <v>18766.8</v>
      </c>
      <c r="M928" t="s">
        <v>2558</v>
      </c>
      <c r="P928">
        <v>194537</v>
      </c>
      <c r="Q928">
        <v>83524</v>
      </c>
      <c r="U928">
        <v>0</v>
      </c>
      <c r="V928">
        <v>0</v>
      </c>
    </row>
    <row r="929" spans="1:22" hidden="1" x14ac:dyDescent="0.35">
      <c r="A929" t="s">
        <v>154</v>
      </c>
      <c r="B929" t="s">
        <v>155</v>
      </c>
      <c r="C929" t="s">
        <v>268</v>
      </c>
      <c r="D929" t="s">
        <v>269</v>
      </c>
      <c r="E929" t="s">
        <v>2369</v>
      </c>
      <c r="F929" s="3">
        <v>39268</v>
      </c>
      <c r="G929" t="s">
        <v>2559</v>
      </c>
      <c r="H929">
        <v>0</v>
      </c>
      <c r="I929">
        <v>0</v>
      </c>
      <c r="J929">
        <v>1000</v>
      </c>
      <c r="K929">
        <v>0</v>
      </c>
      <c r="L929">
        <v>0</v>
      </c>
      <c r="M929" t="s">
        <v>2560</v>
      </c>
      <c r="U929">
        <v>0</v>
      </c>
      <c r="V929">
        <v>0</v>
      </c>
    </row>
    <row r="930" spans="1:22" x14ac:dyDescent="0.35">
      <c r="A930" t="s">
        <v>21</v>
      </c>
      <c r="B930" t="s">
        <v>178</v>
      </c>
      <c r="C930" t="s">
        <v>22</v>
      </c>
      <c r="D930" t="s">
        <v>643</v>
      </c>
      <c r="E930" t="s">
        <v>2561</v>
      </c>
      <c r="F930" s="3">
        <v>41825</v>
      </c>
      <c r="G930" t="s">
        <v>2562</v>
      </c>
      <c r="H930">
        <v>0</v>
      </c>
      <c r="I930">
        <v>0</v>
      </c>
      <c r="J930">
        <v>90</v>
      </c>
      <c r="K930">
        <v>24712000</v>
      </c>
      <c r="L930">
        <v>1184281.2</v>
      </c>
      <c r="M930" t="s">
        <v>2563</v>
      </c>
      <c r="N930">
        <v>12212000</v>
      </c>
      <c r="P930">
        <v>12500000</v>
      </c>
      <c r="U930">
        <v>939000</v>
      </c>
    </row>
    <row r="931" spans="1:22" x14ac:dyDescent="0.35">
      <c r="A931" t="s">
        <v>21</v>
      </c>
      <c r="B931" t="s">
        <v>178</v>
      </c>
      <c r="C931" t="s">
        <v>22</v>
      </c>
      <c r="D931" t="s">
        <v>125</v>
      </c>
      <c r="E931" t="s">
        <v>2564</v>
      </c>
      <c r="F931" s="3">
        <v>29408</v>
      </c>
      <c r="G931" t="s">
        <v>2565</v>
      </c>
      <c r="H931">
        <v>0</v>
      </c>
      <c r="I931">
        <v>0</v>
      </c>
      <c r="J931">
        <v>160</v>
      </c>
      <c r="M931" t="s">
        <v>2566</v>
      </c>
      <c r="N931">
        <v>0</v>
      </c>
      <c r="O931">
        <v>0</v>
      </c>
      <c r="U931">
        <v>0</v>
      </c>
      <c r="V931">
        <v>0</v>
      </c>
    </row>
    <row r="932" spans="1:22" x14ac:dyDescent="0.35">
      <c r="A932" t="s">
        <v>21</v>
      </c>
      <c r="B932" t="s">
        <v>178</v>
      </c>
      <c r="C932" t="s">
        <v>22</v>
      </c>
      <c r="D932" t="s">
        <v>278</v>
      </c>
      <c r="E932" t="s">
        <v>218</v>
      </c>
      <c r="F932" s="3">
        <v>31964</v>
      </c>
      <c r="G932" t="s">
        <v>2567</v>
      </c>
      <c r="H932">
        <v>0</v>
      </c>
      <c r="I932">
        <v>0</v>
      </c>
      <c r="J932">
        <v>0</v>
      </c>
      <c r="M932" t="s">
        <v>2568</v>
      </c>
      <c r="N932">
        <v>0</v>
      </c>
      <c r="O932">
        <v>0</v>
      </c>
      <c r="U932">
        <v>0</v>
      </c>
      <c r="V932">
        <v>0</v>
      </c>
    </row>
    <row r="933" spans="1:22" x14ac:dyDescent="0.35">
      <c r="A933" t="s">
        <v>21</v>
      </c>
      <c r="B933" t="s">
        <v>178</v>
      </c>
      <c r="C933" t="s">
        <v>22</v>
      </c>
      <c r="D933" t="s">
        <v>278</v>
      </c>
      <c r="E933" t="s">
        <v>2569</v>
      </c>
      <c r="F933" s="3">
        <v>36347</v>
      </c>
      <c r="G933" t="s">
        <v>2570</v>
      </c>
      <c r="H933">
        <v>1</v>
      </c>
      <c r="I933">
        <v>4</v>
      </c>
      <c r="J933">
        <v>200</v>
      </c>
      <c r="K933">
        <v>43595000</v>
      </c>
      <c r="L933">
        <v>2815608.2</v>
      </c>
      <c r="M933" t="s">
        <v>2571</v>
      </c>
      <c r="S933">
        <v>43595000</v>
      </c>
      <c r="U933">
        <v>0</v>
      </c>
      <c r="V933">
        <v>0</v>
      </c>
    </row>
    <row r="934" spans="1:22" x14ac:dyDescent="0.35">
      <c r="A934" t="s">
        <v>21</v>
      </c>
      <c r="B934" t="s">
        <v>178</v>
      </c>
      <c r="C934" t="s">
        <v>22</v>
      </c>
      <c r="D934" t="s">
        <v>127</v>
      </c>
      <c r="E934" t="s">
        <v>2572</v>
      </c>
      <c r="F934" s="3">
        <v>38904</v>
      </c>
      <c r="G934" t="s">
        <v>2573</v>
      </c>
      <c r="H934">
        <v>0</v>
      </c>
      <c r="I934">
        <v>0</v>
      </c>
      <c r="J934">
        <v>871</v>
      </c>
      <c r="K934">
        <v>0</v>
      </c>
      <c r="L934">
        <v>0</v>
      </c>
      <c r="M934" t="s">
        <v>2574</v>
      </c>
      <c r="U934">
        <v>0</v>
      </c>
      <c r="V934">
        <v>0</v>
      </c>
    </row>
    <row r="935" spans="1:22" x14ac:dyDescent="0.35">
      <c r="A935" t="s">
        <v>21</v>
      </c>
      <c r="B935" t="s">
        <v>178</v>
      </c>
      <c r="C935" t="s">
        <v>22</v>
      </c>
      <c r="D935" t="s">
        <v>127</v>
      </c>
      <c r="E935" t="s">
        <v>2536</v>
      </c>
      <c r="F935" s="3">
        <v>40730</v>
      </c>
      <c r="G935" t="s">
        <v>2575</v>
      </c>
      <c r="H935">
        <v>0</v>
      </c>
      <c r="I935">
        <v>0</v>
      </c>
      <c r="J935">
        <v>3300</v>
      </c>
      <c r="K935">
        <v>0</v>
      </c>
      <c r="L935">
        <v>0</v>
      </c>
      <c r="M935" t="s">
        <v>2576</v>
      </c>
      <c r="U935">
        <v>1896</v>
      </c>
    </row>
    <row r="936" spans="1:22" hidden="1" x14ac:dyDescent="0.35">
      <c r="A936" t="s">
        <v>154</v>
      </c>
      <c r="B936" t="s">
        <v>155</v>
      </c>
      <c r="C936" t="s">
        <v>173</v>
      </c>
      <c r="D936" t="s">
        <v>533</v>
      </c>
      <c r="E936" t="s">
        <v>2577</v>
      </c>
      <c r="F936" s="3">
        <v>41461</v>
      </c>
      <c r="G936" t="s">
        <v>2578</v>
      </c>
    </row>
    <row r="937" spans="1:22" x14ac:dyDescent="0.35">
      <c r="A937" t="s">
        <v>21</v>
      </c>
      <c r="B937" t="s">
        <v>178</v>
      </c>
      <c r="C937" t="s">
        <v>22</v>
      </c>
      <c r="D937" t="s">
        <v>125</v>
      </c>
      <c r="E937" t="s">
        <v>1113</v>
      </c>
      <c r="F937" s="3">
        <v>36714</v>
      </c>
      <c r="G937" t="s">
        <v>2579</v>
      </c>
      <c r="H937">
        <v>0</v>
      </c>
      <c r="I937">
        <v>0</v>
      </c>
      <c r="J937">
        <v>0</v>
      </c>
      <c r="K937">
        <v>2917561</v>
      </c>
      <c r="L937">
        <v>183494.39999999999</v>
      </c>
      <c r="M937" t="s">
        <v>1808</v>
      </c>
      <c r="N937">
        <v>885581</v>
      </c>
      <c r="O937">
        <v>2031980</v>
      </c>
      <c r="U937">
        <v>0</v>
      </c>
      <c r="V937">
        <v>0</v>
      </c>
    </row>
    <row r="938" spans="1:22" x14ac:dyDescent="0.35">
      <c r="A938" t="s">
        <v>21</v>
      </c>
      <c r="B938" t="s">
        <v>178</v>
      </c>
      <c r="C938" t="s">
        <v>22</v>
      </c>
      <c r="D938" t="s">
        <v>2458</v>
      </c>
      <c r="E938" t="s">
        <v>400</v>
      </c>
      <c r="F938" s="3">
        <v>4573</v>
      </c>
      <c r="G938" t="s">
        <v>2580</v>
      </c>
      <c r="H938">
        <v>3</v>
      </c>
      <c r="I938">
        <v>0</v>
      </c>
      <c r="J938">
        <v>0</v>
      </c>
      <c r="M938" t="s">
        <v>2581</v>
      </c>
      <c r="U938">
        <v>0</v>
      </c>
      <c r="V938">
        <v>0</v>
      </c>
    </row>
    <row r="939" spans="1:22" x14ac:dyDescent="0.35">
      <c r="A939" t="s">
        <v>21</v>
      </c>
      <c r="B939" t="s">
        <v>178</v>
      </c>
      <c r="C939" t="s">
        <v>22</v>
      </c>
      <c r="D939" t="s">
        <v>125</v>
      </c>
      <c r="E939" t="s">
        <v>2582</v>
      </c>
      <c r="F939" s="3">
        <v>5668</v>
      </c>
      <c r="G939" t="s">
        <v>2583</v>
      </c>
      <c r="H939">
        <v>0</v>
      </c>
      <c r="I939">
        <v>0</v>
      </c>
      <c r="J939">
        <v>0</v>
      </c>
      <c r="M939" t="s">
        <v>2584</v>
      </c>
      <c r="U939">
        <v>0</v>
      </c>
      <c r="V939">
        <v>0</v>
      </c>
    </row>
    <row r="940" spans="1:22" hidden="1" x14ac:dyDescent="0.35">
      <c r="A940" t="s">
        <v>154</v>
      </c>
      <c r="B940" t="s">
        <v>155</v>
      </c>
      <c r="C940" t="s">
        <v>173</v>
      </c>
      <c r="D940" t="s">
        <v>325</v>
      </c>
      <c r="E940" t="s">
        <v>2269</v>
      </c>
      <c r="F940" s="3">
        <v>23931</v>
      </c>
      <c r="G940" t="s">
        <v>2585</v>
      </c>
      <c r="H940">
        <v>52</v>
      </c>
      <c r="I940">
        <v>0</v>
      </c>
      <c r="J940">
        <v>0</v>
      </c>
      <c r="M940" t="s">
        <v>2586</v>
      </c>
      <c r="U940">
        <v>0</v>
      </c>
      <c r="V940">
        <v>0</v>
      </c>
    </row>
    <row r="941" spans="1:22" x14ac:dyDescent="0.35">
      <c r="A941" t="s">
        <v>21</v>
      </c>
      <c r="B941" t="s">
        <v>178</v>
      </c>
      <c r="C941" t="s">
        <v>22</v>
      </c>
      <c r="D941" t="s">
        <v>126</v>
      </c>
      <c r="E941" t="s">
        <v>779</v>
      </c>
      <c r="F941" s="3">
        <v>30505</v>
      </c>
      <c r="G941" t="s">
        <v>2587</v>
      </c>
      <c r="H941">
        <v>0</v>
      </c>
      <c r="I941">
        <v>0</v>
      </c>
      <c r="J941">
        <v>0</v>
      </c>
      <c r="K941">
        <v>20614195</v>
      </c>
      <c r="L941">
        <v>2128832.5</v>
      </c>
      <c r="M941" t="s">
        <v>2588</v>
      </c>
      <c r="N941">
        <v>1121298</v>
      </c>
      <c r="O941">
        <v>3107897</v>
      </c>
      <c r="S941">
        <v>16385000</v>
      </c>
      <c r="U941">
        <v>0</v>
      </c>
      <c r="V941">
        <v>0</v>
      </c>
    </row>
    <row r="942" spans="1:22" x14ac:dyDescent="0.35">
      <c r="A942" t="s">
        <v>21</v>
      </c>
      <c r="B942" t="s">
        <v>178</v>
      </c>
      <c r="C942" t="s">
        <v>22</v>
      </c>
      <c r="D942" t="s">
        <v>278</v>
      </c>
      <c r="E942" t="s">
        <v>457</v>
      </c>
      <c r="F942" s="3">
        <v>38176</v>
      </c>
      <c r="G942" t="s">
        <v>2589</v>
      </c>
      <c r="H942">
        <v>0</v>
      </c>
      <c r="I942">
        <v>0</v>
      </c>
      <c r="J942">
        <v>0</v>
      </c>
      <c r="K942">
        <v>0</v>
      </c>
      <c r="L942">
        <v>0</v>
      </c>
      <c r="M942" t="s">
        <v>2590</v>
      </c>
      <c r="U942">
        <v>0</v>
      </c>
      <c r="V942">
        <v>0</v>
      </c>
    </row>
    <row r="943" spans="1:22" x14ac:dyDescent="0.35">
      <c r="A943" t="s">
        <v>21</v>
      </c>
      <c r="B943" t="s">
        <v>178</v>
      </c>
      <c r="C943" t="s">
        <v>22</v>
      </c>
      <c r="D943" t="s">
        <v>125</v>
      </c>
      <c r="E943" t="s">
        <v>493</v>
      </c>
      <c r="F943" s="3">
        <v>41463</v>
      </c>
      <c r="G943" t="s">
        <v>2591</v>
      </c>
      <c r="H943">
        <v>0</v>
      </c>
      <c r="I943">
        <v>0</v>
      </c>
      <c r="J943">
        <v>0</v>
      </c>
      <c r="K943">
        <v>940000000</v>
      </c>
      <c r="L943">
        <v>45928338.799999997</v>
      </c>
      <c r="M943" t="s">
        <v>2592</v>
      </c>
      <c r="S943">
        <v>940000000</v>
      </c>
      <c r="U943">
        <v>300000</v>
      </c>
    </row>
    <row r="944" spans="1:22" x14ac:dyDescent="0.35">
      <c r="A944" t="s">
        <v>21</v>
      </c>
      <c r="B944" t="s">
        <v>178</v>
      </c>
      <c r="C944" t="s">
        <v>22</v>
      </c>
      <c r="D944" t="s">
        <v>126</v>
      </c>
      <c r="E944" t="s">
        <v>488</v>
      </c>
      <c r="F944" s="3">
        <v>42559</v>
      </c>
      <c r="G944" t="s">
        <v>2593</v>
      </c>
      <c r="K944">
        <v>0</v>
      </c>
      <c r="L944">
        <v>0</v>
      </c>
      <c r="M944" t="s">
        <v>2594</v>
      </c>
      <c r="U944">
        <v>117000</v>
      </c>
    </row>
    <row r="945" spans="1:22" x14ac:dyDescent="0.35">
      <c r="A945" t="s">
        <v>21</v>
      </c>
      <c r="B945" t="s">
        <v>178</v>
      </c>
      <c r="C945" t="s">
        <v>22</v>
      </c>
      <c r="D945" t="s">
        <v>126</v>
      </c>
      <c r="E945" t="s">
        <v>180</v>
      </c>
      <c r="F945" s="3">
        <v>42559</v>
      </c>
      <c r="G945" t="s">
        <v>2595</v>
      </c>
      <c r="K945">
        <v>0</v>
      </c>
      <c r="L945">
        <v>0</v>
      </c>
      <c r="M945" t="s">
        <v>2596</v>
      </c>
    </row>
    <row r="946" spans="1:22" x14ac:dyDescent="0.35">
      <c r="A946" t="s">
        <v>21</v>
      </c>
      <c r="B946" t="s">
        <v>178</v>
      </c>
      <c r="C946" t="s">
        <v>22</v>
      </c>
      <c r="D946" t="s">
        <v>126</v>
      </c>
      <c r="E946" t="s">
        <v>366</v>
      </c>
      <c r="F946" s="3">
        <v>33063</v>
      </c>
      <c r="G946" t="s">
        <v>2597</v>
      </c>
      <c r="H946">
        <v>0</v>
      </c>
      <c r="I946">
        <v>0</v>
      </c>
      <c r="J946">
        <v>0</v>
      </c>
      <c r="K946">
        <v>19295404</v>
      </c>
      <c r="L946">
        <v>1476689.1</v>
      </c>
      <c r="M946" t="s">
        <v>2598</v>
      </c>
      <c r="P946">
        <v>3016404</v>
      </c>
      <c r="S946">
        <v>16279000</v>
      </c>
      <c r="U946">
        <v>0</v>
      </c>
      <c r="V946">
        <v>0</v>
      </c>
    </row>
    <row r="947" spans="1:22" hidden="1" x14ac:dyDescent="0.35">
      <c r="A947" t="s">
        <v>154</v>
      </c>
      <c r="B947" t="s">
        <v>155</v>
      </c>
      <c r="C947" t="s">
        <v>268</v>
      </c>
      <c r="D947" t="s">
        <v>390</v>
      </c>
      <c r="E947" t="s">
        <v>2599</v>
      </c>
      <c r="F947" s="3">
        <v>33428</v>
      </c>
      <c r="G947" t="s">
        <v>2600</v>
      </c>
      <c r="H947">
        <v>0</v>
      </c>
      <c r="I947">
        <v>0</v>
      </c>
      <c r="J947">
        <v>400</v>
      </c>
      <c r="M947" t="s">
        <v>2601</v>
      </c>
      <c r="N947">
        <v>0</v>
      </c>
      <c r="O947">
        <v>0</v>
      </c>
      <c r="U947">
        <v>0</v>
      </c>
      <c r="V947">
        <v>0</v>
      </c>
    </row>
    <row r="948" spans="1:22" hidden="1" x14ac:dyDescent="0.35">
      <c r="A948" t="s">
        <v>154</v>
      </c>
      <c r="B948" t="s">
        <v>155</v>
      </c>
      <c r="C948" t="s">
        <v>209</v>
      </c>
      <c r="D948" t="s">
        <v>210</v>
      </c>
      <c r="E948" t="s">
        <v>192</v>
      </c>
      <c r="F948" s="3">
        <v>3136</v>
      </c>
      <c r="G948" t="s">
        <v>2602</v>
      </c>
      <c r="H948">
        <v>100</v>
      </c>
      <c r="I948">
        <v>0</v>
      </c>
      <c r="J948">
        <v>6000</v>
      </c>
      <c r="M948" t="s">
        <v>2603</v>
      </c>
      <c r="U948">
        <v>0</v>
      </c>
      <c r="V948">
        <v>0</v>
      </c>
    </row>
    <row r="949" spans="1:22" x14ac:dyDescent="0.35">
      <c r="A949" t="s">
        <v>21</v>
      </c>
      <c r="B949" t="s">
        <v>178</v>
      </c>
      <c r="C949" t="s">
        <v>22</v>
      </c>
      <c r="D949" t="s">
        <v>126</v>
      </c>
      <c r="E949" t="s">
        <v>472</v>
      </c>
      <c r="F949" s="3">
        <v>18476</v>
      </c>
      <c r="G949" t="s">
        <v>2604</v>
      </c>
      <c r="H949">
        <v>0</v>
      </c>
      <c r="I949">
        <v>0</v>
      </c>
      <c r="J949">
        <v>0</v>
      </c>
      <c r="M949" t="s">
        <v>2605</v>
      </c>
      <c r="U949">
        <v>0</v>
      </c>
      <c r="V949">
        <v>0</v>
      </c>
    </row>
    <row r="950" spans="1:22" x14ac:dyDescent="0.35">
      <c r="A950" t="s">
        <v>21</v>
      </c>
      <c r="B950" t="s">
        <v>178</v>
      </c>
      <c r="C950" t="s">
        <v>7</v>
      </c>
      <c r="D950" t="s">
        <v>415</v>
      </c>
      <c r="E950" t="s">
        <v>2606</v>
      </c>
      <c r="F950" s="3">
        <v>26877</v>
      </c>
      <c r="G950" t="s">
        <v>2607</v>
      </c>
      <c r="H950">
        <v>4</v>
      </c>
      <c r="I950">
        <v>0</v>
      </c>
      <c r="J950">
        <v>0</v>
      </c>
      <c r="M950" t="s">
        <v>2608</v>
      </c>
      <c r="N950">
        <v>0</v>
      </c>
      <c r="O950">
        <v>0</v>
      </c>
      <c r="U950">
        <v>0</v>
      </c>
      <c r="V950">
        <v>0</v>
      </c>
    </row>
    <row r="951" spans="1:22" x14ac:dyDescent="0.35">
      <c r="A951" t="s">
        <v>21</v>
      </c>
      <c r="B951" t="s">
        <v>178</v>
      </c>
      <c r="C951" t="s">
        <v>22</v>
      </c>
      <c r="D951" t="s">
        <v>125</v>
      </c>
      <c r="E951" t="s">
        <v>2609</v>
      </c>
      <c r="F951" s="3">
        <v>29799</v>
      </c>
      <c r="G951" t="s">
        <v>2610</v>
      </c>
      <c r="H951">
        <v>0</v>
      </c>
      <c r="I951">
        <v>0</v>
      </c>
      <c r="J951">
        <v>0</v>
      </c>
      <c r="M951" t="s">
        <v>2611</v>
      </c>
      <c r="N951">
        <v>0</v>
      </c>
      <c r="O951">
        <v>0</v>
      </c>
      <c r="U951">
        <v>0</v>
      </c>
      <c r="V951">
        <v>0</v>
      </c>
    </row>
    <row r="952" spans="1:22" x14ac:dyDescent="0.35">
      <c r="A952" t="s">
        <v>21</v>
      </c>
      <c r="B952" t="s">
        <v>178</v>
      </c>
      <c r="C952" t="s">
        <v>22</v>
      </c>
      <c r="D952" t="s">
        <v>125</v>
      </c>
      <c r="E952" t="s">
        <v>2612</v>
      </c>
      <c r="F952" s="3">
        <v>31625</v>
      </c>
      <c r="G952" t="s">
        <v>2613</v>
      </c>
      <c r="H952">
        <v>0</v>
      </c>
      <c r="I952">
        <v>0</v>
      </c>
      <c r="J952">
        <v>0</v>
      </c>
      <c r="M952" t="s">
        <v>2614</v>
      </c>
      <c r="N952">
        <v>0</v>
      </c>
      <c r="O952">
        <v>0</v>
      </c>
      <c r="U952">
        <v>0</v>
      </c>
      <c r="V952">
        <v>0</v>
      </c>
    </row>
    <row r="953" spans="1:22" x14ac:dyDescent="0.35">
      <c r="A953" t="s">
        <v>21</v>
      </c>
      <c r="B953" t="s">
        <v>178</v>
      </c>
      <c r="C953" t="s">
        <v>22</v>
      </c>
      <c r="D953" t="s">
        <v>125</v>
      </c>
      <c r="E953" t="s">
        <v>2615</v>
      </c>
      <c r="F953" s="3">
        <v>33086</v>
      </c>
      <c r="G953" t="s">
        <v>2616</v>
      </c>
      <c r="H953">
        <v>0</v>
      </c>
      <c r="I953">
        <v>0</v>
      </c>
      <c r="J953">
        <v>0</v>
      </c>
      <c r="K953">
        <v>1666667</v>
      </c>
      <c r="L953">
        <v>127551</v>
      </c>
      <c r="M953" t="s">
        <v>2617</v>
      </c>
      <c r="P953">
        <v>1666667</v>
      </c>
      <c r="U953">
        <v>0</v>
      </c>
      <c r="V953">
        <v>0</v>
      </c>
    </row>
    <row r="954" spans="1:22" x14ac:dyDescent="0.35">
      <c r="A954" t="s">
        <v>21</v>
      </c>
      <c r="B954" t="s">
        <v>178</v>
      </c>
      <c r="C954" t="s">
        <v>22</v>
      </c>
      <c r="D954" t="s">
        <v>643</v>
      </c>
      <c r="E954" t="s">
        <v>2618</v>
      </c>
      <c r="F954" s="3">
        <v>33086</v>
      </c>
      <c r="G954" t="s">
        <v>2619</v>
      </c>
      <c r="H954">
        <v>6</v>
      </c>
      <c r="I954">
        <v>0</v>
      </c>
      <c r="J954">
        <v>0</v>
      </c>
      <c r="K954">
        <v>4427167</v>
      </c>
      <c r="L954">
        <v>338813.8</v>
      </c>
      <c r="M954" t="s">
        <v>2617</v>
      </c>
      <c r="R954">
        <v>4427167</v>
      </c>
      <c r="U954">
        <v>0</v>
      </c>
      <c r="V954">
        <v>0</v>
      </c>
    </row>
    <row r="955" spans="1:22" x14ac:dyDescent="0.35">
      <c r="A955" t="s">
        <v>21</v>
      </c>
      <c r="B955" t="s">
        <v>178</v>
      </c>
      <c r="C955" t="s">
        <v>22</v>
      </c>
      <c r="D955" t="s">
        <v>126</v>
      </c>
      <c r="E955" t="s">
        <v>2620</v>
      </c>
      <c r="F955" s="3">
        <v>34547</v>
      </c>
      <c r="G955" t="s">
        <v>2621</v>
      </c>
      <c r="H955">
        <v>0</v>
      </c>
      <c r="I955">
        <v>0</v>
      </c>
      <c r="J955">
        <v>0</v>
      </c>
      <c r="K955">
        <v>3189873</v>
      </c>
      <c r="L955">
        <v>223328.3</v>
      </c>
      <c r="M955" t="s">
        <v>2622</v>
      </c>
      <c r="Q955">
        <v>3189873</v>
      </c>
      <c r="U955">
        <v>0</v>
      </c>
      <c r="V955">
        <v>0</v>
      </c>
    </row>
    <row r="956" spans="1:22" x14ac:dyDescent="0.35">
      <c r="A956" t="s">
        <v>21</v>
      </c>
      <c r="B956" t="s">
        <v>178</v>
      </c>
      <c r="C956" t="s">
        <v>22</v>
      </c>
      <c r="D956" t="s">
        <v>127</v>
      </c>
      <c r="E956" t="s">
        <v>248</v>
      </c>
      <c r="F956" s="3">
        <v>36008</v>
      </c>
      <c r="G956" t="s">
        <v>2623</v>
      </c>
      <c r="H956">
        <v>0</v>
      </c>
      <c r="I956">
        <v>0</v>
      </c>
      <c r="J956">
        <v>10600</v>
      </c>
      <c r="K956">
        <v>2795</v>
      </c>
      <c r="L956">
        <v>183.7</v>
      </c>
      <c r="M956" t="s">
        <v>2624</v>
      </c>
      <c r="T956">
        <v>2795</v>
      </c>
      <c r="U956">
        <v>0</v>
      </c>
      <c r="V956">
        <v>0</v>
      </c>
    </row>
    <row r="957" spans="1:22" hidden="1" x14ac:dyDescent="0.35">
      <c r="A957" t="s">
        <v>154</v>
      </c>
      <c r="B957" t="s">
        <v>155</v>
      </c>
      <c r="C957" t="s">
        <v>268</v>
      </c>
      <c r="D957" t="s">
        <v>269</v>
      </c>
      <c r="E957" t="s">
        <v>2625</v>
      </c>
      <c r="F957" s="3">
        <v>36739</v>
      </c>
      <c r="G957" t="s">
        <v>2626</v>
      </c>
      <c r="H957">
        <v>0</v>
      </c>
      <c r="I957">
        <v>0</v>
      </c>
      <c r="J957">
        <v>0</v>
      </c>
      <c r="K957">
        <v>0</v>
      </c>
      <c r="L957">
        <v>0</v>
      </c>
      <c r="M957" t="s">
        <v>2627</v>
      </c>
      <c r="U957">
        <v>0</v>
      </c>
      <c r="V957">
        <v>0</v>
      </c>
    </row>
    <row r="958" spans="1:22" x14ac:dyDescent="0.35">
      <c r="A958" t="s">
        <v>21</v>
      </c>
      <c r="B958" t="s">
        <v>178</v>
      </c>
      <c r="C958" t="s">
        <v>22</v>
      </c>
      <c r="D958" t="s">
        <v>127</v>
      </c>
      <c r="E958" t="s">
        <v>2628</v>
      </c>
      <c r="F958" s="3">
        <v>39295</v>
      </c>
      <c r="G958" t="s">
        <v>2629</v>
      </c>
      <c r="H958">
        <v>0</v>
      </c>
      <c r="I958">
        <v>0</v>
      </c>
      <c r="J958">
        <v>9</v>
      </c>
      <c r="K958">
        <v>0</v>
      </c>
      <c r="L958">
        <v>0</v>
      </c>
      <c r="M958" t="s">
        <v>2630</v>
      </c>
      <c r="U958">
        <v>3000</v>
      </c>
      <c r="V958">
        <v>0</v>
      </c>
    </row>
    <row r="959" spans="1:22" x14ac:dyDescent="0.35">
      <c r="A959" t="s">
        <v>21</v>
      </c>
      <c r="B959" t="s">
        <v>178</v>
      </c>
      <c r="C959" t="s">
        <v>22</v>
      </c>
      <c r="D959" t="s">
        <v>126</v>
      </c>
      <c r="E959" t="s">
        <v>2631</v>
      </c>
      <c r="F959" s="3">
        <v>39295</v>
      </c>
      <c r="G959" t="s">
        <v>2632</v>
      </c>
      <c r="H959">
        <v>0</v>
      </c>
      <c r="I959">
        <v>0</v>
      </c>
      <c r="J959">
        <v>0</v>
      </c>
      <c r="K959">
        <v>19073933</v>
      </c>
      <c r="L959">
        <v>1026400</v>
      </c>
      <c r="M959" t="s">
        <v>2630</v>
      </c>
      <c r="N959">
        <v>19073933</v>
      </c>
      <c r="U959">
        <v>0</v>
      </c>
      <c r="V959">
        <v>0</v>
      </c>
    </row>
    <row r="960" spans="1:22" x14ac:dyDescent="0.35">
      <c r="A960" t="s">
        <v>21</v>
      </c>
      <c r="B960" t="s">
        <v>178</v>
      </c>
      <c r="C960" t="s">
        <v>22</v>
      </c>
      <c r="D960" t="s">
        <v>643</v>
      </c>
      <c r="E960" t="s">
        <v>502</v>
      </c>
      <c r="F960" s="3">
        <v>39295</v>
      </c>
      <c r="G960" t="s">
        <v>2633</v>
      </c>
      <c r="H960">
        <v>0</v>
      </c>
      <c r="I960">
        <v>0</v>
      </c>
      <c r="J960">
        <v>0</v>
      </c>
      <c r="K960">
        <v>0</v>
      </c>
      <c r="L960">
        <v>0</v>
      </c>
      <c r="M960" t="s">
        <v>2630</v>
      </c>
      <c r="U960">
        <v>0</v>
      </c>
      <c r="V960">
        <v>0</v>
      </c>
    </row>
    <row r="961" spans="1:22" x14ac:dyDescent="0.35">
      <c r="A961" t="s">
        <v>21</v>
      </c>
      <c r="B961" t="s">
        <v>178</v>
      </c>
      <c r="C961" t="s">
        <v>13</v>
      </c>
      <c r="D961" t="s">
        <v>196</v>
      </c>
      <c r="E961" t="s">
        <v>197</v>
      </c>
      <c r="F961" s="3">
        <v>39661</v>
      </c>
      <c r="G961" t="s">
        <v>2634</v>
      </c>
      <c r="H961">
        <v>22</v>
      </c>
      <c r="I961">
        <v>57</v>
      </c>
      <c r="J961">
        <v>0</v>
      </c>
      <c r="K961">
        <v>0</v>
      </c>
      <c r="L961">
        <v>0</v>
      </c>
      <c r="M961" t="s">
        <v>2635</v>
      </c>
      <c r="U961">
        <v>0</v>
      </c>
      <c r="V961">
        <v>0</v>
      </c>
    </row>
    <row r="962" spans="1:22" x14ac:dyDescent="0.35">
      <c r="A962" t="s">
        <v>21</v>
      </c>
      <c r="B962" t="s">
        <v>178</v>
      </c>
      <c r="C962" t="s">
        <v>22</v>
      </c>
      <c r="D962" t="s">
        <v>126</v>
      </c>
      <c r="E962" t="s">
        <v>1519</v>
      </c>
      <c r="F962" s="3">
        <v>40026</v>
      </c>
      <c r="G962" t="s">
        <v>2636</v>
      </c>
      <c r="H962">
        <v>2</v>
      </c>
      <c r="I962">
        <v>77</v>
      </c>
      <c r="J962">
        <v>0</v>
      </c>
      <c r="K962">
        <v>0</v>
      </c>
      <c r="L962">
        <v>0</v>
      </c>
      <c r="M962" t="s">
        <v>2466</v>
      </c>
      <c r="U962">
        <v>10000</v>
      </c>
      <c r="V962">
        <v>0</v>
      </c>
    </row>
    <row r="963" spans="1:22" x14ac:dyDescent="0.35">
      <c r="A963" t="s">
        <v>21</v>
      </c>
      <c r="B963" t="s">
        <v>178</v>
      </c>
      <c r="C963" t="s">
        <v>22</v>
      </c>
      <c r="D963" t="s">
        <v>643</v>
      </c>
      <c r="E963" t="s">
        <v>2637</v>
      </c>
      <c r="F963" s="3">
        <v>27973</v>
      </c>
      <c r="G963" t="s">
        <v>2638</v>
      </c>
      <c r="H963">
        <v>0</v>
      </c>
      <c r="I963">
        <v>0</v>
      </c>
      <c r="J963">
        <v>0</v>
      </c>
      <c r="M963" t="s">
        <v>2639</v>
      </c>
      <c r="N963">
        <v>0</v>
      </c>
      <c r="O963">
        <v>0</v>
      </c>
      <c r="U963">
        <v>0</v>
      </c>
      <c r="V963">
        <v>0</v>
      </c>
    </row>
    <row r="964" spans="1:22" x14ac:dyDescent="0.35">
      <c r="A964" t="s">
        <v>21</v>
      </c>
      <c r="B964" t="s">
        <v>178</v>
      </c>
      <c r="C964" t="s">
        <v>22</v>
      </c>
      <c r="D964" t="s">
        <v>127</v>
      </c>
      <c r="E964" t="s">
        <v>2640</v>
      </c>
      <c r="F964" s="3">
        <v>36008</v>
      </c>
      <c r="G964" t="s">
        <v>2641</v>
      </c>
      <c r="H964">
        <v>0</v>
      </c>
      <c r="I964">
        <v>0</v>
      </c>
      <c r="J964">
        <v>7000</v>
      </c>
      <c r="K964">
        <v>3036145</v>
      </c>
      <c r="L964">
        <v>199527.6</v>
      </c>
      <c r="M964" t="s">
        <v>2642</v>
      </c>
      <c r="Q964">
        <v>3036145</v>
      </c>
      <c r="U964">
        <v>0</v>
      </c>
      <c r="V964">
        <v>0</v>
      </c>
    </row>
    <row r="965" spans="1:22" hidden="1" x14ac:dyDescent="0.35">
      <c r="A965" t="s">
        <v>154</v>
      </c>
      <c r="B965" t="s">
        <v>155</v>
      </c>
      <c r="C965" t="s">
        <v>268</v>
      </c>
      <c r="D965" t="s">
        <v>390</v>
      </c>
      <c r="E965" t="s">
        <v>2643</v>
      </c>
      <c r="F965" s="3">
        <v>38200</v>
      </c>
      <c r="G965" t="s">
        <v>2644</v>
      </c>
      <c r="J965">
        <v>150</v>
      </c>
      <c r="K965">
        <v>0</v>
      </c>
      <c r="L965">
        <v>0</v>
      </c>
      <c r="M965" t="s">
        <v>2645</v>
      </c>
      <c r="U965">
        <v>0</v>
      </c>
      <c r="V965">
        <v>0</v>
      </c>
    </row>
    <row r="966" spans="1:22" hidden="1" x14ac:dyDescent="0.35">
      <c r="A966" t="s">
        <v>154</v>
      </c>
      <c r="B966" t="s">
        <v>155</v>
      </c>
      <c r="C966" t="s">
        <v>156</v>
      </c>
      <c r="D966" t="s">
        <v>157</v>
      </c>
      <c r="E966" t="s">
        <v>493</v>
      </c>
      <c r="F966" s="3">
        <v>39661</v>
      </c>
      <c r="G966" t="s">
        <v>2646</v>
      </c>
      <c r="H966">
        <v>2</v>
      </c>
      <c r="I966">
        <v>58</v>
      </c>
      <c r="J966">
        <v>12000</v>
      </c>
      <c r="K966">
        <v>0</v>
      </c>
      <c r="L966">
        <v>0</v>
      </c>
      <c r="M966" t="s">
        <v>2647</v>
      </c>
      <c r="U966">
        <v>0</v>
      </c>
      <c r="V966">
        <v>0</v>
      </c>
    </row>
    <row r="967" spans="1:22" hidden="1" x14ac:dyDescent="0.35">
      <c r="A967" t="s">
        <v>154</v>
      </c>
      <c r="B967" t="s">
        <v>155</v>
      </c>
      <c r="C967" t="s">
        <v>173</v>
      </c>
      <c r="D967" t="s">
        <v>325</v>
      </c>
      <c r="E967" t="s">
        <v>1349</v>
      </c>
      <c r="F967" s="3">
        <v>21033</v>
      </c>
      <c r="G967" t="s">
        <v>2648</v>
      </c>
      <c r="H967">
        <v>79</v>
      </c>
      <c r="I967">
        <v>0</v>
      </c>
      <c r="J967">
        <v>0</v>
      </c>
      <c r="M967" t="s">
        <v>2649</v>
      </c>
      <c r="U967">
        <v>0</v>
      </c>
      <c r="V967">
        <v>0</v>
      </c>
    </row>
    <row r="968" spans="1:22" hidden="1" x14ac:dyDescent="0.35">
      <c r="A968" t="s">
        <v>154</v>
      </c>
      <c r="B968" t="s">
        <v>155</v>
      </c>
      <c r="C968" t="s">
        <v>173</v>
      </c>
      <c r="D968" t="s">
        <v>533</v>
      </c>
      <c r="E968" t="s">
        <v>493</v>
      </c>
      <c r="F968" s="3">
        <v>34912</v>
      </c>
      <c r="G968" t="s">
        <v>2650</v>
      </c>
      <c r="H968">
        <v>3</v>
      </c>
      <c r="I968">
        <v>140</v>
      </c>
      <c r="J968">
        <v>0</v>
      </c>
      <c r="M968" t="s">
        <v>2651</v>
      </c>
      <c r="U968">
        <v>0</v>
      </c>
      <c r="V968">
        <v>0</v>
      </c>
    </row>
    <row r="969" spans="1:22" hidden="1" x14ac:dyDescent="0.35">
      <c r="A969" t="s">
        <v>154</v>
      </c>
      <c r="B969" t="s">
        <v>155</v>
      </c>
      <c r="C969" t="s">
        <v>161</v>
      </c>
      <c r="D969" t="s">
        <v>2652</v>
      </c>
      <c r="E969" t="s">
        <v>614</v>
      </c>
      <c r="F969" s="3">
        <v>37469</v>
      </c>
      <c r="G969" t="s">
        <v>2653</v>
      </c>
      <c r="H969">
        <v>0</v>
      </c>
      <c r="I969">
        <v>0</v>
      </c>
      <c r="J969">
        <v>200</v>
      </c>
      <c r="K969">
        <v>0</v>
      </c>
      <c r="L969">
        <v>0</v>
      </c>
      <c r="M969" t="s">
        <v>2654</v>
      </c>
      <c r="U969">
        <v>0</v>
      </c>
      <c r="V969">
        <v>0</v>
      </c>
    </row>
    <row r="970" spans="1:22" x14ac:dyDescent="0.35">
      <c r="A970" t="s">
        <v>21</v>
      </c>
      <c r="B970" t="s">
        <v>178</v>
      </c>
      <c r="C970" t="s">
        <v>7</v>
      </c>
      <c r="D970" t="s">
        <v>415</v>
      </c>
      <c r="E970" t="s">
        <v>2655</v>
      </c>
      <c r="F970" s="3">
        <v>2040</v>
      </c>
      <c r="G970" t="s">
        <v>2656</v>
      </c>
      <c r="H970">
        <v>15</v>
      </c>
      <c r="I970">
        <v>0</v>
      </c>
      <c r="J970">
        <v>0</v>
      </c>
      <c r="M970" t="s">
        <v>2657</v>
      </c>
      <c r="U970">
        <v>0</v>
      </c>
      <c r="V970">
        <v>0</v>
      </c>
    </row>
    <row r="971" spans="1:22" x14ac:dyDescent="0.35">
      <c r="A971" t="s">
        <v>21</v>
      </c>
      <c r="B971" t="s">
        <v>178</v>
      </c>
      <c r="C971" t="s">
        <v>22</v>
      </c>
      <c r="D971" t="s">
        <v>643</v>
      </c>
      <c r="E971" t="s">
        <v>2658</v>
      </c>
      <c r="F971" s="3">
        <v>38200</v>
      </c>
      <c r="G971" t="s">
        <v>2659</v>
      </c>
      <c r="H971">
        <v>1</v>
      </c>
      <c r="J971">
        <v>0</v>
      </c>
      <c r="K971">
        <v>0</v>
      </c>
      <c r="L971">
        <v>0</v>
      </c>
      <c r="M971" t="s">
        <v>2660</v>
      </c>
      <c r="U971">
        <v>0</v>
      </c>
      <c r="V971">
        <v>0</v>
      </c>
    </row>
    <row r="972" spans="1:22" hidden="1" x14ac:dyDescent="0.35">
      <c r="A972" t="s">
        <v>154</v>
      </c>
      <c r="B972" t="s">
        <v>155</v>
      </c>
      <c r="C972" t="s">
        <v>161</v>
      </c>
      <c r="D972" t="s">
        <v>2661</v>
      </c>
      <c r="E972" t="s">
        <v>2662</v>
      </c>
      <c r="F972" s="3">
        <v>37834</v>
      </c>
      <c r="G972" t="s">
        <v>2663</v>
      </c>
      <c r="M972" t="s">
        <v>2664</v>
      </c>
      <c r="U972">
        <v>0</v>
      </c>
      <c r="V972">
        <v>0</v>
      </c>
    </row>
    <row r="973" spans="1:22" x14ac:dyDescent="0.35">
      <c r="A973" t="s">
        <v>21</v>
      </c>
      <c r="B973" t="s">
        <v>178</v>
      </c>
      <c r="C973" t="s">
        <v>22</v>
      </c>
      <c r="D973" t="s">
        <v>126</v>
      </c>
      <c r="E973" t="s">
        <v>2665</v>
      </c>
      <c r="F973" s="3">
        <v>40026</v>
      </c>
      <c r="G973" t="s">
        <v>2666</v>
      </c>
      <c r="H973">
        <v>0</v>
      </c>
      <c r="I973">
        <v>0</v>
      </c>
      <c r="J973">
        <v>0</v>
      </c>
      <c r="K973">
        <v>50000000</v>
      </c>
      <c r="L973">
        <v>2622377.6</v>
      </c>
      <c r="M973" t="s">
        <v>2667</v>
      </c>
      <c r="S973">
        <v>50000000</v>
      </c>
      <c r="U973">
        <v>12000</v>
      </c>
      <c r="V973">
        <v>0</v>
      </c>
    </row>
    <row r="974" spans="1:22" hidden="1" x14ac:dyDescent="0.35">
      <c r="A974" t="s">
        <v>154</v>
      </c>
      <c r="B974" t="s">
        <v>155</v>
      </c>
      <c r="C974" t="s">
        <v>173</v>
      </c>
      <c r="D974" t="s">
        <v>533</v>
      </c>
      <c r="E974" t="s">
        <v>2668</v>
      </c>
      <c r="F974" s="3">
        <v>13363</v>
      </c>
      <c r="G974" t="s">
        <v>2669</v>
      </c>
      <c r="H974">
        <v>22</v>
      </c>
      <c r="I974">
        <v>22</v>
      </c>
      <c r="J974">
        <v>0</v>
      </c>
      <c r="M974" t="s">
        <v>2670</v>
      </c>
      <c r="U974">
        <v>0</v>
      </c>
      <c r="V974">
        <v>0</v>
      </c>
    </row>
    <row r="975" spans="1:22" x14ac:dyDescent="0.35">
      <c r="A975" t="s">
        <v>21</v>
      </c>
      <c r="B975" t="s">
        <v>178</v>
      </c>
      <c r="C975" t="s">
        <v>22</v>
      </c>
      <c r="D975" t="s">
        <v>643</v>
      </c>
      <c r="E975" t="s">
        <v>2369</v>
      </c>
      <c r="F975" s="3">
        <v>26146</v>
      </c>
      <c r="G975" t="s">
        <v>2671</v>
      </c>
      <c r="H975">
        <v>0</v>
      </c>
      <c r="I975">
        <v>0</v>
      </c>
      <c r="J975">
        <v>0</v>
      </c>
      <c r="K975">
        <v>2426000</v>
      </c>
      <c r="L975">
        <v>696459.3</v>
      </c>
      <c r="M975" t="s">
        <v>2672</v>
      </c>
      <c r="N975">
        <v>833229</v>
      </c>
      <c r="O975">
        <v>1592771</v>
      </c>
      <c r="U975">
        <v>0</v>
      </c>
      <c r="V975">
        <v>0</v>
      </c>
    </row>
    <row r="976" spans="1:22" hidden="1" x14ac:dyDescent="0.35">
      <c r="A976" t="s">
        <v>154</v>
      </c>
      <c r="B976" t="s">
        <v>155</v>
      </c>
      <c r="C976" t="s">
        <v>268</v>
      </c>
      <c r="D976" t="s">
        <v>209</v>
      </c>
      <c r="E976" t="s">
        <v>2673</v>
      </c>
      <c r="F976" s="3">
        <v>38930</v>
      </c>
      <c r="G976" t="s">
        <v>2674</v>
      </c>
      <c r="H976">
        <v>0</v>
      </c>
      <c r="I976">
        <v>0</v>
      </c>
      <c r="J976">
        <v>1500</v>
      </c>
      <c r="K976">
        <v>0</v>
      </c>
      <c r="L976">
        <v>0</v>
      </c>
      <c r="M976" t="s">
        <v>2675</v>
      </c>
      <c r="U976">
        <v>0</v>
      </c>
      <c r="V976">
        <v>0</v>
      </c>
    </row>
    <row r="977" spans="1:22" hidden="1" x14ac:dyDescent="0.35">
      <c r="A977" t="s">
        <v>154</v>
      </c>
      <c r="B977" t="s">
        <v>155</v>
      </c>
      <c r="C977" t="s">
        <v>268</v>
      </c>
      <c r="D977" t="s">
        <v>209</v>
      </c>
      <c r="E977" t="s">
        <v>2676</v>
      </c>
      <c r="F977" s="3">
        <v>38930</v>
      </c>
      <c r="G977" t="s">
        <v>2677</v>
      </c>
      <c r="H977">
        <v>0</v>
      </c>
      <c r="I977">
        <v>3</v>
      </c>
      <c r="J977">
        <v>1000</v>
      </c>
      <c r="K977">
        <v>0</v>
      </c>
      <c r="L977">
        <v>0</v>
      </c>
      <c r="M977" t="s">
        <v>2675</v>
      </c>
      <c r="U977">
        <v>0</v>
      </c>
      <c r="V977">
        <v>0</v>
      </c>
    </row>
    <row r="978" spans="1:22" hidden="1" x14ac:dyDescent="0.35">
      <c r="A978" t="s">
        <v>154</v>
      </c>
      <c r="B978" t="s">
        <v>155</v>
      </c>
      <c r="C978" t="s">
        <v>268</v>
      </c>
      <c r="D978" t="s">
        <v>209</v>
      </c>
      <c r="E978" t="s">
        <v>2678</v>
      </c>
      <c r="F978" s="3">
        <v>39661</v>
      </c>
      <c r="G978" t="s">
        <v>2679</v>
      </c>
      <c r="H978">
        <v>0</v>
      </c>
      <c r="I978">
        <v>3</v>
      </c>
      <c r="J978">
        <v>250</v>
      </c>
      <c r="K978">
        <v>0</v>
      </c>
      <c r="L978">
        <v>0</v>
      </c>
      <c r="M978" t="s">
        <v>2680</v>
      </c>
      <c r="U978">
        <v>0</v>
      </c>
      <c r="V978">
        <v>0</v>
      </c>
    </row>
    <row r="979" spans="1:22" x14ac:dyDescent="0.35">
      <c r="A979" t="s">
        <v>21</v>
      </c>
      <c r="B979" t="s">
        <v>178</v>
      </c>
      <c r="C979" t="s">
        <v>22</v>
      </c>
      <c r="D979" t="s">
        <v>126</v>
      </c>
      <c r="E979" t="s">
        <v>366</v>
      </c>
      <c r="F979" s="3">
        <v>32356</v>
      </c>
      <c r="G979" t="s">
        <v>2681</v>
      </c>
      <c r="H979">
        <v>0</v>
      </c>
      <c r="I979">
        <v>0</v>
      </c>
      <c r="J979">
        <v>0</v>
      </c>
      <c r="K979">
        <v>39827872</v>
      </c>
      <c r="L979">
        <v>3356281.3</v>
      </c>
      <c r="M979" t="s">
        <v>2682</v>
      </c>
      <c r="N979">
        <v>156086</v>
      </c>
      <c r="O979">
        <v>2544786</v>
      </c>
      <c r="S979">
        <v>37127000</v>
      </c>
      <c r="U979">
        <v>0</v>
      </c>
      <c r="V979">
        <v>0</v>
      </c>
    </row>
    <row r="980" spans="1:22" x14ac:dyDescent="0.35">
      <c r="A980" t="s">
        <v>21</v>
      </c>
      <c r="B980" t="s">
        <v>178</v>
      </c>
      <c r="C980" t="s">
        <v>22</v>
      </c>
      <c r="D980" t="s">
        <v>126</v>
      </c>
      <c r="E980" t="s">
        <v>2683</v>
      </c>
      <c r="F980" s="3">
        <v>25051</v>
      </c>
      <c r="G980" t="s">
        <v>2684</v>
      </c>
      <c r="H980">
        <v>0</v>
      </c>
      <c r="I980">
        <v>0</v>
      </c>
      <c r="J980">
        <v>0</v>
      </c>
      <c r="M980" t="s">
        <v>2685</v>
      </c>
      <c r="U980">
        <v>0</v>
      </c>
      <c r="V980">
        <v>0</v>
      </c>
    </row>
    <row r="981" spans="1:22" x14ac:dyDescent="0.35">
      <c r="A981" t="s">
        <v>21</v>
      </c>
      <c r="B981" t="s">
        <v>178</v>
      </c>
      <c r="C981" t="s">
        <v>22</v>
      </c>
      <c r="D981" t="s">
        <v>643</v>
      </c>
      <c r="E981" t="s">
        <v>709</v>
      </c>
      <c r="F981" s="3">
        <v>33451</v>
      </c>
      <c r="G981" t="s">
        <v>2686</v>
      </c>
      <c r="H981">
        <v>2</v>
      </c>
      <c r="I981">
        <v>0</v>
      </c>
      <c r="J981">
        <v>0</v>
      </c>
      <c r="K981">
        <v>7021214</v>
      </c>
      <c r="L981">
        <v>508783.6</v>
      </c>
      <c r="M981" t="s">
        <v>2687</v>
      </c>
      <c r="R981">
        <v>7021214</v>
      </c>
      <c r="U981">
        <v>0</v>
      </c>
      <c r="V981">
        <v>0</v>
      </c>
    </row>
    <row r="982" spans="1:22" x14ac:dyDescent="0.35">
      <c r="A982" t="s">
        <v>21</v>
      </c>
      <c r="B982" t="s">
        <v>178</v>
      </c>
      <c r="C982" t="s">
        <v>22</v>
      </c>
      <c r="D982" t="s">
        <v>278</v>
      </c>
      <c r="E982" t="s">
        <v>488</v>
      </c>
      <c r="F982" s="3">
        <v>38565</v>
      </c>
      <c r="G982" t="s">
        <v>2688</v>
      </c>
      <c r="H982">
        <v>0</v>
      </c>
      <c r="I982">
        <v>4</v>
      </c>
      <c r="J982">
        <v>0</v>
      </c>
      <c r="K982">
        <v>500000000</v>
      </c>
      <c r="L982">
        <v>28037383.199999999</v>
      </c>
      <c r="M982" t="s">
        <v>2689</v>
      </c>
      <c r="S982">
        <v>500000000</v>
      </c>
      <c r="V982">
        <v>2</v>
      </c>
    </row>
    <row r="983" spans="1:22" x14ac:dyDescent="0.35">
      <c r="A983" t="s">
        <v>21</v>
      </c>
      <c r="B983" t="s">
        <v>178</v>
      </c>
      <c r="C983" t="s">
        <v>22</v>
      </c>
      <c r="D983" t="s">
        <v>126</v>
      </c>
      <c r="E983" t="s">
        <v>2690</v>
      </c>
      <c r="F983" s="3">
        <v>38930</v>
      </c>
      <c r="G983" t="s">
        <v>2691</v>
      </c>
      <c r="H983">
        <v>0</v>
      </c>
      <c r="I983">
        <v>0</v>
      </c>
      <c r="J983">
        <v>600</v>
      </c>
      <c r="K983">
        <v>0</v>
      </c>
      <c r="L983">
        <v>0</v>
      </c>
      <c r="M983" t="s">
        <v>2692</v>
      </c>
      <c r="U983">
        <v>0</v>
      </c>
      <c r="V983">
        <v>0</v>
      </c>
    </row>
    <row r="984" spans="1:22" x14ac:dyDescent="0.35">
      <c r="A984" t="s">
        <v>21</v>
      </c>
      <c r="B984" t="s">
        <v>178</v>
      </c>
      <c r="C984" t="s">
        <v>22</v>
      </c>
      <c r="D984" t="s">
        <v>125</v>
      </c>
      <c r="E984" t="s">
        <v>2693</v>
      </c>
      <c r="F984" s="3">
        <v>15190</v>
      </c>
      <c r="G984" t="s">
        <v>2694</v>
      </c>
      <c r="H984">
        <v>2</v>
      </c>
      <c r="I984">
        <v>0</v>
      </c>
      <c r="J984">
        <v>0</v>
      </c>
      <c r="M984" t="s">
        <v>2695</v>
      </c>
      <c r="U984">
        <v>0</v>
      </c>
      <c r="V984">
        <v>0</v>
      </c>
    </row>
    <row r="985" spans="1:22" x14ac:dyDescent="0.35">
      <c r="A985" t="s">
        <v>21</v>
      </c>
      <c r="B985" t="s">
        <v>178</v>
      </c>
      <c r="C985" t="s">
        <v>22</v>
      </c>
      <c r="D985" t="s">
        <v>278</v>
      </c>
      <c r="E985" t="s">
        <v>488</v>
      </c>
      <c r="F985" s="3">
        <v>42218</v>
      </c>
      <c r="G985" t="s">
        <v>2696</v>
      </c>
      <c r="I985">
        <v>6</v>
      </c>
      <c r="K985">
        <v>0</v>
      </c>
      <c r="L985">
        <v>0</v>
      </c>
      <c r="M985" t="s">
        <v>2697</v>
      </c>
      <c r="U985">
        <v>150000</v>
      </c>
    </row>
    <row r="986" spans="1:22" x14ac:dyDescent="0.35">
      <c r="A986" t="s">
        <v>21</v>
      </c>
      <c r="B986" t="s">
        <v>178</v>
      </c>
      <c r="C986" t="s">
        <v>22</v>
      </c>
      <c r="D986" t="s">
        <v>278</v>
      </c>
      <c r="E986" t="s">
        <v>2698</v>
      </c>
      <c r="F986" s="3">
        <v>25782</v>
      </c>
      <c r="G986" t="s">
        <v>2699</v>
      </c>
      <c r="H986">
        <v>6</v>
      </c>
      <c r="I986">
        <v>200</v>
      </c>
      <c r="J986">
        <v>0</v>
      </c>
      <c r="K986">
        <v>75000</v>
      </c>
      <c r="L986">
        <v>22167.5</v>
      </c>
      <c r="M986" t="s">
        <v>2700</v>
      </c>
      <c r="N986">
        <v>75000</v>
      </c>
      <c r="U986">
        <v>0</v>
      </c>
      <c r="V986">
        <v>0</v>
      </c>
    </row>
    <row r="987" spans="1:22" x14ac:dyDescent="0.35">
      <c r="A987" t="s">
        <v>21</v>
      </c>
      <c r="B987" t="s">
        <v>178</v>
      </c>
      <c r="C987" t="s">
        <v>22</v>
      </c>
      <c r="D987" t="s">
        <v>278</v>
      </c>
      <c r="E987" t="s">
        <v>2701</v>
      </c>
      <c r="F987" s="3">
        <v>40027</v>
      </c>
      <c r="G987" t="s">
        <v>2702</v>
      </c>
      <c r="H987">
        <v>1</v>
      </c>
      <c r="I987">
        <v>0</v>
      </c>
      <c r="J987">
        <v>0</v>
      </c>
      <c r="K987">
        <v>0</v>
      </c>
      <c r="L987">
        <v>0</v>
      </c>
      <c r="M987" t="s">
        <v>2703</v>
      </c>
      <c r="U987">
        <v>207000</v>
      </c>
      <c r="V987">
        <v>0</v>
      </c>
    </row>
    <row r="988" spans="1:22" hidden="1" x14ac:dyDescent="0.35">
      <c r="A988" t="s">
        <v>154</v>
      </c>
      <c r="B988" t="s">
        <v>155</v>
      </c>
      <c r="C988" t="s">
        <v>173</v>
      </c>
      <c r="D988" t="s">
        <v>325</v>
      </c>
      <c r="E988" t="s">
        <v>2704</v>
      </c>
      <c r="F988" s="3">
        <v>40757</v>
      </c>
      <c r="G988" t="s">
        <v>2705</v>
      </c>
      <c r="H988">
        <v>12</v>
      </c>
      <c r="I988">
        <v>3</v>
      </c>
      <c r="J988">
        <v>0</v>
      </c>
      <c r="K988">
        <v>0</v>
      </c>
      <c r="L988">
        <v>0</v>
      </c>
      <c r="M988" t="s">
        <v>2706</v>
      </c>
    </row>
    <row r="989" spans="1:22" x14ac:dyDescent="0.35">
      <c r="A989" t="s">
        <v>21</v>
      </c>
      <c r="B989" t="s">
        <v>178</v>
      </c>
      <c r="C989" t="s">
        <v>22</v>
      </c>
      <c r="D989" t="s">
        <v>125</v>
      </c>
      <c r="E989" t="s">
        <v>2707</v>
      </c>
      <c r="F989" s="3">
        <v>40392</v>
      </c>
      <c r="G989" t="s">
        <v>2708</v>
      </c>
      <c r="H989">
        <v>0</v>
      </c>
      <c r="I989">
        <v>0</v>
      </c>
      <c r="J989">
        <v>126</v>
      </c>
      <c r="K989">
        <v>3135000</v>
      </c>
      <c r="L989">
        <v>161459.20000000001</v>
      </c>
      <c r="M989" t="s">
        <v>2709</v>
      </c>
      <c r="N989">
        <v>3135000</v>
      </c>
      <c r="U989">
        <v>0</v>
      </c>
      <c r="V989">
        <v>0</v>
      </c>
    </row>
    <row r="990" spans="1:22" x14ac:dyDescent="0.35">
      <c r="A990" t="s">
        <v>21</v>
      </c>
      <c r="B990" t="s">
        <v>178</v>
      </c>
      <c r="C990" t="s">
        <v>22</v>
      </c>
      <c r="D990" t="s">
        <v>278</v>
      </c>
      <c r="E990" t="s">
        <v>2710</v>
      </c>
      <c r="F990" s="3">
        <v>40757</v>
      </c>
      <c r="G990" t="s">
        <v>2711</v>
      </c>
      <c r="H990">
        <v>1</v>
      </c>
      <c r="I990">
        <v>37</v>
      </c>
      <c r="K990">
        <v>0</v>
      </c>
      <c r="L990">
        <v>0</v>
      </c>
      <c r="M990" t="s">
        <v>2712</v>
      </c>
      <c r="U990">
        <v>8000</v>
      </c>
    </row>
    <row r="991" spans="1:22" x14ac:dyDescent="0.35">
      <c r="A991" t="s">
        <v>21</v>
      </c>
      <c r="B991" t="s">
        <v>178</v>
      </c>
      <c r="C991" t="s">
        <v>22</v>
      </c>
      <c r="D991" t="s">
        <v>127</v>
      </c>
      <c r="E991" t="s">
        <v>2713</v>
      </c>
      <c r="F991" s="3">
        <v>42584</v>
      </c>
      <c r="G991" t="s">
        <v>2714</v>
      </c>
      <c r="J991">
        <v>468</v>
      </c>
      <c r="K991">
        <v>0</v>
      </c>
      <c r="L991">
        <v>0</v>
      </c>
      <c r="M991" t="s">
        <v>2715</v>
      </c>
    </row>
    <row r="992" spans="1:22" x14ac:dyDescent="0.35">
      <c r="A992" t="s">
        <v>21</v>
      </c>
      <c r="B992" t="s">
        <v>178</v>
      </c>
      <c r="C992" t="s">
        <v>7</v>
      </c>
      <c r="D992" t="s">
        <v>484</v>
      </c>
      <c r="E992" t="s">
        <v>2716</v>
      </c>
      <c r="F992" s="3">
        <v>18112</v>
      </c>
      <c r="G992" t="s">
        <v>2717</v>
      </c>
      <c r="H992">
        <v>0</v>
      </c>
      <c r="I992">
        <v>0</v>
      </c>
      <c r="J992">
        <v>0</v>
      </c>
      <c r="M992" t="s">
        <v>2718</v>
      </c>
      <c r="U992">
        <v>0</v>
      </c>
      <c r="V992">
        <v>8</v>
      </c>
    </row>
    <row r="993" spans="1:22" hidden="1" x14ac:dyDescent="0.35">
      <c r="A993" t="s">
        <v>154</v>
      </c>
      <c r="B993" t="s">
        <v>155</v>
      </c>
      <c r="C993" t="s">
        <v>268</v>
      </c>
      <c r="D993" t="s">
        <v>209</v>
      </c>
      <c r="E993" t="s">
        <v>2719</v>
      </c>
      <c r="F993" s="3">
        <v>32357</v>
      </c>
      <c r="G993" t="s">
        <v>2720</v>
      </c>
      <c r="H993">
        <v>0</v>
      </c>
      <c r="I993">
        <v>0</v>
      </c>
      <c r="J993">
        <v>5000</v>
      </c>
      <c r="K993">
        <v>26931008</v>
      </c>
      <c r="L993">
        <v>2269467</v>
      </c>
      <c r="M993" t="s">
        <v>2721</v>
      </c>
      <c r="N993">
        <v>11897256</v>
      </c>
      <c r="O993">
        <v>15033752</v>
      </c>
      <c r="U993">
        <v>0</v>
      </c>
      <c r="V993">
        <v>0</v>
      </c>
    </row>
    <row r="994" spans="1:22" x14ac:dyDescent="0.35">
      <c r="A994" t="s">
        <v>21</v>
      </c>
      <c r="B994" t="s">
        <v>178</v>
      </c>
      <c r="C994" t="s">
        <v>22</v>
      </c>
      <c r="D994" t="s">
        <v>126</v>
      </c>
      <c r="E994" t="s">
        <v>457</v>
      </c>
      <c r="F994" s="3">
        <v>32722</v>
      </c>
      <c r="G994" t="s">
        <v>2722</v>
      </c>
      <c r="H994">
        <v>0</v>
      </c>
      <c r="I994">
        <v>0</v>
      </c>
      <c r="J994">
        <v>0</v>
      </c>
      <c r="M994" t="s">
        <v>2723</v>
      </c>
      <c r="N994">
        <v>0</v>
      </c>
      <c r="O994">
        <v>0</v>
      </c>
      <c r="U994">
        <v>0</v>
      </c>
      <c r="V994">
        <v>0</v>
      </c>
    </row>
    <row r="995" spans="1:22" x14ac:dyDescent="0.35">
      <c r="A995" t="s">
        <v>21</v>
      </c>
      <c r="B995" t="s">
        <v>178</v>
      </c>
      <c r="C995" t="s">
        <v>22</v>
      </c>
      <c r="D995" t="s">
        <v>643</v>
      </c>
      <c r="E995" t="s">
        <v>1138</v>
      </c>
      <c r="F995" s="3">
        <v>40027</v>
      </c>
      <c r="G995" t="s">
        <v>2724</v>
      </c>
      <c r="H995">
        <v>0</v>
      </c>
      <c r="I995">
        <v>0</v>
      </c>
      <c r="J995">
        <v>0</v>
      </c>
      <c r="K995">
        <v>0</v>
      </c>
      <c r="L995">
        <v>0</v>
      </c>
      <c r="M995" t="s">
        <v>2725</v>
      </c>
      <c r="U995">
        <v>40000</v>
      </c>
      <c r="V995">
        <v>0</v>
      </c>
    </row>
    <row r="996" spans="1:22" x14ac:dyDescent="0.35">
      <c r="A996" t="s">
        <v>21</v>
      </c>
      <c r="B996" t="s">
        <v>178</v>
      </c>
      <c r="C996" t="s">
        <v>22</v>
      </c>
      <c r="D996" t="s">
        <v>643</v>
      </c>
      <c r="E996" t="s">
        <v>502</v>
      </c>
      <c r="F996" s="3">
        <v>10076</v>
      </c>
      <c r="G996" t="s">
        <v>2726</v>
      </c>
      <c r="H996">
        <v>56</v>
      </c>
      <c r="I996">
        <v>0</v>
      </c>
      <c r="J996">
        <v>0</v>
      </c>
      <c r="M996" t="s">
        <v>2727</v>
      </c>
      <c r="U996">
        <v>0</v>
      </c>
      <c r="V996">
        <v>0</v>
      </c>
    </row>
    <row r="997" spans="1:22" x14ac:dyDescent="0.35">
      <c r="A997" t="s">
        <v>21</v>
      </c>
      <c r="B997" t="s">
        <v>178</v>
      </c>
      <c r="C997" t="s">
        <v>22</v>
      </c>
      <c r="D997" t="s">
        <v>2458</v>
      </c>
      <c r="E997" t="s">
        <v>493</v>
      </c>
      <c r="F997" s="3">
        <v>19573</v>
      </c>
      <c r="G997" t="s">
        <v>2728</v>
      </c>
      <c r="H997">
        <v>1</v>
      </c>
      <c r="I997">
        <v>186</v>
      </c>
      <c r="J997">
        <v>0</v>
      </c>
      <c r="M997" t="s">
        <v>2729</v>
      </c>
      <c r="U997">
        <v>0</v>
      </c>
      <c r="V997">
        <v>0</v>
      </c>
    </row>
    <row r="998" spans="1:22" x14ac:dyDescent="0.35">
      <c r="A998" t="s">
        <v>21</v>
      </c>
      <c r="B998" t="s">
        <v>178</v>
      </c>
      <c r="C998" t="s">
        <v>22</v>
      </c>
      <c r="D998" t="s">
        <v>126</v>
      </c>
      <c r="E998" t="s">
        <v>502</v>
      </c>
      <c r="F998" s="3">
        <v>12998</v>
      </c>
      <c r="G998" t="s">
        <v>2730</v>
      </c>
      <c r="H998">
        <v>50</v>
      </c>
      <c r="I998">
        <v>0</v>
      </c>
      <c r="J998">
        <v>0</v>
      </c>
      <c r="M998" t="s">
        <v>2731</v>
      </c>
      <c r="U998">
        <v>0</v>
      </c>
      <c r="V998">
        <v>0</v>
      </c>
    </row>
    <row r="999" spans="1:22" x14ac:dyDescent="0.35">
      <c r="A999" t="s">
        <v>21</v>
      </c>
      <c r="B999" t="s">
        <v>178</v>
      </c>
      <c r="C999" t="s">
        <v>22</v>
      </c>
      <c r="D999" t="s">
        <v>643</v>
      </c>
      <c r="E999" t="s">
        <v>2732</v>
      </c>
      <c r="F999" s="3">
        <v>26147</v>
      </c>
      <c r="G999" t="s">
        <v>2733</v>
      </c>
      <c r="H999">
        <v>0</v>
      </c>
      <c r="I999">
        <v>0</v>
      </c>
      <c r="J999">
        <v>0</v>
      </c>
      <c r="M999" t="s">
        <v>2734</v>
      </c>
      <c r="N999">
        <v>0</v>
      </c>
      <c r="O999">
        <v>0</v>
      </c>
      <c r="U999">
        <v>0</v>
      </c>
      <c r="V999">
        <v>0</v>
      </c>
    </row>
    <row r="1000" spans="1:22" x14ac:dyDescent="0.35">
      <c r="A1000" t="s">
        <v>21</v>
      </c>
      <c r="B1000" t="s">
        <v>178</v>
      </c>
      <c r="C1000" t="s">
        <v>22</v>
      </c>
      <c r="D1000" t="s">
        <v>126</v>
      </c>
      <c r="E1000" t="s">
        <v>2735</v>
      </c>
      <c r="F1000" s="3">
        <v>26878</v>
      </c>
      <c r="G1000" t="s">
        <v>2736</v>
      </c>
      <c r="H1000">
        <v>0</v>
      </c>
      <c r="I1000">
        <v>0</v>
      </c>
      <c r="J1000">
        <v>0</v>
      </c>
      <c r="M1000" t="s">
        <v>2737</v>
      </c>
      <c r="N1000">
        <v>0</v>
      </c>
      <c r="O1000">
        <v>0</v>
      </c>
      <c r="U1000">
        <v>0</v>
      </c>
      <c r="V1000">
        <v>0</v>
      </c>
    </row>
    <row r="1001" spans="1:22" x14ac:dyDescent="0.35">
      <c r="A1001" t="s">
        <v>21</v>
      </c>
      <c r="B1001" t="s">
        <v>178</v>
      </c>
      <c r="C1001" t="s">
        <v>22</v>
      </c>
      <c r="D1001" t="s">
        <v>125</v>
      </c>
      <c r="E1001" t="s">
        <v>493</v>
      </c>
      <c r="F1001" s="3">
        <v>27974</v>
      </c>
      <c r="G1001" t="s">
        <v>2738</v>
      </c>
      <c r="H1001">
        <v>0</v>
      </c>
      <c r="I1001">
        <v>0</v>
      </c>
      <c r="J1001">
        <v>0</v>
      </c>
      <c r="M1001" t="s">
        <v>2739</v>
      </c>
      <c r="N1001">
        <v>0</v>
      </c>
      <c r="O1001">
        <v>0</v>
      </c>
      <c r="U1001">
        <v>0</v>
      </c>
      <c r="V1001">
        <v>0</v>
      </c>
    </row>
    <row r="1002" spans="1:22" x14ac:dyDescent="0.35">
      <c r="A1002" t="s">
        <v>21</v>
      </c>
      <c r="B1002" t="s">
        <v>178</v>
      </c>
      <c r="C1002" t="s">
        <v>22</v>
      </c>
      <c r="D1002" t="s">
        <v>278</v>
      </c>
      <c r="E1002" t="s">
        <v>2740</v>
      </c>
      <c r="F1002" s="3">
        <v>33452</v>
      </c>
      <c r="G1002" t="s">
        <v>2741</v>
      </c>
      <c r="H1002">
        <v>0</v>
      </c>
      <c r="I1002">
        <v>15</v>
      </c>
      <c r="J1002">
        <v>0</v>
      </c>
      <c r="K1002">
        <v>52603727</v>
      </c>
      <c r="L1002">
        <v>3811864.3</v>
      </c>
      <c r="M1002" t="s">
        <v>2742</v>
      </c>
      <c r="P1002">
        <v>2206439</v>
      </c>
      <c r="Q1002">
        <v>29751766</v>
      </c>
      <c r="S1002">
        <v>20645522</v>
      </c>
      <c r="U1002">
        <v>0</v>
      </c>
      <c r="V1002">
        <v>0</v>
      </c>
    </row>
    <row r="1003" spans="1:22" x14ac:dyDescent="0.35">
      <c r="A1003" t="s">
        <v>21</v>
      </c>
      <c r="B1003" t="s">
        <v>178</v>
      </c>
      <c r="C1003" t="s">
        <v>22</v>
      </c>
      <c r="D1003" t="s">
        <v>126</v>
      </c>
      <c r="E1003" t="s">
        <v>1113</v>
      </c>
      <c r="F1003" s="3">
        <v>34548</v>
      </c>
      <c r="G1003" t="s">
        <v>2743</v>
      </c>
      <c r="H1003">
        <v>0</v>
      </c>
      <c r="I1003">
        <v>0</v>
      </c>
      <c r="J1003">
        <v>0</v>
      </c>
      <c r="K1003">
        <v>14196201</v>
      </c>
      <c r="L1003">
        <v>993899.7</v>
      </c>
      <c r="M1003" t="s">
        <v>2744</v>
      </c>
      <c r="P1003">
        <v>5346201</v>
      </c>
      <c r="S1003">
        <v>8850000</v>
      </c>
      <c r="U1003">
        <v>0</v>
      </c>
      <c r="V1003">
        <v>0</v>
      </c>
    </row>
    <row r="1004" spans="1:22" x14ac:dyDescent="0.35">
      <c r="A1004" t="s">
        <v>21</v>
      </c>
      <c r="B1004" t="s">
        <v>178</v>
      </c>
      <c r="C1004" t="s">
        <v>22</v>
      </c>
      <c r="D1004" t="s">
        <v>126</v>
      </c>
      <c r="E1004" t="s">
        <v>382</v>
      </c>
      <c r="F1004" s="3">
        <v>33818</v>
      </c>
      <c r="G1004" t="s">
        <v>2745</v>
      </c>
      <c r="H1004">
        <v>0</v>
      </c>
      <c r="I1004">
        <v>0</v>
      </c>
      <c r="J1004">
        <v>0</v>
      </c>
      <c r="K1004">
        <v>20170168</v>
      </c>
      <c r="L1004">
        <v>1440726.3</v>
      </c>
      <c r="M1004" t="s">
        <v>2746</v>
      </c>
      <c r="P1004">
        <v>14434443</v>
      </c>
      <c r="S1004">
        <v>5735725</v>
      </c>
      <c r="U1004">
        <v>0</v>
      </c>
      <c r="V1004">
        <v>0</v>
      </c>
    </row>
    <row r="1005" spans="1:22" x14ac:dyDescent="0.35">
      <c r="A1005" t="s">
        <v>21</v>
      </c>
      <c r="B1005" t="s">
        <v>178</v>
      </c>
      <c r="C1005" t="s">
        <v>22</v>
      </c>
      <c r="D1005" t="s">
        <v>125</v>
      </c>
      <c r="E1005" t="s">
        <v>2747</v>
      </c>
      <c r="F1005" s="3">
        <v>33818</v>
      </c>
      <c r="G1005" t="s">
        <v>2748</v>
      </c>
      <c r="H1005">
        <v>0</v>
      </c>
      <c r="I1005">
        <v>0</v>
      </c>
      <c r="J1005">
        <v>0</v>
      </c>
      <c r="K1005">
        <v>4738539</v>
      </c>
      <c r="L1005">
        <v>338467.1</v>
      </c>
      <c r="M1005" t="s">
        <v>2746</v>
      </c>
      <c r="N1005">
        <v>0</v>
      </c>
      <c r="O1005">
        <v>0</v>
      </c>
      <c r="S1005">
        <v>4738539</v>
      </c>
      <c r="U1005">
        <v>0</v>
      </c>
      <c r="V1005">
        <v>0</v>
      </c>
    </row>
    <row r="1006" spans="1:22" x14ac:dyDescent="0.35">
      <c r="A1006" t="s">
        <v>21</v>
      </c>
      <c r="B1006" t="s">
        <v>178</v>
      </c>
      <c r="C1006" t="s">
        <v>22</v>
      </c>
      <c r="D1006" t="s">
        <v>126</v>
      </c>
      <c r="E1006" t="s">
        <v>505</v>
      </c>
      <c r="F1006" s="3">
        <v>34548</v>
      </c>
      <c r="G1006" t="s">
        <v>2749</v>
      </c>
      <c r="H1006">
        <v>0</v>
      </c>
      <c r="I1006">
        <v>0</v>
      </c>
      <c r="J1006">
        <v>0</v>
      </c>
      <c r="K1006">
        <v>7876000</v>
      </c>
      <c r="L1006">
        <v>551411.9</v>
      </c>
      <c r="M1006" t="s">
        <v>2750</v>
      </c>
      <c r="N1006">
        <v>0</v>
      </c>
      <c r="O1006">
        <v>0</v>
      </c>
      <c r="S1006">
        <v>7876000</v>
      </c>
      <c r="U1006">
        <v>0</v>
      </c>
      <c r="V1006">
        <v>0</v>
      </c>
    </row>
    <row r="1007" spans="1:22" x14ac:dyDescent="0.35">
      <c r="A1007" t="s">
        <v>21</v>
      </c>
      <c r="B1007" t="s">
        <v>178</v>
      </c>
      <c r="C1007" t="s">
        <v>22</v>
      </c>
      <c r="D1007" t="s">
        <v>127</v>
      </c>
      <c r="E1007" t="s">
        <v>2751</v>
      </c>
      <c r="F1007" s="3">
        <v>38566</v>
      </c>
      <c r="G1007" t="s">
        <v>2752</v>
      </c>
      <c r="H1007">
        <v>0</v>
      </c>
      <c r="I1007">
        <v>0</v>
      </c>
      <c r="J1007">
        <v>528</v>
      </c>
      <c r="K1007">
        <v>0</v>
      </c>
      <c r="L1007">
        <v>0</v>
      </c>
      <c r="M1007" t="s">
        <v>2753</v>
      </c>
      <c r="U1007">
        <v>0</v>
      </c>
      <c r="V1007">
        <v>0</v>
      </c>
    </row>
    <row r="1008" spans="1:22" x14ac:dyDescent="0.35">
      <c r="A1008" t="s">
        <v>21</v>
      </c>
      <c r="B1008" t="s">
        <v>178</v>
      </c>
      <c r="C1008" t="s">
        <v>22</v>
      </c>
      <c r="D1008" t="s">
        <v>643</v>
      </c>
      <c r="E1008" t="s">
        <v>2754</v>
      </c>
      <c r="F1008" s="3">
        <v>40757</v>
      </c>
      <c r="G1008" t="s">
        <v>2755</v>
      </c>
      <c r="H1008">
        <v>2</v>
      </c>
      <c r="J1008">
        <v>350</v>
      </c>
      <c r="K1008">
        <v>153856000</v>
      </c>
      <c r="L1008">
        <v>7699216</v>
      </c>
      <c r="M1008" t="s">
        <v>2756</v>
      </c>
      <c r="N1008">
        <v>16056000</v>
      </c>
      <c r="S1008">
        <v>137800000</v>
      </c>
      <c r="U1008">
        <v>1169000</v>
      </c>
    </row>
    <row r="1009" spans="1:22" hidden="1" x14ac:dyDescent="0.35">
      <c r="A1009" t="s">
        <v>154</v>
      </c>
      <c r="B1009" t="s">
        <v>155</v>
      </c>
      <c r="C1009" t="s">
        <v>161</v>
      </c>
      <c r="D1009" t="s">
        <v>318</v>
      </c>
      <c r="E1009" t="s">
        <v>1349</v>
      </c>
      <c r="F1009" s="3">
        <v>2771</v>
      </c>
      <c r="G1009" t="s">
        <v>2757</v>
      </c>
      <c r="H1009">
        <v>75</v>
      </c>
      <c r="I1009">
        <v>0</v>
      </c>
      <c r="J1009">
        <v>0</v>
      </c>
      <c r="M1009" t="s">
        <v>2758</v>
      </c>
      <c r="U1009">
        <v>0</v>
      </c>
      <c r="V1009">
        <v>0</v>
      </c>
    </row>
    <row r="1010" spans="1:22" x14ac:dyDescent="0.35">
      <c r="A1010" t="s">
        <v>21</v>
      </c>
      <c r="B1010" t="s">
        <v>178</v>
      </c>
      <c r="C1010" t="s">
        <v>22</v>
      </c>
      <c r="D1010" t="s">
        <v>278</v>
      </c>
      <c r="E1010" t="s">
        <v>488</v>
      </c>
      <c r="F1010" s="3">
        <v>33087</v>
      </c>
      <c r="G1010" t="s">
        <v>2759</v>
      </c>
      <c r="H1010">
        <v>0</v>
      </c>
      <c r="I1010">
        <v>6</v>
      </c>
      <c r="J1010">
        <v>0</v>
      </c>
      <c r="K1010">
        <v>792167</v>
      </c>
      <c r="L1010">
        <v>60625</v>
      </c>
      <c r="M1010" t="s">
        <v>2760</v>
      </c>
      <c r="P1010">
        <v>511000</v>
      </c>
      <c r="Q1010">
        <v>281167</v>
      </c>
      <c r="U1010">
        <v>0</v>
      </c>
      <c r="V1010">
        <v>0</v>
      </c>
    </row>
    <row r="1011" spans="1:22" x14ac:dyDescent="0.35">
      <c r="A1011" t="s">
        <v>21</v>
      </c>
      <c r="B1011" t="s">
        <v>178</v>
      </c>
      <c r="C1011" t="s">
        <v>22</v>
      </c>
      <c r="D1011" t="s">
        <v>125</v>
      </c>
      <c r="E1011" t="s">
        <v>843</v>
      </c>
      <c r="F1011" s="3">
        <v>33452</v>
      </c>
      <c r="G1011" t="s">
        <v>2761</v>
      </c>
      <c r="H1011">
        <v>0</v>
      </c>
      <c r="I1011">
        <v>0</v>
      </c>
      <c r="J1011">
        <v>0</v>
      </c>
      <c r="K1011">
        <v>17300120</v>
      </c>
      <c r="L1011">
        <v>1253631.8999999999</v>
      </c>
      <c r="M1011" t="s">
        <v>2762</v>
      </c>
      <c r="N1011">
        <v>1002312</v>
      </c>
      <c r="O1011">
        <v>3934593</v>
      </c>
      <c r="P1011">
        <v>12363215</v>
      </c>
      <c r="U1011">
        <v>0</v>
      </c>
      <c r="V1011">
        <v>0</v>
      </c>
    </row>
    <row r="1012" spans="1:22" x14ac:dyDescent="0.35">
      <c r="A1012" t="s">
        <v>21</v>
      </c>
      <c r="B1012" t="s">
        <v>178</v>
      </c>
      <c r="C1012" t="s">
        <v>22</v>
      </c>
      <c r="D1012" t="s">
        <v>126</v>
      </c>
      <c r="E1012" t="s">
        <v>2763</v>
      </c>
      <c r="F1012" s="3">
        <v>39662</v>
      </c>
      <c r="G1012" t="s">
        <v>2764</v>
      </c>
      <c r="H1012">
        <v>0</v>
      </c>
      <c r="I1012">
        <v>0</v>
      </c>
      <c r="J1012">
        <v>0</v>
      </c>
      <c r="K1012">
        <v>851326</v>
      </c>
      <c r="L1012">
        <v>44767.4</v>
      </c>
      <c r="M1012" t="s">
        <v>2765</v>
      </c>
      <c r="N1012">
        <v>851326</v>
      </c>
      <c r="U1012">
        <v>0</v>
      </c>
      <c r="V1012">
        <v>0</v>
      </c>
    </row>
    <row r="1013" spans="1:22" x14ac:dyDescent="0.35">
      <c r="A1013" t="s">
        <v>21</v>
      </c>
      <c r="B1013" t="s">
        <v>178</v>
      </c>
      <c r="C1013" t="s">
        <v>22</v>
      </c>
      <c r="D1013" t="s">
        <v>259</v>
      </c>
      <c r="E1013" t="s">
        <v>2766</v>
      </c>
      <c r="F1013" s="3">
        <v>42218</v>
      </c>
      <c r="G1013" t="s">
        <v>2767</v>
      </c>
      <c r="I1013">
        <v>1</v>
      </c>
      <c r="K1013">
        <v>0</v>
      </c>
      <c r="L1013">
        <v>0</v>
      </c>
      <c r="M1013" t="s">
        <v>2768</v>
      </c>
      <c r="U1013">
        <v>1500000</v>
      </c>
    </row>
    <row r="1014" spans="1:22" x14ac:dyDescent="0.35">
      <c r="A1014" t="s">
        <v>21</v>
      </c>
      <c r="B1014" t="s">
        <v>178</v>
      </c>
      <c r="C1014" t="s">
        <v>22</v>
      </c>
      <c r="D1014" t="s">
        <v>259</v>
      </c>
      <c r="E1014" t="s">
        <v>382</v>
      </c>
      <c r="F1014" s="3">
        <v>30531</v>
      </c>
      <c r="G1014" t="s">
        <v>2769</v>
      </c>
      <c r="H1014">
        <v>0</v>
      </c>
      <c r="I1014">
        <v>0</v>
      </c>
      <c r="J1014">
        <v>0</v>
      </c>
      <c r="K1014">
        <v>22060000</v>
      </c>
      <c r="L1014">
        <v>2278141.1</v>
      </c>
      <c r="M1014" t="s">
        <v>2770</v>
      </c>
      <c r="N1014">
        <v>0</v>
      </c>
      <c r="O1014">
        <v>0</v>
      </c>
      <c r="S1014">
        <v>22060000</v>
      </c>
      <c r="U1014">
        <v>0</v>
      </c>
      <c r="V1014">
        <v>0</v>
      </c>
    </row>
    <row r="1015" spans="1:22" x14ac:dyDescent="0.35">
      <c r="A1015" t="s">
        <v>21</v>
      </c>
      <c r="B1015" t="s">
        <v>178</v>
      </c>
      <c r="C1015" t="s">
        <v>22</v>
      </c>
      <c r="D1015" t="s">
        <v>125</v>
      </c>
      <c r="E1015" t="s">
        <v>488</v>
      </c>
      <c r="F1015" s="3">
        <v>20670</v>
      </c>
      <c r="G1015" t="s">
        <v>2771</v>
      </c>
      <c r="H1015">
        <v>0</v>
      </c>
      <c r="I1015">
        <v>0</v>
      </c>
      <c r="J1015">
        <v>0</v>
      </c>
      <c r="M1015" t="s">
        <v>2772</v>
      </c>
      <c r="U1015">
        <v>0</v>
      </c>
      <c r="V1015">
        <v>0</v>
      </c>
    </row>
    <row r="1016" spans="1:22" x14ac:dyDescent="0.35">
      <c r="A1016" t="s">
        <v>21</v>
      </c>
      <c r="B1016" t="s">
        <v>178</v>
      </c>
      <c r="C1016" t="s">
        <v>22</v>
      </c>
      <c r="D1016" t="s">
        <v>125</v>
      </c>
      <c r="E1016" t="s">
        <v>1370</v>
      </c>
      <c r="F1016" s="3">
        <v>22496</v>
      </c>
      <c r="G1016" t="s">
        <v>2773</v>
      </c>
      <c r="H1016">
        <v>5</v>
      </c>
      <c r="I1016">
        <v>0</v>
      </c>
      <c r="J1016">
        <v>0</v>
      </c>
      <c r="M1016" t="s">
        <v>2774</v>
      </c>
      <c r="U1016">
        <v>0</v>
      </c>
      <c r="V1016">
        <v>0</v>
      </c>
    </row>
    <row r="1017" spans="1:22" x14ac:dyDescent="0.35">
      <c r="A1017" t="s">
        <v>21</v>
      </c>
      <c r="B1017" t="s">
        <v>178</v>
      </c>
      <c r="C1017" t="s">
        <v>22</v>
      </c>
      <c r="D1017" t="s">
        <v>125</v>
      </c>
      <c r="E1017" t="s">
        <v>387</v>
      </c>
      <c r="F1017" s="3">
        <v>38567</v>
      </c>
      <c r="G1017" t="s">
        <v>2775</v>
      </c>
      <c r="K1017">
        <v>9567567</v>
      </c>
      <c r="L1017">
        <v>536499.1</v>
      </c>
      <c r="M1017" t="s">
        <v>2776</v>
      </c>
      <c r="N1017">
        <v>9567567</v>
      </c>
      <c r="U1017">
        <v>0</v>
      </c>
      <c r="V1017">
        <v>0</v>
      </c>
    </row>
    <row r="1018" spans="1:22" x14ac:dyDescent="0.35">
      <c r="A1018" t="s">
        <v>21</v>
      </c>
      <c r="B1018" t="s">
        <v>178</v>
      </c>
      <c r="C1018" t="s">
        <v>22</v>
      </c>
      <c r="D1018" t="s">
        <v>126</v>
      </c>
      <c r="E1018" t="s">
        <v>382</v>
      </c>
      <c r="F1018" s="3">
        <v>25419</v>
      </c>
      <c r="G1018" t="s">
        <v>2777</v>
      </c>
      <c r="H1018">
        <v>0</v>
      </c>
      <c r="I1018">
        <v>0</v>
      </c>
      <c r="J1018">
        <v>0</v>
      </c>
      <c r="M1018" t="s">
        <v>2778</v>
      </c>
      <c r="U1018">
        <v>0</v>
      </c>
      <c r="V1018">
        <v>0</v>
      </c>
    </row>
    <row r="1019" spans="1:22" hidden="1" x14ac:dyDescent="0.35">
      <c r="A1019" t="s">
        <v>154</v>
      </c>
      <c r="B1019" t="s">
        <v>155</v>
      </c>
      <c r="C1019" t="s">
        <v>173</v>
      </c>
      <c r="D1019" t="s">
        <v>656</v>
      </c>
      <c r="E1019" t="s">
        <v>2779</v>
      </c>
      <c r="F1019" s="3">
        <v>28706</v>
      </c>
      <c r="G1019" t="s">
        <v>2780</v>
      </c>
      <c r="H1019">
        <v>41</v>
      </c>
      <c r="I1019">
        <v>0</v>
      </c>
      <c r="J1019">
        <v>0</v>
      </c>
      <c r="M1019" t="s">
        <v>2781</v>
      </c>
      <c r="N1019">
        <v>0</v>
      </c>
      <c r="O1019">
        <v>0</v>
      </c>
      <c r="U1019">
        <v>0</v>
      </c>
      <c r="V1019">
        <v>0</v>
      </c>
    </row>
    <row r="1020" spans="1:22" x14ac:dyDescent="0.35">
      <c r="A1020" t="s">
        <v>21</v>
      </c>
      <c r="B1020" t="s">
        <v>178</v>
      </c>
      <c r="C1020" t="s">
        <v>22</v>
      </c>
      <c r="D1020" t="s">
        <v>278</v>
      </c>
      <c r="E1020" t="s">
        <v>2782</v>
      </c>
      <c r="F1020" s="3">
        <v>34550</v>
      </c>
      <c r="G1020" t="s">
        <v>2783</v>
      </c>
      <c r="H1020">
        <v>0</v>
      </c>
      <c r="I1020">
        <v>4</v>
      </c>
      <c r="J1020">
        <v>1000</v>
      </c>
      <c r="K1020">
        <v>7786393</v>
      </c>
      <c r="L1020">
        <v>545138.4</v>
      </c>
      <c r="M1020" t="s">
        <v>2784</v>
      </c>
      <c r="P1020">
        <v>246393</v>
      </c>
      <c r="S1020">
        <v>7540000</v>
      </c>
      <c r="U1020">
        <v>0</v>
      </c>
      <c r="V1020">
        <v>0</v>
      </c>
    </row>
    <row r="1021" spans="1:22" x14ac:dyDescent="0.35">
      <c r="A1021" t="s">
        <v>21</v>
      </c>
      <c r="B1021" t="s">
        <v>178</v>
      </c>
      <c r="C1021" t="s">
        <v>22</v>
      </c>
      <c r="D1021" t="s">
        <v>126</v>
      </c>
      <c r="E1021" t="s">
        <v>2640</v>
      </c>
      <c r="F1021" s="3">
        <v>34550</v>
      </c>
      <c r="G1021" t="s">
        <v>2785</v>
      </c>
      <c r="H1021">
        <v>0</v>
      </c>
      <c r="I1021">
        <v>0</v>
      </c>
      <c r="J1021">
        <v>0</v>
      </c>
      <c r="K1021">
        <v>11155000</v>
      </c>
      <c r="L1021">
        <v>780980.2</v>
      </c>
      <c r="M1021" t="s">
        <v>2784</v>
      </c>
      <c r="N1021">
        <v>0</v>
      </c>
      <c r="O1021">
        <v>0</v>
      </c>
      <c r="S1021">
        <v>11155000</v>
      </c>
      <c r="U1021">
        <v>0</v>
      </c>
      <c r="V1021">
        <v>0</v>
      </c>
    </row>
    <row r="1022" spans="1:22" x14ac:dyDescent="0.35">
      <c r="A1022" t="s">
        <v>21</v>
      </c>
      <c r="B1022" t="s">
        <v>178</v>
      </c>
      <c r="C1022" t="s">
        <v>22</v>
      </c>
      <c r="D1022" t="s">
        <v>125</v>
      </c>
      <c r="E1022" t="s">
        <v>2786</v>
      </c>
      <c r="F1022" s="3">
        <v>37837</v>
      </c>
      <c r="G1022" t="s">
        <v>2787</v>
      </c>
      <c r="H1022">
        <v>0</v>
      </c>
      <c r="I1022">
        <v>0</v>
      </c>
      <c r="J1022">
        <v>60</v>
      </c>
      <c r="M1022" t="s">
        <v>2788</v>
      </c>
      <c r="N1022">
        <v>0</v>
      </c>
      <c r="O1022">
        <v>0</v>
      </c>
      <c r="U1022">
        <v>0</v>
      </c>
      <c r="V1022">
        <v>0</v>
      </c>
    </row>
    <row r="1023" spans="1:22" x14ac:dyDescent="0.35">
      <c r="A1023" t="s">
        <v>21</v>
      </c>
      <c r="B1023" t="s">
        <v>178</v>
      </c>
      <c r="C1023" t="s">
        <v>22</v>
      </c>
      <c r="D1023" t="s">
        <v>127</v>
      </c>
      <c r="E1023" t="s">
        <v>2789</v>
      </c>
      <c r="F1023" s="3">
        <v>39298</v>
      </c>
      <c r="G1023" t="s">
        <v>2790</v>
      </c>
      <c r="H1023">
        <v>0</v>
      </c>
      <c r="I1023">
        <v>0</v>
      </c>
      <c r="J1023">
        <v>600</v>
      </c>
      <c r="K1023">
        <v>0</v>
      </c>
      <c r="L1023">
        <v>0</v>
      </c>
      <c r="M1023" t="s">
        <v>2791</v>
      </c>
      <c r="U1023">
        <v>0</v>
      </c>
      <c r="V1023">
        <v>0</v>
      </c>
    </row>
    <row r="1024" spans="1:22" x14ac:dyDescent="0.35">
      <c r="A1024" t="s">
        <v>21</v>
      </c>
      <c r="B1024" t="s">
        <v>178</v>
      </c>
      <c r="C1024" t="s">
        <v>22</v>
      </c>
      <c r="D1024" t="s">
        <v>278</v>
      </c>
      <c r="E1024" t="s">
        <v>2792</v>
      </c>
      <c r="F1024" s="3">
        <v>40029</v>
      </c>
      <c r="G1024" t="s">
        <v>2793</v>
      </c>
      <c r="H1024">
        <v>0</v>
      </c>
      <c r="I1024">
        <v>0</v>
      </c>
      <c r="J1024">
        <v>0</v>
      </c>
      <c r="K1024">
        <v>6000000</v>
      </c>
      <c r="L1024">
        <v>314685.3</v>
      </c>
      <c r="M1024" t="s">
        <v>2794</v>
      </c>
      <c r="S1024">
        <v>6000000</v>
      </c>
      <c r="U1024">
        <v>12000</v>
      </c>
      <c r="V1024">
        <v>0</v>
      </c>
    </row>
    <row r="1025" spans="1:22" hidden="1" x14ac:dyDescent="0.35">
      <c r="A1025" t="s">
        <v>154</v>
      </c>
      <c r="B1025" t="s">
        <v>155</v>
      </c>
      <c r="C1025" t="s">
        <v>161</v>
      </c>
      <c r="D1025" t="s">
        <v>162</v>
      </c>
      <c r="E1025" t="s">
        <v>2795</v>
      </c>
      <c r="F1025" s="3">
        <v>41855</v>
      </c>
      <c r="G1025" t="s">
        <v>2796</v>
      </c>
      <c r="H1025">
        <v>0</v>
      </c>
      <c r="I1025">
        <v>0</v>
      </c>
      <c r="J1025">
        <v>0</v>
      </c>
      <c r="K1025">
        <v>0</v>
      </c>
      <c r="L1025">
        <v>0</v>
      </c>
      <c r="M1025" t="s">
        <v>2797</v>
      </c>
      <c r="U1025">
        <v>300</v>
      </c>
    </row>
    <row r="1026" spans="1:22" x14ac:dyDescent="0.35">
      <c r="A1026" t="s">
        <v>21</v>
      </c>
      <c r="B1026" t="s">
        <v>178</v>
      </c>
      <c r="C1026" t="s">
        <v>22</v>
      </c>
      <c r="D1026" t="s">
        <v>126</v>
      </c>
      <c r="E1026" t="s">
        <v>1519</v>
      </c>
      <c r="F1026" s="3">
        <v>42220</v>
      </c>
      <c r="G1026" t="s">
        <v>2798</v>
      </c>
      <c r="K1026">
        <v>0</v>
      </c>
      <c r="L1026">
        <v>0</v>
      </c>
      <c r="M1026" t="s">
        <v>2799</v>
      </c>
      <c r="U1026">
        <v>105000</v>
      </c>
    </row>
    <row r="1027" spans="1:22" hidden="1" x14ac:dyDescent="0.35">
      <c r="A1027" t="s">
        <v>154</v>
      </c>
      <c r="B1027" t="s">
        <v>155</v>
      </c>
      <c r="C1027" t="s">
        <v>268</v>
      </c>
      <c r="D1027" t="s">
        <v>269</v>
      </c>
      <c r="E1027" t="s">
        <v>218</v>
      </c>
      <c r="F1027" s="3">
        <v>42586</v>
      </c>
      <c r="G1027" t="s">
        <v>2800</v>
      </c>
      <c r="J1027">
        <v>200</v>
      </c>
      <c r="K1027">
        <v>0</v>
      </c>
      <c r="L1027">
        <v>0</v>
      </c>
      <c r="M1027" t="s">
        <v>2801</v>
      </c>
    </row>
    <row r="1028" spans="1:22" hidden="1" x14ac:dyDescent="0.35">
      <c r="A1028" t="s">
        <v>154</v>
      </c>
      <c r="B1028" t="s">
        <v>155</v>
      </c>
      <c r="C1028" t="s">
        <v>268</v>
      </c>
      <c r="D1028" t="s">
        <v>390</v>
      </c>
      <c r="E1028" t="s">
        <v>2802</v>
      </c>
      <c r="F1028" s="3">
        <v>33455</v>
      </c>
      <c r="G1028" t="s">
        <v>2803</v>
      </c>
      <c r="H1028">
        <v>4</v>
      </c>
      <c r="I1028">
        <v>0</v>
      </c>
      <c r="J1028">
        <v>0</v>
      </c>
      <c r="M1028" t="s">
        <v>2804</v>
      </c>
      <c r="N1028">
        <v>0</v>
      </c>
      <c r="O1028">
        <v>0</v>
      </c>
      <c r="U1028">
        <v>0</v>
      </c>
      <c r="V1028">
        <v>0</v>
      </c>
    </row>
    <row r="1029" spans="1:22" x14ac:dyDescent="0.35">
      <c r="A1029" t="s">
        <v>21</v>
      </c>
      <c r="B1029" t="s">
        <v>178</v>
      </c>
      <c r="C1029" t="s">
        <v>22</v>
      </c>
      <c r="D1029" t="s">
        <v>278</v>
      </c>
      <c r="E1029" t="s">
        <v>2805</v>
      </c>
      <c r="F1029" s="3">
        <v>29074</v>
      </c>
      <c r="G1029" t="s">
        <v>2806</v>
      </c>
      <c r="H1029">
        <v>2</v>
      </c>
      <c r="I1029">
        <v>0</v>
      </c>
      <c r="J1029">
        <v>0</v>
      </c>
      <c r="M1029" t="s">
        <v>2807</v>
      </c>
      <c r="N1029">
        <v>0</v>
      </c>
      <c r="O1029">
        <v>0</v>
      </c>
      <c r="U1029">
        <v>0</v>
      </c>
      <c r="V1029">
        <v>0</v>
      </c>
    </row>
    <row r="1030" spans="1:22" x14ac:dyDescent="0.35">
      <c r="A1030" t="s">
        <v>21</v>
      </c>
      <c r="B1030" t="s">
        <v>178</v>
      </c>
      <c r="C1030" t="s">
        <v>22</v>
      </c>
      <c r="D1030" t="s">
        <v>125</v>
      </c>
      <c r="E1030" t="s">
        <v>319</v>
      </c>
      <c r="F1030" s="3">
        <v>35285</v>
      </c>
      <c r="G1030" t="s">
        <v>2808</v>
      </c>
      <c r="H1030">
        <v>0</v>
      </c>
      <c r="I1030">
        <v>0</v>
      </c>
      <c r="J1030">
        <v>0</v>
      </c>
      <c r="K1030">
        <v>21308000</v>
      </c>
      <c r="L1030">
        <v>1438110.2</v>
      </c>
      <c r="M1030" t="s">
        <v>2809</v>
      </c>
      <c r="N1030">
        <v>0</v>
      </c>
      <c r="O1030">
        <v>0</v>
      </c>
      <c r="S1030">
        <v>21308000</v>
      </c>
      <c r="U1030">
        <v>0</v>
      </c>
      <c r="V1030">
        <v>0</v>
      </c>
    </row>
    <row r="1031" spans="1:22" x14ac:dyDescent="0.35">
      <c r="A1031" t="s">
        <v>21</v>
      </c>
      <c r="B1031" t="s">
        <v>178</v>
      </c>
      <c r="C1031" t="s">
        <v>22</v>
      </c>
      <c r="D1031" t="s">
        <v>126</v>
      </c>
      <c r="E1031" t="s">
        <v>2810</v>
      </c>
      <c r="F1031" s="3">
        <v>39302</v>
      </c>
      <c r="G1031" t="s">
        <v>2811</v>
      </c>
      <c r="H1031">
        <v>1</v>
      </c>
      <c r="I1031">
        <v>0</v>
      </c>
      <c r="J1031">
        <v>200</v>
      </c>
      <c r="K1031">
        <v>14149725</v>
      </c>
      <c r="L1031">
        <v>761420.2</v>
      </c>
      <c r="M1031" t="s">
        <v>2812</v>
      </c>
      <c r="N1031">
        <v>14149725</v>
      </c>
      <c r="U1031">
        <v>0</v>
      </c>
      <c r="V1031">
        <v>0</v>
      </c>
    </row>
    <row r="1032" spans="1:22" hidden="1" x14ac:dyDescent="0.35">
      <c r="A1032" t="s">
        <v>154</v>
      </c>
      <c r="B1032" t="s">
        <v>155</v>
      </c>
      <c r="C1032" t="s">
        <v>156</v>
      </c>
      <c r="D1032" t="s">
        <v>157</v>
      </c>
      <c r="E1032" t="s">
        <v>366</v>
      </c>
      <c r="F1032" s="3">
        <v>36381</v>
      </c>
      <c r="G1032" t="s">
        <v>2813</v>
      </c>
      <c r="H1032">
        <v>2</v>
      </c>
      <c r="I1032">
        <v>5</v>
      </c>
      <c r="J1032">
        <v>2000</v>
      </c>
      <c r="M1032" t="s">
        <v>2814</v>
      </c>
      <c r="U1032">
        <v>0</v>
      </c>
      <c r="V1032">
        <v>0</v>
      </c>
    </row>
    <row r="1033" spans="1:22" x14ac:dyDescent="0.35">
      <c r="A1033" t="s">
        <v>21</v>
      </c>
      <c r="B1033" t="s">
        <v>178</v>
      </c>
      <c r="C1033" t="s">
        <v>22</v>
      </c>
      <c r="D1033" t="s">
        <v>126</v>
      </c>
      <c r="E1033" t="s">
        <v>472</v>
      </c>
      <c r="F1033" s="3">
        <v>13394</v>
      </c>
      <c r="G1033" t="s">
        <v>2815</v>
      </c>
      <c r="H1033">
        <v>0</v>
      </c>
      <c r="I1033">
        <v>0</v>
      </c>
      <c r="J1033">
        <v>0</v>
      </c>
      <c r="M1033" t="s">
        <v>2816</v>
      </c>
      <c r="U1033">
        <v>0</v>
      </c>
      <c r="V1033">
        <v>0</v>
      </c>
    </row>
    <row r="1034" spans="1:22" x14ac:dyDescent="0.35">
      <c r="A1034" t="s">
        <v>21</v>
      </c>
      <c r="B1034" t="s">
        <v>178</v>
      </c>
      <c r="C1034" t="s">
        <v>7</v>
      </c>
      <c r="D1034" t="s">
        <v>415</v>
      </c>
      <c r="E1034" t="s">
        <v>2817</v>
      </c>
      <c r="F1034" s="3">
        <v>14124</v>
      </c>
      <c r="G1034" t="s">
        <v>2818</v>
      </c>
      <c r="H1034">
        <v>4</v>
      </c>
      <c r="I1034">
        <v>12</v>
      </c>
      <c r="J1034">
        <v>0</v>
      </c>
      <c r="M1034" t="s">
        <v>2819</v>
      </c>
      <c r="U1034">
        <v>0</v>
      </c>
      <c r="V1034">
        <v>0</v>
      </c>
    </row>
    <row r="1035" spans="1:22" hidden="1" x14ac:dyDescent="0.35">
      <c r="A1035" t="s">
        <v>154</v>
      </c>
      <c r="B1035" t="s">
        <v>155</v>
      </c>
      <c r="C1035" t="s">
        <v>173</v>
      </c>
      <c r="D1035" t="s">
        <v>533</v>
      </c>
      <c r="E1035" t="s">
        <v>2820</v>
      </c>
      <c r="F1035" s="3">
        <v>17411</v>
      </c>
      <c r="G1035" t="s">
        <v>2821</v>
      </c>
      <c r="H1035">
        <v>31</v>
      </c>
      <c r="I1035">
        <v>0</v>
      </c>
      <c r="J1035">
        <v>0</v>
      </c>
      <c r="M1035" t="s">
        <v>2822</v>
      </c>
      <c r="U1035">
        <v>0</v>
      </c>
      <c r="V1035">
        <v>0</v>
      </c>
    </row>
    <row r="1036" spans="1:22" hidden="1" x14ac:dyDescent="0.35">
      <c r="A1036" t="s">
        <v>154</v>
      </c>
      <c r="B1036" t="s">
        <v>246</v>
      </c>
      <c r="C1036" t="s">
        <v>247</v>
      </c>
      <c r="D1036" t="s">
        <v>210</v>
      </c>
      <c r="E1036" t="s">
        <v>614</v>
      </c>
      <c r="F1036" s="3">
        <v>26543</v>
      </c>
      <c r="G1036" t="s">
        <v>2823</v>
      </c>
      <c r="H1036">
        <v>37</v>
      </c>
      <c r="I1036">
        <v>50</v>
      </c>
      <c r="J1036">
        <v>0</v>
      </c>
      <c r="M1036" t="s">
        <v>2824</v>
      </c>
      <c r="U1036">
        <v>0</v>
      </c>
      <c r="V1036">
        <v>0</v>
      </c>
    </row>
    <row r="1037" spans="1:22" x14ac:dyDescent="0.35">
      <c r="A1037" t="s">
        <v>21</v>
      </c>
      <c r="B1037" t="s">
        <v>178</v>
      </c>
      <c r="C1037" t="s">
        <v>22</v>
      </c>
      <c r="D1037" t="s">
        <v>126</v>
      </c>
      <c r="E1037" t="s">
        <v>382</v>
      </c>
      <c r="F1037" s="3">
        <v>33848</v>
      </c>
      <c r="G1037" t="s">
        <v>2825</v>
      </c>
      <c r="H1037">
        <v>0</v>
      </c>
      <c r="I1037">
        <v>0</v>
      </c>
      <c r="J1037">
        <v>0</v>
      </c>
      <c r="K1037">
        <v>22522000</v>
      </c>
      <c r="L1037">
        <v>1608714.3</v>
      </c>
      <c r="M1037" t="s">
        <v>2826</v>
      </c>
      <c r="P1037">
        <v>14434443</v>
      </c>
      <c r="S1037">
        <v>8087557</v>
      </c>
      <c r="U1037">
        <v>0</v>
      </c>
      <c r="V1037">
        <v>0</v>
      </c>
    </row>
    <row r="1038" spans="1:22" hidden="1" x14ac:dyDescent="0.35">
      <c r="A1038" t="s">
        <v>154</v>
      </c>
      <c r="B1038" t="s">
        <v>155</v>
      </c>
      <c r="C1038" t="s">
        <v>173</v>
      </c>
      <c r="D1038" t="s">
        <v>533</v>
      </c>
      <c r="E1038" t="s">
        <v>2827</v>
      </c>
      <c r="F1038" s="3">
        <v>15950</v>
      </c>
      <c r="G1038" t="s">
        <v>2828</v>
      </c>
      <c r="H1038">
        <v>12</v>
      </c>
      <c r="I1038">
        <v>2</v>
      </c>
      <c r="J1038">
        <v>0</v>
      </c>
      <c r="M1038" t="s">
        <v>2829</v>
      </c>
      <c r="U1038">
        <v>0</v>
      </c>
      <c r="V1038">
        <v>0</v>
      </c>
    </row>
    <row r="1039" spans="1:22" x14ac:dyDescent="0.35">
      <c r="A1039" t="s">
        <v>21</v>
      </c>
      <c r="B1039" t="s">
        <v>178</v>
      </c>
      <c r="C1039" t="s">
        <v>22</v>
      </c>
      <c r="D1039" t="s">
        <v>643</v>
      </c>
      <c r="E1039" t="s">
        <v>472</v>
      </c>
      <c r="F1039" s="3">
        <v>32752</v>
      </c>
      <c r="G1039" t="s">
        <v>2830</v>
      </c>
      <c r="H1039">
        <v>1</v>
      </c>
      <c r="I1039">
        <v>0</v>
      </c>
      <c r="J1039">
        <v>0</v>
      </c>
      <c r="M1039" t="s">
        <v>2831</v>
      </c>
      <c r="N1039">
        <v>0</v>
      </c>
      <c r="O1039">
        <v>0</v>
      </c>
      <c r="U1039">
        <v>0</v>
      </c>
      <c r="V1039">
        <v>0</v>
      </c>
    </row>
    <row r="1040" spans="1:22" x14ac:dyDescent="0.35">
      <c r="A1040" t="s">
        <v>21</v>
      </c>
      <c r="B1040" t="s">
        <v>178</v>
      </c>
      <c r="C1040" t="s">
        <v>22</v>
      </c>
      <c r="D1040" t="s">
        <v>127</v>
      </c>
      <c r="E1040" t="s">
        <v>2832</v>
      </c>
      <c r="F1040" s="3">
        <v>41153</v>
      </c>
      <c r="G1040" t="s">
        <v>2833</v>
      </c>
      <c r="H1040">
        <v>0</v>
      </c>
      <c r="I1040">
        <v>0</v>
      </c>
      <c r="J1040">
        <v>3000</v>
      </c>
      <c r="K1040">
        <v>0</v>
      </c>
      <c r="L1040">
        <v>0</v>
      </c>
      <c r="M1040" t="s">
        <v>2834</v>
      </c>
    </row>
    <row r="1041" spans="1:22" hidden="1" x14ac:dyDescent="0.35">
      <c r="A1041" t="s">
        <v>154</v>
      </c>
      <c r="B1041" t="s">
        <v>155</v>
      </c>
      <c r="C1041" t="s">
        <v>161</v>
      </c>
      <c r="D1041" t="s">
        <v>318</v>
      </c>
      <c r="E1041" t="s">
        <v>1349</v>
      </c>
      <c r="F1041" s="3">
        <v>6089</v>
      </c>
      <c r="G1041" t="s">
        <v>2835</v>
      </c>
      <c r="H1041">
        <v>13</v>
      </c>
      <c r="I1041">
        <v>0</v>
      </c>
      <c r="J1041">
        <v>0</v>
      </c>
      <c r="M1041" t="s">
        <v>2836</v>
      </c>
      <c r="U1041">
        <v>0</v>
      </c>
      <c r="V1041">
        <v>0</v>
      </c>
    </row>
    <row r="1042" spans="1:22" x14ac:dyDescent="0.35">
      <c r="A1042" t="s">
        <v>21</v>
      </c>
      <c r="B1042" t="s">
        <v>178</v>
      </c>
      <c r="C1042" t="s">
        <v>22</v>
      </c>
      <c r="D1042" t="s">
        <v>643</v>
      </c>
      <c r="E1042" t="s">
        <v>323</v>
      </c>
      <c r="F1042" s="3">
        <v>19968</v>
      </c>
      <c r="G1042" t="s">
        <v>2837</v>
      </c>
      <c r="H1042">
        <v>0</v>
      </c>
      <c r="I1042">
        <v>0</v>
      </c>
      <c r="J1042">
        <v>0</v>
      </c>
      <c r="M1042" t="s">
        <v>2838</v>
      </c>
      <c r="U1042">
        <v>0</v>
      </c>
      <c r="V1042">
        <v>0</v>
      </c>
    </row>
    <row r="1043" spans="1:22" x14ac:dyDescent="0.35">
      <c r="A1043" t="s">
        <v>21</v>
      </c>
      <c r="B1043" t="s">
        <v>178</v>
      </c>
      <c r="C1043" t="s">
        <v>22</v>
      </c>
      <c r="D1043" t="s">
        <v>643</v>
      </c>
      <c r="E1043" t="s">
        <v>813</v>
      </c>
      <c r="F1043" s="3">
        <v>34943</v>
      </c>
      <c r="G1043" t="s">
        <v>2839</v>
      </c>
      <c r="H1043">
        <v>0</v>
      </c>
      <c r="I1043">
        <v>0</v>
      </c>
      <c r="J1043">
        <v>0</v>
      </c>
      <c r="K1043">
        <v>2661890</v>
      </c>
      <c r="L1043">
        <v>182321.2</v>
      </c>
      <c r="M1043" t="s">
        <v>2840</v>
      </c>
      <c r="N1043">
        <v>1274866</v>
      </c>
      <c r="O1043">
        <v>1387024</v>
      </c>
      <c r="U1043">
        <v>0</v>
      </c>
      <c r="V1043">
        <v>0</v>
      </c>
    </row>
    <row r="1044" spans="1:22" hidden="1" x14ac:dyDescent="0.35">
      <c r="A1044" t="s">
        <v>154</v>
      </c>
      <c r="B1044" t="s">
        <v>246</v>
      </c>
      <c r="C1044" t="s">
        <v>2841</v>
      </c>
      <c r="D1044" t="s">
        <v>325</v>
      </c>
      <c r="E1044" t="s">
        <v>2842</v>
      </c>
      <c r="F1044" s="3">
        <v>37135</v>
      </c>
      <c r="G1044" t="s">
        <v>2843</v>
      </c>
      <c r="H1044">
        <v>24</v>
      </c>
      <c r="K1044">
        <v>0</v>
      </c>
      <c r="L1044">
        <v>0</v>
      </c>
      <c r="M1044" t="s">
        <v>2844</v>
      </c>
      <c r="U1044">
        <v>0</v>
      </c>
      <c r="V1044">
        <v>0</v>
      </c>
    </row>
    <row r="1045" spans="1:22" hidden="1" x14ac:dyDescent="0.35">
      <c r="A1045" t="s">
        <v>154</v>
      </c>
      <c r="B1045" t="s">
        <v>155</v>
      </c>
      <c r="C1045" t="s">
        <v>268</v>
      </c>
      <c r="D1045" t="s">
        <v>411</v>
      </c>
      <c r="E1045" t="s">
        <v>319</v>
      </c>
      <c r="F1045" s="3">
        <v>32752</v>
      </c>
      <c r="G1045" t="s">
        <v>2845</v>
      </c>
      <c r="H1045">
        <v>1</v>
      </c>
      <c r="I1045">
        <v>0</v>
      </c>
      <c r="J1045">
        <v>0</v>
      </c>
      <c r="M1045" t="s">
        <v>2846</v>
      </c>
      <c r="N1045">
        <v>0</v>
      </c>
      <c r="O1045">
        <v>0</v>
      </c>
      <c r="U1045">
        <v>0</v>
      </c>
      <c r="V1045">
        <v>0</v>
      </c>
    </row>
    <row r="1046" spans="1:22" x14ac:dyDescent="0.35">
      <c r="A1046" t="s">
        <v>21</v>
      </c>
      <c r="B1046" t="s">
        <v>178</v>
      </c>
      <c r="C1046" t="s">
        <v>22</v>
      </c>
      <c r="D1046" t="s">
        <v>643</v>
      </c>
      <c r="E1046" t="s">
        <v>472</v>
      </c>
      <c r="F1046" s="3">
        <v>23621</v>
      </c>
      <c r="G1046" t="s">
        <v>2847</v>
      </c>
      <c r="H1046">
        <v>0</v>
      </c>
      <c r="I1046">
        <v>0</v>
      </c>
      <c r="J1046">
        <v>0</v>
      </c>
      <c r="M1046" t="s">
        <v>2848</v>
      </c>
      <c r="U1046">
        <v>0</v>
      </c>
      <c r="V1046">
        <v>0</v>
      </c>
    </row>
    <row r="1047" spans="1:22" x14ac:dyDescent="0.35">
      <c r="A1047" t="s">
        <v>21</v>
      </c>
      <c r="B1047" t="s">
        <v>178</v>
      </c>
      <c r="C1047" t="s">
        <v>22</v>
      </c>
      <c r="D1047" t="s">
        <v>643</v>
      </c>
      <c r="E1047" t="s">
        <v>1502</v>
      </c>
      <c r="F1047" s="3">
        <v>29099</v>
      </c>
      <c r="G1047" t="s">
        <v>2849</v>
      </c>
      <c r="H1047">
        <v>0</v>
      </c>
      <c r="I1047">
        <v>0</v>
      </c>
      <c r="J1047">
        <v>0</v>
      </c>
      <c r="M1047" t="s">
        <v>2850</v>
      </c>
      <c r="N1047">
        <v>0</v>
      </c>
      <c r="O1047">
        <v>0</v>
      </c>
      <c r="U1047">
        <v>0</v>
      </c>
      <c r="V1047">
        <v>0</v>
      </c>
    </row>
    <row r="1048" spans="1:22" x14ac:dyDescent="0.35">
      <c r="A1048" t="s">
        <v>21</v>
      </c>
      <c r="B1048" t="s">
        <v>178</v>
      </c>
      <c r="C1048" t="s">
        <v>22</v>
      </c>
      <c r="D1048" t="s">
        <v>125</v>
      </c>
      <c r="E1048" t="s">
        <v>918</v>
      </c>
      <c r="F1048" s="3">
        <v>17777</v>
      </c>
      <c r="G1048" t="s">
        <v>2851</v>
      </c>
      <c r="H1048">
        <v>1</v>
      </c>
      <c r="I1048">
        <v>0</v>
      </c>
      <c r="J1048">
        <v>0</v>
      </c>
      <c r="M1048" t="s">
        <v>2852</v>
      </c>
      <c r="U1048">
        <v>0</v>
      </c>
      <c r="V1048">
        <v>0</v>
      </c>
    </row>
    <row r="1049" spans="1:22" hidden="1" x14ac:dyDescent="0.35">
      <c r="A1049" t="s">
        <v>154</v>
      </c>
      <c r="B1049" t="s">
        <v>155</v>
      </c>
      <c r="C1049" t="s">
        <v>173</v>
      </c>
      <c r="D1049" t="s">
        <v>325</v>
      </c>
      <c r="E1049" t="s">
        <v>2643</v>
      </c>
      <c r="F1049" s="3">
        <v>17046</v>
      </c>
      <c r="G1049" t="s">
        <v>2853</v>
      </c>
      <c r="H1049">
        <v>20</v>
      </c>
      <c r="I1049">
        <v>0</v>
      </c>
      <c r="J1049">
        <v>0</v>
      </c>
      <c r="M1049" t="s">
        <v>2854</v>
      </c>
      <c r="U1049">
        <v>0</v>
      </c>
      <c r="V1049">
        <v>0</v>
      </c>
    </row>
    <row r="1050" spans="1:22" x14ac:dyDescent="0.35">
      <c r="A1050" t="s">
        <v>21</v>
      </c>
      <c r="B1050" t="s">
        <v>178</v>
      </c>
      <c r="C1050" t="s">
        <v>22</v>
      </c>
      <c r="D1050" t="s">
        <v>126</v>
      </c>
      <c r="E1050" t="s">
        <v>2855</v>
      </c>
      <c r="F1050" s="3">
        <v>39692</v>
      </c>
      <c r="G1050" t="s">
        <v>2856</v>
      </c>
      <c r="H1050">
        <v>0</v>
      </c>
      <c r="I1050">
        <v>0</v>
      </c>
      <c r="J1050">
        <v>0</v>
      </c>
      <c r="K1050">
        <v>0</v>
      </c>
      <c r="L1050">
        <v>0</v>
      </c>
      <c r="M1050" t="s">
        <v>2857</v>
      </c>
      <c r="U1050">
        <v>75000</v>
      </c>
      <c r="V1050">
        <v>0</v>
      </c>
    </row>
    <row r="1051" spans="1:22" x14ac:dyDescent="0.35">
      <c r="A1051" t="s">
        <v>21</v>
      </c>
      <c r="B1051" t="s">
        <v>178</v>
      </c>
      <c r="C1051" t="s">
        <v>7</v>
      </c>
      <c r="D1051" t="s">
        <v>415</v>
      </c>
      <c r="E1051" t="s">
        <v>2858</v>
      </c>
      <c r="F1051" s="3">
        <v>23621</v>
      </c>
      <c r="G1051" t="s">
        <v>2859</v>
      </c>
      <c r="H1051">
        <v>5</v>
      </c>
      <c r="I1051">
        <v>0</v>
      </c>
      <c r="J1051">
        <v>0</v>
      </c>
      <c r="M1051" t="s">
        <v>2848</v>
      </c>
      <c r="U1051">
        <v>0</v>
      </c>
      <c r="V1051">
        <v>0</v>
      </c>
    </row>
    <row r="1052" spans="1:22" hidden="1" x14ac:dyDescent="0.35">
      <c r="A1052" t="s">
        <v>154</v>
      </c>
      <c r="B1052" t="s">
        <v>155</v>
      </c>
      <c r="C1052" t="s">
        <v>209</v>
      </c>
      <c r="D1052" t="s">
        <v>656</v>
      </c>
      <c r="E1052" t="s">
        <v>493</v>
      </c>
      <c r="F1052" s="3">
        <v>18142</v>
      </c>
      <c r="G1052" t="s">
        <v>2860</v>
      </c>
      <c r="H1052">
        <v>118</v>
      </c>
      <c r="I1052">
        <v>0</v>
      </c>
      <c r="J1052">
        <v>0</v>
      </c>
      <c r="M1052" t="s">
        <v>2861</v>
      </c>
      <c r="U1052">
        <v>0</v>
      </c>
      <c r="V1052">
        <v>0</v>
      </c>
    </row>
    <row r="1053" spans="1:22" hidden="1" x14ac:dyDescent="0.35">
      <c r="A1053" t="s">
        <v>154</v>
      </c>
      <c r="B1053" t="s">
        <v>246</v>
      </c>
      <c r="C1053" t="s">
        <v>522</v>
      </c>
      <c r="D1053" t="s">
        <v>523</v>
      </c>
      <c r="E1053" t="s">
        <v>2862</v>
      </c>
      <c r="F1053" s="3">
        <v>33848</v>
      </c>
      <c r="G1053" t="s">
        <v>2863</v>
      </c>
      <c r="H1053">
        <v>9</v>
      </c>
      <c r="I1053">
        <v>0</v>
      </c>
      <c r="J1053">
        <v>0</v>
      </c>
      <c r="M1053" t="s">
        <v>2864</v>
      </c>
      <c r="N1053">
        <v>0</v>
      </c>
      <c r="O1053">
        <v>0</v>
      </c>
      <c r="U1053">
        <v>0</v>
      </c>
      <c r="V1053">
        <v>0</v>
      </c>
    </row>
    <row r="1054" spans="1:22" x14ac:dyDescent="0.35">
      <c r="A1054" t="s">
        <v>21</v>
      </c>
      <c r="B1054" t="s">
        <v>178</v>
      </c>
      <c r="C1054" t="s">
        <v>22</v>
      </c>
      <c r="D1054" t="s">
        <v>643</v>
      </c>
      <c r="E1054" t="s">
        <v>2865</v>
      </c>
      <c r="F1054" s="3">
        <v>37135</v>
      </c>
      <c r="G1054" t="s">
        <v>2866</v>
      </c>
      <c r="H1054">
        <v>0</v>
      </c>
      <c r="I1054">
        <v>0</v>
      </c>
      <c r="J1054">
        <v>0</v>
      </c>
      <c r="K1054">
        <v>11743003</v>
      </c>
      <c r="L1054">
        <v>720429.6</v>
      </c>
      <c r="M1054" t="s">
        <v>2867</v>
      </c>
      <c r="N1054">
        <v>4353450</v>
      </c>
      <c r="O1054">
        <v>1668893</v>
      </c>
      <c r="S1054">
        <v>5720660</v>
      </c>
      <c r="U1054">
        <v>0</v>
      </c>
      <c r="V1054">
        <v>0</v>
      </c>
    </row>
    <row r="1055" spans="1:22" x14ac:dyDescent="0.35">
      <c r="A1055" t="s">
        <v>21</v>
      </c>
      <c r="B1055" t="s">
        <v>178</v>
      </c>
      <c r="C1055" t="s">
        <v>22</v>
      </c>
      <c r="D1055" t="s">
        <v>278</v>
      </c>
      <c r="E1055" t="s">
        <v>2868</v>
      </c>
      <c r="F1055" s="3">
        <v>30927</v>
      </c>
      <c r="G1055" t="s">
        <v>2869</v>
      </c>
      <c r="H1055">
        <v>0</v>
      </c>
      <c r="I1055">
        <v>30</v>
      </c>
      <c r="J1055">
        <v>0</v>
      </c>
      <c r="M1055" t="s">
        <v>2870</v>
      </c>
      <c r="N1055">
        <v>0</v>
      </c>
      <c r="O1055">
        <v>0</v>
      </c>
      <c r="U1055">
        <v>0</v>
      </c>
      <c r="V1055">
        <v>0</v>
      </c>
    </row>
    <row r="1056" spans="1:22" hidden="1" x14ac:dyDescent="0.35">
      <c r="A1056" t="s">
        <v>154</v>
      </c>
      <c r="B1056" t="s">
        <v>155</v>
      </c>
      <c r="C1056" t="s">
        <v>173</v>
      </c>
      <c r="D1056" t="s">
        <v>325</v>
      </c>
      <c r="E1056" t="s">
        <v>2871</v>
      </c>
      <c r="F1056" s="3">
        <v>36040</v>
      </c>
      <c r="G1056" t="s">
        <v>2872</v>
      </c>
      <c r="H1056">
        <v>229</v>
      </c>
      <c r="I1056">
        <v>0</v>
      </c>
      <c r="J1056">
        <v>0</v>
      </c>
      <c r="M1056" t="s">
        <v>2873</v>
      </c>
      <c r="U1056">
        <v>0</v>
      </c>
      <c r="V1056">
        <v>0</v>
      </c>
    </row>
    <row r="1057" spans="1:22" x14ac:dyDescent="0.35">
      <c r="A1057" t="s">
        <v>21</v>
      </c>
      <c r="B1057" t="s">
        <v>178</v>
      </c>
      <c r="C1057" t="s">
        <v>22</v>
      </c>
      <c r="D1057" t="s">
        <v>643</v>
      </c>
      <c r="E1057" t="s">
        <v>2874</v>
      </c>
      <c r="F1057" s="3">
        <v>40423</v>
      </c>
      <c r="G1057" t="s">
        <v>2875</v>
      </c>
      <c r="H1057">
        <v>1</v>
      </c>
      <c r="I1057">
        <v>0</v>
      </c>
      <c r="J1057">
        <v>300</v>
      </c>
      <c r="K1057">
        <v>85507690</v>
      </c>
      <c r="L1057">
        <v>4403829.5</v>
      </c>
      <c r="M1057" t="s">
        <v>2876</v>
      </c>
      <c r="N1057">
        <v>85507690</v>
      </c>
      <c r="U1057">
        <v>0</v>
      </c>
      <c r="V1057">
        <v>0</v>
      </c>
    </row>
    <row r="1058" spans="1:22" x14ac:dyDescent="0.35">
      <c r="A1058" t="s">
        <v>21</v>
      </c>
      <c r="B1058" t="s">
        <v>178</v>
      </c>
      <c r="C1058" t="s">
        <v>22</v>
      </c>
      <c r="D1058" t="s">
        <v>643</v>
      </c>
      <c r="E1058" t="s">
        <v>2484</v>
      </c>
      <c r="F1058" s="3">
        <v>15586</v>
      </c>
      <c r="G1058" t="s">
        <v>2877</v>
      </c>
      <c r="H1058">
        <v>0</v>
      </c>
      <c r="I1058">
        <v>0</v>
      </c>
      <c r="J1058">
        <v>0</v>
      </c>
      <c r="M1058" t="s">
        <v>2878</v>
      </c>
      <c r="U1058">
        <v>0</v>
      </c>
      <c r="V1058">
        <v>0</v>
      </c>
    </row>
    <row r="1059" spans="1:22" x14ac:dyDescent="0.35">
      <c r="A1059" t="s">
        <v>21</v>
      </c>
      <c r="B1059" t="s">
        <v>178</v>
      </c>
      <c r="C1059" t="s">
        <v>22</v>
      </c>
      <c r="D1059" t="s">
        <v>529</v>
      </c>
      <c r="E1059" t="s">
        <v>2879</v>
      </c>
      <c r="F1059" s="3">
        <v>34214</v>
      </c>
      <c r="G1059" t="s">
        <v>2880</v>
      </c>
      <c r="H1059">
        <v>0</v>
      </c>
      <c r="I1059">
        <v>0</v>
      </c>
      <c r="J1059">
        <v>0</v>
      </c>
      <c r="M1059" t="s">
        <v>2881</v>
      </c>
      <c r="U1059">
        <v>0</v>
      </c>
      <c r="V1059">
        <v>0</v>
      </c>
    </row>
    <row r="1060" spans="1:22" x14ac:dyDescent="0.35">
      <c r="A1060" t="s">
        <v>21</v>
      </c>
      <c r="B1060" t="s">
        <v>178</v>
      </c>
      <c r="C1060" t="s">
        <v>22</v>
      </c>
      <c r="D1060" t="s">
        <v>125</v>
      </c>
      <c r="E1060" t="s">
        <v>511</v>
      </c>
      <c r="F1060" s="3">
        <v>36405</v>
      </c>
      <c r="G1060" t="s">
        <v>2882</v>
      </c>
      <c r="H1060">
        <v>0</v>
      </c>
      <c r="I1060">
        <v>0</v>
      </c>
      <c r="J1060">
        <v>90</v>
      </c>
      <c r="K1060">
        <v>4912305</v>
      </c>
      <c r="L1060">
        <v>317264</v>
      </c>
      <c r="M1060" t="s">
        <v>2883</v>
      </c>
      <c r="N1060">
        <v>1834365</v>
      </c>
      <c r="O1060">
        <v>3077940</v>
      </c>
      <c r="U1060">
        <v>0</v>
      </c>
      <c r="V1060">
        <v>0</v>
      </c>
    </row>
    <row r="1061" spans="1:22" x14ac:dyDescent="0.35">
      <c r="A1061" t="s">
        <v>21</v>
      </c>
      <c r="B1061" t="s">
        <v>178</v>
      </c>
      <c r="C1061" t="s">
        <v>22</v>
      </c>
      <c r="D1061" t="s">
        <v>259</v>
      </c>
      <c r="E1061" t="s">
        <v>800</v>
      </c>
      <c r="F1061" s="3">
        <v>36405</v>
      </c>
      <c r="G1061" t="s">
        <v>2884</v>
      </c>
      <c r="H1061">
        <v>0</v>
      </c>
      <c r="I1061">
        <v>0</v>
      </c>
      <c r="J1061">
        <v>0</v>
      </c>
      <c r="M1061" t="s">
        <v>2885</v>
      </c>
      <c r="N1061">
        <v>0</v>
      </c>
      <c r="O1061">
        <v>0</v>
      </c>
      <c r="U1061">
        <v>0</v>
      </c>
      <c r="V1061">
        <v>0</v>
      </c>
    </row>
    <row r="1062" spans="1:22" x14ac:dyDescent="0.35">
      <c r="A1062" t="s">
        <v>21</v>
      </c>
      <c r="B1062" t="s">
        <v>178</v>
      </c>
      <c r="C1062" t="s">
        <v>13</v>
      </c>
      <c r="D1062" t="s">
        <v>196</v>
      </c>
      <c r="E1062" t="s">
        <v>493</v>
      </c>
      <c r="F1062" s="3">
        <v>38597</v>
      </c>
      <c r="G1062" t="s">
        <v>2886</v>
      </c>
      <c r="H1062">
        <v>23</v>
      </c>
      <c r="I1062">
        <v>112</v>
      </c>
      <c r="K1062">
        <v>0</v>
      </c>
      <c r="L1062">
        <v>0</v>
      </c>
      <c r="M1062" t="s">
        <v>2887</v>
      </c>
      <c r="U1062">
        <v>0</v>
      </c>
      <c r="V1062">
        <v>0</v>
      </c>
    </row>
    <row r="1063" spans="1:22" x14ac:dyDescent="0.35">
      <c r="A1063" t="s">
        <v>21</v>
      </c>
      <c r="B1063" t="s">
        <v>178</v>
      </c>
      <c r="C1063" t="s">
        <v>22</v>
      </c>
      <c r="D1063" t="s">
        <v>125</v>
      </c>
      <c r="E1063" t="s">
        <v>2888</v>
      </c>
      <c r="F1063" s="3">
        <v>40423</v>
      </c>
      <c r="G1063" t="s">
        <v>2889</v>
      </c>
      <c r="J1063">
        <v>175</v>
      </c>
      <c r="K1063">
        <v>0</v>
      </c>
      <c r="L1063">
        <v>0</v>
      </c>
      <c r="M1063" t="s">
        <v>2890</v>
      </c>
    </row>
    <row r="1064" spans="1:22" x14ac:dyDescent="0.35">
      <c r="A1064" t="s">
        <v>21</v>
      </c>
      <c r="B1064" t="s">
        <v>178</v>
      </c>
      <c r="C1064" t="s">
        <v>22</v>
      </c>
      <c r="D1064" t="s">
        <v>643</v>
      </c>
      <c r="E1064" t="s">
        <v>568</v>
      </c>
      <c r="F1064" s="3">
        <v>15221</v>
      </c>
      <c r="G1064" t="s">
        <v>2891</v>
      </c>
      <c r="H1064">
        <v>0</v>
      </c>
      <c r="I1064">
        <v>0</v>
      </c>
      <c r="J1064">
        <v>0</v>
      </c>
      <c r="M1064" t="s">
        <v>2892</v>
      </c>
      <c r="U1064">
        <v>0</v>
      </c>
      <c r="V1064">
        <v>0</v>
      </c>
    </row>
    <row r="1065" spans="1:22" hidden="1" x14ac:dyDescent="0.35">
      <c r="A1065" t="s">
        <v>154</v>
      </c>
      <c r="B1065" t="s">
        <v>155</v>
      </c>
      <c r="C1065" t="s">
        <v>209</v>
      </c>
      <c r="D1065" t="s">
        <v>210</v>
      </c>
      <c r="E1065" t="s">
        <v>2893</v>
      </c>
      <c r="F1065" s="3">
        <v>33483</v>
      </c>
      <c r="G1065" t="s">
        <v>2894</v>
      </c>
      <c r="H1065">
        <v>0</v>
      </c>
      <c r="I1065">
        <v>1</v>
      </c>
      <c r="J1065">
        <v>1300</v>
      </c>
      <c r="M1065" t="s">
        <v>2895</v>
      </c>
      <c r="N1065">
        <v>0</v>
      </c>
      <c r="O1065">
        <v>0</v>
      </c>
      <c r="U1065">
        <v>0</v>
      </c>
      <c r="V1065">
        <v>0</v>
      </c>
    </row>
    <row r="1066" spans="1:22" x14ac:dyDescent="0.35">
      <c r="A1066" t="s">
        <v>21</v>
      </c>
      <c r="B1066" t="s">
        <v>178</v>
      </c>
      <c r="C1066" t="s">
        <v>22</v>
      </c>
      <c r="D1066" t="s">
        <v>126</v>
      </c>
      <c r="E1066" t="s">
        <v>779</v>
      </c>
      <c r="F1066" s="3">
        <v>34944</v>
      </c>
      <c r="G1066" t="s">
        <v>2896</v>
      </c>
      <c r="H1066">
        <v>0</v>
      </c>
      <c r="I1066">
        <v>0</v>
      </c>
      <c r="J1066">
        <v>0</v>
      </c>
      <c r="K1066">
        <v>13353120</v>
      </c>
      <c r="L1066">
        <v>914597.3</v>
      </c>
      <c r="M1066" t="s">
        <v>2897</v>
      </c>
      <c r="N1066">
        <v>0</v>
      </c>
      <c r="O1066">
        <v>0</v>
      </c>
      <c r="P1066">
        <v>235120</v>
      </c>
      <c r="S1066">
        <v>13118000</v>
      </c>
      <c r="U1066">
        <v>0</v>
      </c>
      <c r="V1066">
        <v>0</v>
      </c>
    </row>
    <row r="1067" spans="1:22" x14ac:dyDescent="0.35">
      <c r="A1067" t="s">
        <v>21</v>
      </c>
      <c r="B1067" t="s">
        <v>178</v>
      </c>
      <c r="C1067" t="s">
        <v>22</v>
      </c>
      <c r="D1067" t="s">
        <v>126</v>
      </c>
      <c r="E1067" t="s">
        <v>2898</v>
      </c>
      <c r="F1067" s="3">
        <v>38597</v>
      </c>
      <c r="G1067" t="s">
        <v>2899</v>
      </c>
      <c r="H1067">
        <v>0</v>
      </c>
      <c r="I1067">
        <v>0</v>
      </c>
      <c r="J1067">
        <v>700</v>
      </c>
      <c r="K1067">
        <v>0</v>
      </c>
      <c r="L1067">
        <v>0</v>
      </c>
      <c r="M1067" t="s">
        <v>2900</v>
      </c>
      <c r="U1067">
        <v>0</v>
      </c>
      <c r="V1067">
        <v>0</v>
      </c>
    </row>
    <row r="1068" spans="1:22" x14ac:dyDescent="0.35">
      <c r="A1068" t="s">
        <v>21</v>
      </c>
      <c r="B1068" t="s">
        <v>178</v>
      </c>
      <c r="C1068" t="s">
        <v>22</v>
      </c>
      <c r="D1068" t="s">
        <v>125</v>
      </c>
      <c r="E1068" t="s">
        <v>2901</v>
      </c>
      <c r="F1068" s="3">
        <v>38597</v>
      </c>
      <c r="G1068" t="s">
        <v>2902</v>
      </c>
      <c r="J1068">
        <v>200</v>
      </c>
      <c r="K1068">
        <v>18461755</v>
      </c>
      <c r="L1068">
        <v>1035238.6</v>
      </c>
      <c r="M1068" t="s">
        <v>2903</v>
      </c>
      <c r="N1068">
        <v>18461755</v>
      </c>
      <c r="U1068">
        <v>0</v>
      </c>
      <c r="V1068">
        <v>0</v>
      </c>
    </row>
    <row r="1069" spans="1:22" hidden="1" x14ac:dyDescent="0.35">
      <c r="A1069" t="s">
        <v>154</v>
      </c>
      <c r="B1069" t="s">
        <v>155</v>
      </c>
      <c r="C1069" t="s">
        <v>268</v>
      </c>
      <c r="D1069" t="s">
        <v>269</v>
      </c>
      <c r="E1069" t="s">
        <v>2904</v>
      </c>
      <c r="F1069" s="3">
        <v>38597</v>
      </c>
      <c r="G1069" t="s">
        <v>2905</v>
      </c>
      <c r="J1069">
        <v>4000</v>
      </c>
      <c r="K1069">
        <v>0</v>
      </c>
      <c r="L1069">
        <v>0</v>
      </c>
      <c r="M1069" t="s">
        <v>2906</v>
      </c>
      <c r="U1069">
        <v>0</v>
      </c>
      <c r="V1069">
        <v>0</v>
      </c>
    </row>
    <row r="1070" spans="1:22" x14ac:dyDescent="0.35">
      <c r="A1070" t="s">
        <v>21</v>
      </c>
      <c r="B1070" t="s">
        <v>178</v>
      </c>
      <c r="C1070" t="s">
        <v>22</v>
      </c>
      <c r="D1070" t="s">
        <v>643</v>
      </c>
      <c r="E1070" t="s">
        <v>511</v>
      </c>
      <c r="F1070" s="3">
        <v>39693</v>
      </c>
      <c r="G1070" t="s">
        <v>2907</v>
      </c>
      <c r="H1070">
        <v>0</v>
      </c>
      <c r="I1070">
        <v>0</v>
      </c>
      <c r="J1070">
        <v>0</v>
      </c>
      <c r="K1070">
        <v>0</v>
      </c>
      <c r="L1070">
        <v>0</v>
      </c>
      <c r="M1070" t="s">
        <v>2908</v>
      </c>
      <c r="U1070">
        <v>120000</v>
      </c>
      <c r="V1070">
        <v>0</v>
      </c>
    </row>
    <row r="1071" spans="1:22" x14ac:dyDescent="0.35">
      <c r="A1071" t="s">
        <v>21</v>
      </c>
      <c r="B1071" t="s">
        <v>178</v>
      </c>
      <c r="C1071" t="s">
        <v>22</v>
      </c>
      <c r="D1071" t="s">
        <v>643</v>
      </c>
      <c r="E1071" t="s">
        <v>875</v>
      </c>
      <c r="F1071" s="3">
        <v>39693</v>
      </c>
      <c r="G1071" t="s">
        <v>2909</v>
      </c>
      <c r="K1071">
        <v>0</v>
      </c>
      <c r="L1071">
        <v>0</v>
      </c>
      <c r="M1071" t="s">
        <v>2908</v>
      </c>
      <c r="U1071">
        <v>40000</v>
      </c>
    </row>
    <row r="1072" spans="1:22" hidden="1" x14ac:dyDescent="0.35">
      <c r="A1072" t="s">
        <v>154</v>
      </c>
      <c r="B1072" t="s">
        <v>155</v>
      </c>
      <c r="C1072" t="s">
        <v>268</v>
      </c>
      <c r="D1072" t="s">
        <v>411</v>
      </c>
      <c r="E1072" t="s">
        <v>2910</v>
      </c>
      <c r="F1072" s="3">
        <v>32753</v>
      </c>
      <c r="G1072" t="s">
        <v>2911</v>
      </c>
      <c r="H1072">
        <v>1</v>
      </c>
      <c r="I1072">
        <v>1</v>
      </c>
      <c r="J1072">
        <v>0</v>
      </c>
      <c r="M1072" t="s">
        <v>2912</v>
      </c>
      <c r="N1072">
        <v>0</v>
      </c>
      <c r="O1072">
        <v>0</v>
      </c>
      <c r="U1072">
        <v>0</v>
      </c>
      <c r="V1072">
        <v>0</v>
      </c>
    </row>
    <row r="1073" spans="1:22" x14ac:dyDescent="0.35">
      <c r="A1073" t="s">
        <v>21</v>
      </c>
      <c r="B1073" t="s">
        <v>178</v>
      </c>
      <c r="C1073" t="s">
        <v>22</v>
      </c>
      <c r="D1073" t="s">
        <v>643</v>
      </c>
      <c r="E1073" t="s">
        <v>2913</v>
      </c>
      <c r="F1073" s="3">
        <v>37866</v>
      </c>
      <c r="G1073" t="s">
        <v>2914</v>
      </c>
      <c r="H1073">
        <v>8</v>
      </c>
      <c r="K1073">
        <v>25529656</v>
      </c>
      <c r="L1073">
        <v>1490057.7</v>
      </c>
      <c r="M1073" t="s">
        <v>2915</v>
      </c>
      <c r="N1073">
        <v>25529656</v>
      </c>
      <c r="U1073">
        <v>300000</v>
      </c>
      <c r="V1073">
        <v>0</v>
      </c>
    </row>
    <row r="1074" spans="1:22" x14ac:dyDescent="0.35">
      <c r="A1074" t="s">
        <v>21</v>
      </c>
      <c r="B1074" t="s">
        <v>178</v>
      </c>
      <c r="C1074" t="s">
        <v>22</v>
      </c>
      <c r="D1074" t="s">
        <v>125</v>
      </c>
      <c r="E1074" t="s">
        <v>2916</v>
      </c>
      <c r="F1074" s="3">
        <v>42615</v>
      </c>
      <c r="G1074" t="s">
        <v>2917</v>
      </c>
      <c r="K1074">
        <v>0</v>
      </c>
      <c r="L1074">
        <v>0</v>
      </c>
      <c r="M1074" t="s">
        <v>2918</v>
      </c>
    </row>
    <row r="1075" spans="1:22" hidden="1" x14ac:dyDescent="0.35">
      <c r="A1075" t="s">
        <v>154</v>
      </c>
      <c r="B1075" t="s">
        <v>246</v>
      </c>
      <c r="C1075" t="s">
        <v>522</v>
      </c>
      <c r="D1075" t="s">
        <v>523</v>
      </c>
      <c r="E1075" t="s">
        <v>614</v>
      </c>
      <c r="F1075" s="3">
        <v>30928</v>
      </c>
      <c r="G1075" t="s">
        <v>2919</v>
      </c>
      <c r="H1075">
        <v>3</v>
      </c>
      <c r="I1075">
        <v>45</v>
      </c>
      <c r="J1075">
        <v>0</v>
      </c>
      <c r="M1075" t="s">
        <v>2920</v>
      </c>
      <c r="N1075">
        <v>0</v>
      </c>
      <c r="O1075">
        <v>0</v>
      </c>
      <c r="U1075">
        <v>0</v>
      </c>
      <c r="V1075">
        <v>0</v>
      </c>
    </row>
    <row r="1076" spans="1:22" hidden="1" x14ac:dyDescent="0.35">
      <c r="A1076" t="s">
        <v>154</v>
      </c>
      <c r="B1076" t="s">
        <v>155</v>
      </c>
      <c r="C1076" t="s">
        <v>173</v>
      </c>
      <c r="D1076" t="s">
        <v>656</v>
      </c>
      <c r="E1076" t="s">
        <v>285</v>
      </c>
      <c r="F1076" s="3">
        <v>36406</v>
      </c>
      <c r="G1076" t="s">
        <v>2921</v>
      </c>
      <c r="H1076">
        <v>7</v>
      </c>
      <c r="I1076">
        <v>33</v>
      </c>
      <c r="J1076">
        <v>0</v>
      </c>
      <c r="M1076" t="s">
        <v>2922</v>
      </c>
      <c r="N1076">
        <v>0</v>
      </c>
      <c r="O1076">
        <v>0</v>
      </c>
      <c r="U1076">
        <v>0</v>
      </c>
      <c r="V1076">
        <v>0</v>
      </c>
    </row>
    <row r="1077" spans="1:22" x14ac:dyDescent="0.35">
      <c r="A1077" t="s">
        <v>21</v>
      </c>
      <c r="B1077" t="s">
        <v>178</v>
      </c>
      <c r="C1077" t="s">
        <v>22</v>
      </c>
      <c r="D1077" t="s">
        <v>127</v>
      </c>
      <c r="E1077" t="s">
        <v>2923</v>
      </c>
      <c r="F1077" s="3">
        <v>8282</v>
      </c>
      <c r="G1077" t="s">
        <v>2924</v>
      </c>
      <c r="H1077">
        <v>43</v>
      </c>
      <c r="I1077">
        <v>0</v>
      </c>
      <c r="J1077">
        <v>11000</v>
      </c>
      <c r="M1077" t="s">
        <v>2925</v>
      </c>
      <c r="U1077">
        <v>0</v>
      </c>
      <c r="V1077">
        <v>0</v>
      </c>
    </row>
    <row r="1078" spans="1:22" x14ac:dyDescent="0.35">
      <c r="A1078" t="s">
        <v>21</v>
      </c>
      <c r="B1078" t="s">
        <v>178</v>
      </c>
      <c r="C1078" t="s">
        <v>7</v>
      </c>
      <c r="D1078" t="s">
        <v>415</v>
      </c>
      <c r="E1078" t="s">
        <v>2926</v>
      </c>
      <c r="F1078" s="3">
        <v>8282</v>
      </c>
      <c r="G1078" t="s">
        <v>2927</v>
      </c>
      <c r="H1078">
        <v>5</v>
      </c>
      <c r="I1078">
        <v>0</v>
      </c>
      <c r="J1078">
        <v>0</v>
      </c>
      <c r="M1078" t="s">
        <v>2928</v>
      </c>
      <c r="U1078">
        <v>0</v>
      </c>
      <c r="V1078">
        <v>0</v>
      </c>
    </row>
    <row r="1079" spans="1:22" x14ac:dyDescent="0.35">
      <c r="A1079" t="s">
        <v>21</v>
      </c>
      <c r="B1079" t="s">
        <v>178</v>
      </c>
      <c r="C1079" t="s">
        <v>22</v>
      </c>
      <c r="D1079" t="s">
        <v>643</v>
      </c>
      <c r="E1079" t="s">
        <v>472</v>
      </c>
      <c r="F1079" s="3">
        <v>40425</v>
      </c>
      <c r="G1079" t="s">
        <v>2929</v>
      </c>
      <c r="H1079">
        <v>1</v>
      </c>
      <c r="K1079">
        <v>0</v>
      </c>
      <c r="L1079">
        <v>0</v>
      </c>
      <c r="M1079" t="s">
        <v>2930</v>
      </c>
      <c r="U1079">
        <v>600000</v>
      </c>
    </row>
    <row r="1080" spans="1:22" x14ac:dyDescent="0.35">
      <c r="A1080" t="s">
        <v>21</v>
      </c>
      <c r="B1080" t="s">
        <v>178</v>
      </c>
      <c r="C1080" t="s">
        <v>22</v>
      </c>
      <c r="D1080" t="s">
        <v>643</v>
      </c>
      <c r="E1080" t="s">
        <v>918</v>
      </c>
      <c r="F1080" s="3">
        <v>28738</v>
      </c>
      <c r="G1080" t="s">
        <v>2931</v>
      </c>
      <c r="H1080">
        <v>0</v>
      </c>
      <c r="I1080">
        <v>0</v>
      </c>
      <c r="J1080">
        <v>0</v>
      </c>
      <c r="M1080" t="s">
        <v>2932</v>
      </c>
      <c r="N1080">
        <v>0</v>
      </c>
      <c r="O1080">
        <v>0</v>
      </c>
      <c r="U1080">
        <v>0</v>
      </c>
      <c r="V1080">
        <v>0</v>
      </c>
    </row>
    <row r="1081" spans="1:22" x14ac:dyDescent="0.35">
      <c r="A1081" t="s">
        <v>21</v>
      </c>
      <c r="B1081" t="s">
        <v>178</v>
      </c>
      <c r="C1081" t="s">
        <v>22</v>
      </c>
      <c r="D1081" t="s">
        <v>643</v>
      </c>
      <c r="E1081" t="s">
        <v>323</v>
      </c>
      <c r="F1081" s="3">
        <v>29104</v>
      </c>
      <c r="G1081" t="s">
        <v>2933</v>
      </c>
      <c r="H1081">
        <v>0</v>
      </c>
      <c r="I1081">
        <v>0</v>
      </c>
      <c r="J1081">
        <v>0</v>
      </c>
      <c r="M1081" t="s">
        <v>2934</v>
      </c>
      <c r="N1081">
        <v>0</v>
      </c>
      <c r="O1081">
        <v>0</v>
      </c>
      <c r="U1081">
        <v>0</v>
      </c>
      <c r="V1081">
        <v>0</v>
      </c>
    </row>
    <row r="1082" spans="1:22" x14ac:dyDescent="0.35">
      <c r="A1082" t="s">
        <v>21</v>
      </c>
      <c r="B1082" t="s">
        <v>178</v>
      </c>
      <c r="C1082" t="s">
        <v>22</v>
      </c>
      <c r="D1082" t="s">
        <v>126</v>
      </c>
      <c r="E1082" t="s">
        <v>2935</v>
      </c>
      <c r="F1082" s="3">
        <v>39697</v>
      </c>
      <c r="G1082" t="s">
        <v>2936</v>
      </c>
      <c r="H1082">
        <v>0</v>
      </c>
      <c r="I1082">
        <v>0</v>
      </c>
      <c r="J1082">
        <v>0</v>
      </c>
      <c r="K1082">
        <v>1572759</v>
      </c>
      <c r="L1082">
        <v>82704.2</v>
      </c>
      <c r="M1082" t="s">
        <v>2937</v>
      </c>
      <c r="N1082">
        <v>1572759</v>
      </c>
      <c r="U1082">
        <v>0</v>
      </c>
      <c r="V1082">
        <v>0</v>
      </c>
    </row>
    <row r="1083" spans="1:22" x14ac:dyDescent="0.35">
      <c r="A1083" t="s">
        <v>21</v>
      </c>
      <c r="B1083" t="s">
        <v>178</v>
      </c>
      <c r="C1083" t="s">
        <v>7</v>
      </c>
      <c r="D1083" t="s">
        <v>415</v>
      </c>
      <c r="E1083" t="s">
        <v>2938</v>
      </c>
      <c r="F1083" s="3">
        <v>22166</v>
      </c>
      <c r="G1083" t="s">
        <v>2939</v>
      </c>
      <c r="H1083">
        <v>3</v>
      </c>
      <c r="I1083">
        <v>0</v>
      </c>
      <c r="J1083">
        <v>0</v>
      </c>
      <c r="M1083" t="s">
        <v>2940</v>
      </c>
      <c r="U1083">
        <v>0</v>
      </c>
      <c r="V1083">
        <v>0</v>
      </c>
    </row>
    <row r="1084" spans="1:22" x14ac:dyDescent="0.35">
      <c r="A1084" t="s">
        <v>21</v>
      </c>
      <c r="B1084" t="s">
        <v>178</v>
      </c>
      <c r="C1084" t="s">
        <v>22</v>
      </c>
      <c r="D1084" t="s">
        <v>126</v>
      </c>
      <c r="E1084" t="s">
        <v>366</v>
      </c>
      <c r="F1084" s="3">
        <v>33488</v>
      </c>
      <c r="G1084" t="s">
        <v>2941</v>
      </c>
      <c r="H1084">
        <v>0</v>
      </c>
      <c r="I1084">
        <v>0</v>
      </c>
      <c r="J1084">
        <v>0</v>
      </c>
      <c r="K1084">
        <v>884595372</v>
      </c>
      <c r="L1084">
        <v>64101113.899999999</v>
      </c>
      <c r="M1084" t="s">
        <v>2942</v>
      </c>
      <c r="P1084">
        <v>9289467</v>
      </c>
      <c r="Q1084">
        <v>496865521</v>
      </c>
      <c r="S1084">
        <v>378440384</v>
      </c>
      <c r="U1084">
        <v>0</v>
      </c>
      <c r="V1084">
        <v>0</v>
      </c>
    </row>
    <row r="1085" spans="1:22" x14ac:dyDescent="0.35">
      <c r="A1085" t="s">
        <v>21</v>
      </c>
      <c r="B1085" t="s">
        <v>178</v>
      </c>
      <c r="C1085" t="s">
        <v>22</v>
      </c>
      <c r="D1085" t="s">
        <v>125</v>
      </c>
      <c r="E1085" t="s">
        <v>295</v>
      </c>
      <c r="F1085" s="3">
        <v>36410</v>
      </c>
      <c r="G1085" t="s">
        <v>2943</v>
      </c>
      <c r="H1085">
        <v>0</v>
      </c>
      <c r="I1085">
        <v>0</v>
      </c>
      <c r="J1085">
        <v>0</v>
      </c>
      <c r="K1085">
        <v>1441367</v>
      </c>
      <c r="L1085">
        <v>93091.5</v>
      </c>
      <c r="M1085" t="s">
        <v>2944</v>
      </c>
      <c r="N1085">
        <v>1022030</v>
      </c>
      <c r="O1085">
        <v>419337</v>
      </c>
      <c r="U1085">
        <v>0</v>
      </c>
      <c r="V1085">
        <v>0</v>
      </c>
    </row>
    <row r="1086" spans="1:22" x14ac:dyDescent="0.35">
      <c r="A1086" t="s">
        <v>21</v>
      </c>
      <c r="B1086" t="s">
        <v>178</v>
      </c>
      <c r="C1086" t="s">
        <v>22</v>
      </c>
      <c r="D1086" t="s">
        <v>126</v>
      </c>
      <c r="E1086" t="s">
        <v>2945</v>
      </c>
      <c r="F1086" s="3">
        <v>36410</v>
      </c>
      <c r="G1086" t="s">
        <v>2946</v>
      </c>
      <c r="K1086">
        <v>1726766</v>
      </c>
      <c r="L1086">
        <v>111524.2</v>
      </c>
      <c r="M1086" t="s">
        <v>2944</v>
      </c>
      <c r="N1086">
        <v>485625</v>
      </c>
      <c r="O1086">
        <v>1241141</v>
      </c>
      <c r="U1086">
        <v>0</v>
      </c>
      <c r="V1086">
        <v>0</v>
      </c>
    </row>
    <row r="1087" spans="1:22" x14ac:dyDescent="0.35">
      <c r="A1087" t="s">
        <v>21</v>
      </c>
      <c r="B1087" t="s">
        <v>178</v>
      </c>
      <c r="C1087" t="s">
        <v>22</v>
      </c>
      <c r="D1087" t="s">
        <v>643</v>
      </c>
      <c r="E1087" t="s">
        <v>357</v>
      </c>
      <c r="F1087" s="3">
        <v>39698</v>
      </c>
      <c r="G1087" t="s">
        <v>2947</v>
      </c>
      <c r="H1087">
        <v>0</v>
      </c>
      <c r="I1087">
        <v>0</v>
      </c>
      <c r="J1087">
        <v>0</v>
      </c>
      <c r="K1087">
        <v>675103</v>
      </c>
      <c r="L1087">
        <v>35500.6</v>
      </c>
      <c r="M1087" t="s">
        <v>2937</v>
      </c>
      <c r="N1087">
        <v>675103</v>
      </c>
      <c r="U1087">
        <v>0</v>
      </c>
      <c r="V1087">
        <v>0</v>
      </c>
    </row>
    <row r="1088" spans="1:22" hidden="1" x14ac:dyDescent="0.35">
      <c r="A1088" t="s">
        <v>154</v>
      </c>
      <c r="B1088" t="s">
        <v>246</v>
      </c>
      <c r="C1088" t="s">
        <v>1099</v>
      </c>
      <c r="D1088" t="s">
        <v>1401</v>
      </c>
      <c r="E1088" t="s">
        <v>2643</v>
      </c>
      <c r="F1088" s="3">
        <v>11574</v>
      </c>
      <c r="G1088" t="s">
        <v>2948</v>
      </c>
      <c r="H1088">
        <v>3</v>
      </c>
      <c r="I1088">
        <v>23</v>
      </c>
      <c r="J1088">
        <v>0</v>
      </c>
      <c r="M1088" t="s">
        <v>2949</v>
      </c>
      <c r="U1088">
        <v>0</v>
      </c>
      <c r="V1088">
        <v>0</v>
      </c>
    </row>
    <row r="1089" spans="1:22" hidden="1" x14ac:dyDescent="0.35">
      <c r="A1089" t="s">
        <v>154</v>
      </c>
      <c r="B1089" t="s">
        <v>246</v>
      </c>
      <c r="C1089" t="s">
        <v>522</v>
      </c>
      <c r="D1089" t="s">
        <v>523</v>
      </c>
      <c r="E1089" t="s">
        <v>2950</v>
      </c>
      <c r="F1089" s="3">
        <v>18150</v>
      </c>
      <c r="G1089" t="s">
        <v>2951</v>
      </c>
      <c r="H1089">
        <v>32</v>
      </c>
      <c r="I1089">
        <v>0</v>
      </c>
      <c r="J1089">
        <v>0</v>
      </c>
      <c r="M1089" t="s">
        <v>2952</v>
      </c>
      <c r="U1089">
        <v>0</v>
      </c>
      <c r="V1089">
        <v>0</v>
      </c>
    </row>
    <row r="1090" spans="1:22" x14ac:dyDescent="0.35">
      <c r="A1090" t="s">
        <v>21</v>
      </c>
      <c r="B1090" t="s">
        <v>178</v>
      </c>
      <c r="C1090" t="s">
        <v>22</v>
      </c>
      <c r="D1090" t="s">
        <v>127</v>
      </c>
      <c r="E1090" t="s">
        <v>2953</v>
      </c>
      <c r="F1090" s="3">
        <v>41161</v>
      </c>
      <c r="G1090" t="s">
        <v>2954</v>
      </c>
      <c r="H1090">
        <v>0</v>
      </c>
      <c r="I1090">
        <v>0</v>
      </c>
      <c r="J1090">
        <v>1550</v>
      </c>
      <c r="K1090">
        <v>0</v>
      </c>
      <c r="L1090">
        <v>0</v>
      </c>
      <c r="M1090" t="s">
        <v>2955</v>
      </c>
      <c r="N1090">
        <v>0</v>
      </c>
      <c r="O1090">
        <v>0</v>
      </c>
    </row>
  </sheetData>
  <autoFilter ref="A1:V1090" xr:uid="{00000000-0001-0000-0000-000000000000}">
    <filterColumn colId="0">
      <filters>
        <filter val="Disaster"/>
      </filters>
    </filterColumn>
  </autoFilter>
  <sortState xmlns:xlrd2="http://schemas.microsoft.com/office/spreadsheetml/2017/richdata2" ref="A2:V1093">
    <sortCondition ref="F1:F109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B01AA-15D0-4901-A3BF-6E0420ED2B14}">
  <dimension ref="A1:F24"/>
  <sheetViews>
    <sheetView workbookViewId="0">
      <selection activeCell="E2" sqref="E2"/>
    </sheetView>
  </sheetViews>
  <sheetFormatPr defaultRowHeight="14.5" x14ac:dyDescent="0.35"/>
  <cols>
    <col min="1" max="1" width="30.26953125" bestFit="1" customWidth="1"/>
    <col min="2" max="2" width="23.7265625" bestFit="1" customWidth="1"/>
    <col min="3" max="3" width="27.7265625" bestFit="1" customWidth="1"/>
    <col min="4" max="4" width="42.26953125" bestFit="1" customWidth="1"/>
    <col min="5" max="5" width="18.7265625" customWidth="1"/>
    <col min="6" max="6" width="22.1796875" style="3" bestFit="1" customWidth="1"/>
    <col min="7" max="7" width="13.7265625" customWidth="1"/>
    <col min="8" max="8" width="10.7265625" bestFit="1" customWidth="1"/>
    <col min="9" max="9" width="19" bestFit="1" customWidth="1"/>
    <col min="10" max="10" width="11.7265625" bestFit="1" customWidth="1"/>
    <col min="11" max="11" width="22.26953125" bestFit="1" customWidth="1"/>
  </cols>
  <sheetData>
    <row r="1" spans="1:6" s="1" customFormat="1" x14ac:dyDescent="0.35">
      <c r="A1" s="1" t="s">
        <v>19</v>
      </c>
      <c r="B1" s="1" t="s">
        <v>2956</v>
      </c>
      <c r="D1" s="18" t="s">
        <v>2957</v>
      </c>
      <c r="E1" s="19" t="s">
        <v>2958</v>
      </c>
      <c r="F1" s="2"/>
    </row>
    <row r="2" spans="1:6" x14ac:dyDescent="0.35">
      <c r="A2" s="17" t="s">
        <v>125</v>
      </c>
      <c r="B2" s="17">
        <v>309</v>
      </c>
      <c r="D2" s="20" t="s">
        <v>2959</v>
      </c>
      <c r="E2" s="19">
        <f>Pivot!I30</f>
        <v>57</v>
      </c>
    </row>
    <row r="3" spans="1:6" x14ac:dyDescent="0.35">
      <c r="A3" s="17" t="s">
        <v>126</v>
      </c>
      <c r="B3" s="17">
        <v>126</v>
      </c>
      <c r="E3" s="19"/>
    </row>
    <row r="4" spans="1:6" x14ac:dyDescent="0.35">
      <c r="A4" s="17" t="s">
        <v>127</v>
      </c>
      <c r="B4" s="17">
        <v>98</v>
      </c>
    </row>
    <row r="5" spans="1:6" x14ac:dyDescent="0.35">
      <c r="A5" s="17" t="s">
        <v>128</v>
      </c>
      <c r="B5" s="17">
        <v>71</v>
      </c>
    </row>
    <row r="6" spans="1:6" x14ac:dyDescent="0.35">
      <c r="A6" t="s">
        <v>179</v>
      </c>
      <c r="B6">
        <v>46</v>
      </c>
    </row>
    <row r="7" spans="1:6" x14ac:dyDescent="0.35">
      <c r="A7" t="s">
        <v>278</v>
      </c>
      <c r="B7">
        <v>44</v>
      </c>
      <c r="D7" s="21" t="s">
        <v>2960</v>
      </c>
      <c r="E7" s="21" t="s">
        <v>2956</v>
      </c>
    </row>
    <row r="8" spans="1:6" x14ac:dyDescent="0.35">
      <c r="A8" t="s">
        <v>415</v>
      </c>
      <c r="B8">
        <v>40</v>
      </c>
      <c r="D8" s="5" t="s">
        <v>125</v>
      </c>
      <c r="E8" s="22">
        <v>309</v>
      </c>
    </row>
    <row r="9" spans="1:6" x14ac:dyDescent="0.35">
      <c r="A9" t="s">
        <v>643</v>
      </c>
      <c r="B9">
        <v>35</v>
      </c>
      <c r="D9" s="5" t="s">
        <v>126</v>
      </c>
      <c r="E9" s="22">
        <v>126</v>
      </c>
    </row>
    <row r="10" spans="1:6" x14ac:dyDescent="0.35">
      <c r="A10" t="s">
        <v>259</v>
      </c>
      <c r="B10">
        <v>21</v>
      </c>
      <c r="D10" s="5" t="s">
        <v>127</v>
      </c>
      <c r="E10" s="22">
        <v>98</v>
      </c>
    </row>
    <row r="11" spans="1:6" x14ac:dyDescent="0.35">
      <c r="A11" t="s">
        <v>338</v>
      </c>
      <c r="B11">
        <v>14</v>
      </c>
      <c r="D11" s="5" t="s">
        <v>128</v>
      </c>
      <c r="E11" s="22">
        <v>71</v>
      </c>
    </row>
    <row r="12" spans="1:6" x14ac:dyDescent="0.35">
      <c r="A12" t="s">
        <v>196</v>
      </c>
      <c r="B12">
        <v>14</v>
      </c>
    </row>
    <row r="13" spans="1:6" x14ac:dyDescent="0.35">
      <c r="A13" t="s">
        <v>399</v>
      </c>
      <c r="B13">
        <v>9</v>
      </c>
      <c r="D13" s="21" t="s">
        <v>2960</v>
      </c>
      <c r="E13" s="21" t="s">
        <v>2956</v>
      </c>
    </row>
    <row r="14" spans="1:6" x14ac:dyDescent="0.35">
      <c r="A14" t="s">
        <v>529</v>
      </c>
      <c r="B14">
        <v>9</v>
      </c>
      <c r="D14" s="5" t="s">
        <v>2961</v>
      </c>
      <c r="E14" s="22">
        <v>8</v>
      </c>
    </row>
    <row r="15" spans="1:6" x14ac:dyDescent="0.35">
      <c r="A15" t="s">
        <v>484</v>
      </c>
      <c r="B15">
        <v>8</v>
      </c>
      <c r="D15" s="5" t="s">
        <v>2962</v>
      </c>
      <c r="E15" s="22">
        <v>4</v>
      </c>
    </row>
    <row r="16" spans="1:6" x14ac:dyDescent="0.35">
      <c r="A16" t="s">
        <v>2458</v>
      </c>
      <c r="B16">
        <v>6</v>
      </c>
      <c r="D16" s="5" t="s">
        <v>2963</v>
      </c>
      <c r="E16" s="22">
        <v>4</v>
      </c>
    </row>
    <row r="17" spans="1:5" x14ac:dyDescent="0.35">
      <c r="A17" t="s">
        <v>288</v>
      </c>
      <c r="B17">
        <v>4</v>
      </c>
      <c r="D17" s="5" t="s">
        <v>2964</v>
      </c>
      <c r="E17" s="22">
        <v>3</v>
      </c>
    </row>
    <row r="18" spans="1:5" x14ac:dyDescent="0.35">
      <c r="A18" t="s">
        <v>631</v>
      </c>
      <c r="B18">
        <v>2</v>
      </c>
      <c r="D18" s="5" t="s">
        <v>2965</v>
      </c>
      <c r="E18" s="22">
        <v>2</v>
      </c>
    </row>
    <row r="19" spans="1:5" x14ac:dyDescent="0.35">
      <c r="A19" t="s">
        <v>1268</v>
      </c>
      <c r="B19">
        <v>1</v>
      </c>
      <c r="D19" s="5" t="s">
        <v>2966</v>
      </c>
      <c r="E19" s="22">
        <v>1</v>
      </c>
    </row>
    <row r="20" spans="1:5" x14ac:dyDescent="0.35">
      <c r="A20" t="s">
        <v>1468</v>
      </c>
      <c r="B20">
        <v>1</v>
      </c>
    </row>
    <row r="21" spans="1:5" x14ac:dyDescent="0.35">
      <c r="A21" t="s">
        <v>1498</v>
      </c>
      <c r="B21">
        <v>1</v>
      </c>
    </row>
    <row r="22" spans="1:5" x14ac:dyDescent="0.35">
      <c r="E22" s="21" t="s">
        <v>2967</v>
      </c>
    </row>
    <row r="23" spans="1:5" x14ac:dyDescent="0.35">
      <c r="D23" s="5" t="s">
        <v>2968</v>
      </c>
      <c r="E23" s="11">
        <f>E2/B3</f>
        <v>0.45238095238095238</v>
      </c>
    </row>
    <row r="24" spans="1:5" x14ac:dyDescent="0.35">
      <c r="D24" s="5" t="s">
        <v>2969</v>
      </c>
      <c r="E24" s="11">
        <f>E2/B5</f>
        <v>0.80281690140845074</v>
      </c>
    </row>
  </sheetData>
  <autoFilter ref="A1:B1" xr:uid="{395B01AA-15D0-4901-A3BF-6E0420ED2B14}">
    <sortState xmlns:xlrd2="http://schemas.microsoft.com/office/spreadsheetml/2017/richdata2" ref="A2:B21">
      <sortCondition descending="1" ref="B1"/>
    </sortState>
  </autoFilter>
  <sortState xmlns:xlrd2="http://schemas.microsoft.com/office/spreadsheetml/2017/richdata2" ref="D14:E19">
    <sortCondition descending="1" ref="E14:E19"/>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3D335773DC3CC4FA4395047969DA7FD" ma:contentTypeVersion="6" ma:contentTypeDescription="Create a new document." ma:contentTypeScope="" ma:versionID="f5d06945089687e23157c75f90052e4b">
  <xsd:schema xmlns:xsd="http://www.w3.org/2001/XMLSchema" xmlns:xs="http://www.w3.org/2001/XMLSchema" xmlns:p="http://schemas.microsoft.com/office/2006/metadata/properties" xmlns:ns2="afdbe2b6-7a81-4708-8612-7f4bdafde07e" xmlns:ns3="79b4281b-d136-48e7-8300-6f084bd7dd9a" targetNamespace="http://schemas.microsoft.com/office/2006/metadata/properties" ma:root="true" ma:fieldsID="3e6b63ee362ba9d0251cf4eb0c454a29" ns2:_="" ns3:_="">
    <xsd:import namespace="afdbe2b6-7a81-4708-8612-7f4bdafde07e"/>
    <xsd:import namespace="79b4281b-d136-48e7-8300-6f084bd7dd9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dbe2b6-7a81-4708-8612-7f4bdafde0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b4281b-d136-48e7-8300-6f084bd7dd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9E38A9-0812-45FC-8A4D-CF26DEB510F4}">
  <ds:schemaRefs>
    <ds:schemaRef ds:uri="http://schemas.microsoft.com/sharepoint/v3/contenttype/forms"/>
  </ds:schemaRefs>
</ds:datastoreItem>
</file>

<file path=customXml/itemProps2.xml><?xml version="1.0" encoding="utf-8"?>
<ds:datastoreItem xmlns:ds="http://schemas.openxmlformats.org/officeDocument/2006/customXml" ds:itemID="{EF09D8C8-0A06-4026-9610-7A93FEE59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dbe2b6-7a81-4708-8612-7f4bdafde07e"/>
    <ds:schemaRef ds:uri="79b4281b-d136-48e7-8300-6f084bd7dd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Montecarlo</vt:lpstr>
      <vt:lpstr>Natural disasters</vt:lpstr>
      <vt:lpstr>Human-made disasters</vt:lpstr>
      <vt:lpstr>Pivot</vt:lpstr>
      <vt:lpstr>CDD</vt:lpstr>
      <vt:lpstr>APRIORI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Bow River Solutions Inc</dc:creator>
  <cp:keywords/>
  <dc:description/>
  <cp:lastModifiedBy>Juan Jose Holguin Yepes</cp:lastModifiedBy>
  <cp:revision/>
  <dcterms:created xsi:type="dcterms:W3CDTF">2019-10-27T20:44:34Z</dcterms:created>
  <dcterms:modified xsi:type="dcterms:W3CDTF">2024-05-15T01:48:39Z</dcterms:modified>
  <cp:category/>
  <cp:contentStatus/>
</cp:coreProperties>
</file>