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OVANY\Desktop\EXAMEN IA\pregunta8\"/>
    </mc:Choice>
  </mc:AlternateContent>
  <xr:revisionPtr revIDLastSave="0" documentId="8_{003AAFE6-1998-4D57-BFA4-660E56244EFE}" xr6:coauthVersionLast="47" xr6:coauthVersionMax="47" xr10:uidLastSave="{00000000-0000-0000-0000-000000000000}"/>
  <bookViews>
    <workbookView xWindow="-108" yWindow="-108" windowWidth="23256" windowHeight="12456" xr2:uid="{3245D2D1-4DBD-4373-B62E-2052BEB6530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1" l="1"/>
  <c r="P4" i="1"/>
  <c r="O7" i="1"/>
  <c r="O4" i="1"/>
  <c r="N5" i="1"/>
  <c r="N6" i="1"/>
  <c r="N7" i="1"/>
  <c r="N8" i="1"/>
  <c r="N9" i="1"/>
  <c r="N4" i="1"/>
  <c r="M9" i="1"/>
  <c r="M8" i="1"/>
  <c r="M7" i="1"/>
  <c r="M6" i="1"/>
  <c r="L8" i="1"/>
  <c r="L7" i="1"/>
  <c r="F5" i="1" l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4" i="1"/>
  <c r="G4" i="1" s="1"/>
  <c r="L6" i="1" l="1"/>
  <c r="L4" i="1"/>
  <c r="H26" i="1"/>
  <c r="L5" i="1"/>
  <c r="M5" i="1" s="1"/>
  <c r="H28" i="1"/>
  <c r="H27" i="1"/>
  <c r="I27" i="1" l="1"/>
  <c r="J27" i="1" s="1"/>
  <c r="I28" i="1"/>
  <c r="J28" i="1" s="1"/>
  <c r="H29" i="1"/>
  <c r="I26" i="1"/>
  <c r="J26" i="1" s="1"/>
  <c r="J29" i="1" s="1"/>
  <c r="M4" i="1"/>
</calcChain>
</file>

<file path=xl/sharedStrings.xml><?xml version="1.0" encoding="utf-8"?>
<sst xmlns="http://schemas.openxmlformats.org/spreadsheetml/2006/main" count="75" uniqueCount="25">
  <si>
    <t>ALTURA</t>
  </si>
  <si>
    <t>PESO</t>
  </si>
  <si>
    <t>TALLA</t>
  </si>
  <si>
    <t>GENERO</t>
  </si>
  <si>
    <t>M</t>
  </si>
  <si>
    <t>S</t>
  </si>
  <si>
    <t>L</t>
  </si>
  <si>
    <t>XS</t>
  </si>
  <si>
    <t>XL</t>
  </si>
  <si>
    <t>F</t>
  </si>
  <si>
    <t xml:space="preserve">F </t>
  </si>
  <si>
    <t>IMC</t>
  </si>
  <si>
    <t>CLASE</t>
  </si>
  <si>
    <t>TOTAL</t>
  </si>
  <si>
    <t>Peso normal</t>
  </si>
  <si>
    <t>Sobrepeso</t>
  </si>
  <si>
    <t>Bajo Peso</t>
  </si>
  <si>
    <t>ENTROPIA</t>
  </si>
  <si>
    <t>CONTEO</t>
  </si>
  <si>
    <t>PROPORCION</t>
  </si>
  <si>
    <t>E_TOTAL</t>
  </si>
  <si>
    <t>ENTROPIA CONDICIONAL</t>
  </si>
  <si>
    <t>GANANCIA DE INFORMACION</t>
  </si>
  <si>
    <t>ID</t>
  </si>
  <si>
    <t>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</si>
</sst>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3" formatCode="0.00000"/>
    <numFmt numFmtId="174" formatCode="0.00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vertical="center"/>
    </xf>
    <xf numFmtId="0" fontId="0" fillId="0" borderId="5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4" fontId="0" fillId="0" borderId="7" xfId="0" applyNumberFormat="1" applyBorder="1" applyAlignment="1">
      <alignment horizontal="center" vertical="center"/>
    </xf>
    <xf numFmtId="174" fontId="0" fillId="0" borderId="8" xfId="0" applyNumberFormat="1" applyBorder="1" applyAlignment="1">
      <alignment horizontal="center" vertical="center"/>
    </xf>
    <xf numFmtId="174" fontId="0" fillId="0" borderId="9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1" borderId="11" xfId="0" applyFill="1" applyBorder="1" applyAlignment="1">
      <alignment horizontal="center" vertical="center"/>
    </xf>
    <xf numFmtId="173" fontId="0" fillId="8" borderId="0" xfId="0" applyNumberFormat="1" applyFill="1" applyBorder="1" applyAlignment="1">
      <alignment horizontal="center" vertical="center"/>
    </xf>
    <xf numFmtId="173" fontId="0" fillId="9" borderId="0" xfId="0" applyNumberFormat="1" applyFill="1" applyBorder="1" applyAlignment="1">
      <alignment horizontal="center" vertical="center"/>
    </xf>
    <xf numFmtId="173" fontId="0" fillId="9" borderId="5" xfId="0" applyNumberFormat="1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2" borderId="7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173" fontId="0" fillId="8" borderId="8" xfId="0" applyNumberForma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173" fontId="0" fillId="9" borderId="8" xfId="0" applyNumberFormat="1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0" borderId="10" xfId="0" applyBorder="1"/>
    <xf numFmtId="174" fontId="0" fillId="0" borderId="6" xfId="0" applyNumberFormat="1" applyBorder="1"/>
    <xf numFmtId="0" fontId="0" fillId="0" borderId="13" xfId="0" applyBorder="1"/>
    <xf numFmtId="0" fontId="0" fillId="0" borderId="15" xfId="0" applyBorder="1"/>
    <xf numFmtId="0" fontId="0" fillId="0" borderId="14" xfId="0" applyBorder="1"/>
    <xf numFmtId="0" fontId="0" fillId="0" borderId="9" xfId="0" applyBorder="1"/>
    <xf numFmtId="0" fontId="0" fillId="14" borderId="7" xfId="0" applyFill="1" applyBorder="1"/>
    <xf numFmtId="0" fontId="0" fillId="14" borderId="0" xfId="0" applyFill="1" applyBorder="1"/>
    <xf numFmtId="174" fontId="0" fillId="14" borderId="3" xfId="0" applyNumberFormat="1" applyFill="1" applyBorder="1"/>
    <xf numFmtId="0" fontId="0" fillId="15" borderId="8" xfId="0" applyFill="1" applyBorder="1"/>
    <xf numFmtId="0" fontId="0" fillId="15" borderId="0" xfId="0" applyFill="1" applyBorder="1"/>
    <xf numFmtId="2" fontId="0" fillId="15" borderId="0" xfId="0" applyNumberFormat="1" applyFill="1" applyBorder="1"/>
    <xf numFmtId="174" fontId="0" fillId="15" borderId="3" xfId="0" applyNumberFormat="1" applyFill="1" applyBorder="1"/>
    <xf numFmtId="0" fontId="0" fillId="16" borderId="8" xfId="0" applyFill="1" applyBorder="1"/>
    <xf numFmtId="0" fontId="0" fillId="16" borderId="0" xfId="0" applyFill="1" applyBorder="1"/>
    <xf numFmtId="174" fontId="0" fillId="16" borderId="3" xfId="0" applyNumberFormat="1" applyFill="1" applyBorder="1"/>
    <xf numFmtId="0" fontId="0" fillId="10" borderId="10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174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ED6C8-C625-4E3C-BAA8-1BEA7D3B1D55}">
  <dimension ref="A1:Q30"/>
  <sheetViews>
    <sheetView tabSelected="1" topLeftCell="B1" workbookViewId="0">
      <selection activeCell="N17" sqref="N17"/>
    </sheetView>
  </sheetViews>
  <sheetFormatPr baseColWidth="10" defaultRowHeight="14.4" x14ac:dyDescent="0.3"/>
  <cols>
    <col min="9" max="9" width="12.44140625" customWidth="1"/>
    <col min="13" max="13" width="13" customWidth="1"/>
  </cols>
  <sheetData>
    <row r="1" spans="1:17" ht="15" thickBot="1" x14ac:dyDescent="0.35">
      <c r="B1" s="25" t="s">
        <v>24</v>
      </c>
      <c r="C1" s="25"/>
      <c r="D1" s="25"/>
      <c r="E1" s="25"/>
      <c r="F1" s="25"/>
    </row>
    <row r="2" spans="1:17" ht="15.6" thickTop="1" thickBot="1" x14ac:dyDescent="0.35">
      <c r="B2" s="26"/>
      <c r="C2" s="26"/>
      <c r="D2" s="26"/>
      <c r="E2" s="26"/>
      <c r="F2" s="26"/>
      <c r="O2" s="48" t="s">
        <v>20</v>
      </c>
    </row>
    <row r="3" spans="1:17" ht="15.6" thickTop="1" thickBot="1" x14ac:dyDescent="0.35">
      <c r="A3" s="3" t="s">
        <v>23</v>
      </c>
      <c r="B3" s="4" t="s">
        <v>3</v>
      </c>
      <c r="C3" s="13" t="s">
        <v>0</v>
      </c>
      <c r="D3" s="14" t="s">
        <v>1</v>
      </c>
      <c r="E3" s="15" t="s">
        <v>2</v>
      </c>
      <c r="F3" s="16" t="s">
        <v>11</v>
      </c>
      <c r="G3" s="17" t="s">
        <v>12</v>
      </c>
      <c r="J3" s="27" t="s">
        <v>3</v>
      </c>
      <c r="K3" s="28" t="s">
        <v>12</v>
      </c>
      <c r="L3" s="29" t="s">
        <v>18</v>
      </c>
      <c r="M3" s="30" t="s">
        <v>19</v>
      </c>
      <c r="N3" s="42" t="s">
        <v>17</v>
      </c>
      <c r="O3" s="49"/>
      <c r="P3" s="46" t="s">
        <v>21</v>
      </c>
      <c r="Q3" s="40"/>
    </row>
    <row r="4" spans="1:17" ht="15.6" thickTop="1" thickBot="1" x14ac:dyDescent="0.35">
      <c r="A4" s="5">
        <v>1</v>
      </c>
      <c r="B4" s="18" t="s">
        <v>4</v>
      </c>
      <c r="C4" s="7">
        <v>1.75</v>
      </c>
      <c r="D4" s="18">
        <v>70</v>
      </c>
      <c r="E4" s="6" t="s">
        <v>4</v>
      </c>
      <c r="F4" s="21">
        <f>D4/C4^2</f>
        <v>22.857142857142858</v>
      </c>
      <c r="G4" s="8" t="str">
        <f>IF(F4&lt;18.5,"Bajo peso",IF(F4&lt;24.9,"Peso normal","Sobrepeso"))</f>
        <v>Peso normal</v>
      </c>
      <c r="J4" s="31" t="s">
        <v>4</v>
      </c>
      <c r="K4" s="32" t="s">
        <v>15</v>
      </c>
      <c r="L4" s="33">
        <f>COUNTIFS(B4:B23, "M", G4:G23, "Sobrepeso")</f>
        <v>6</v>
      </c>
      <c r="M4" s="32">
        <f>L4/(L4+L5+L6)</f>
        <v>0.6</v>
      </c>
      <c r="N4" s="43">
        <f>IF(M4=0, 0, -M4*LOG(M4, 2))</f>
        <v>0.44217935649972373</v>
      </c>
      <c r="O4" s="50">
        <f>SUM(N4:N6)</f>
        <v>1.2954618442383219</v>
      </c>
      <c r="P4" s="47">
        <f>((10/20)*O4)+((10/20)*O7)</f>
        <v>1.2261207468426807</v>
      </c>
      <c r="Q4" s="41"/>
    </row>
    <row r="5" spans="1:17" ht="15" thickTop="1" x14ac:dyDescent="0.3">
      <c r="A5" s="5">
        <v>2</v>
      </c>
      <c r="B5" s="19" t="s">
        <v>9</v>
      </c>
      <c r="C5" s="7">
        <v>1.6</v>
      </c>
      <c r="D5" s="19">
        <v>40</v>
      </c>
      <c r="E5" s="6" t="s">
        <v>5</v>
      </c>
      <c r="F5" s="22">
        <f t="shared" ref="F5:F23" si="0">D5/C5^2</f>
        <v>15.624999999999996</v>
      </c>
      <c r="G5" s="8" t="str">
        <f t="shared" ref="G5:G23" si="1">IF(F5&lt;18.5,"Bajo peso",IF(F5&lt;24.9,"Peso normal","Sobrepeso"))</f>
        <v>Bajo peso</v>
      </c>
      <c r="J5" s="31" t="s">
        <v>4</v>
      </c>
      <c r="K5" s="32" t="s">
        <v>16</v>
      </c>
      <c r="L5" s="33">
        <f>COUNTIFS(B4:B23, "M", G4:G23, "Bajo peso")</f>
        <v>1</v>
      </c>
      <c r="M5" s="32">
        <f>L5/(L5+L6+L4)</f>
        <v>0.1</v>
      </c>
      <c r="N5" s="43">
        <f t="shared" ref="N5:N9" si="2">IF(M5=0, 0, -M5*LOG(M5, 2))</f>
        <v>0.33219280948873625</v>
      </c>
      <c r="O5" s="51"/>
    </row>
    <row r="6" spans="1:17" x14ac:dyDescent="0.3">
      <c r="A6" s="5">
        <v>3</v>
      </c>
      <c r="B6" s="19" t="s">
        <v>4</v>
      </c>
      <c r="C6" s="7">
        <v>1.8</v>
      </c>
      <c r="D6" s="19">
        <v>55</v>
      </c>
      <c r="E6" s="6" t="s">
        <v>6</v>
      </c>
      <c r="F6" s="22">
        <f t="shared" si="0"/>
        <v>16.975308641975307</v>
      </c>
      <c r="G6" s="8" t="str">
        <f t="shared" si="1"/>
        <v>Bajo peso</v>
      </c>
      <c r="J6" s="31" t="s">
        <v>4</v>
      </c>
      <c r="K6" s="32" t="s">
        <v>14</v>
      </c>
      <c r="L6" s="33">
        <f>COUNTIFS(B4:B23, "M", G4:G23, "Peso normal")</f>
        <v>3</v>
      </c>
      <c r="M6" s="32">
        <f>L6/(L6+L5+L4)</f>
        <v>0.3</v>
      </c>
      <c r="N6" s="43">
        <f t="shared" si="2"/>
        <v>0.52108967824986185</v>
      </c>
      <c r="O6" s="51"/>
    </row>
    <row r="7" spans="1:17" x14ac:dyDescent="0.3">
      <c r="A7" s="5">
        <v>4</v>
      </c>
      <c r="B7" s="19" t="s">
        <v>9</v>
      </c>
      <c r="C7" s="7">
        <v>1.65</v>
      </c>
      <c r="D7" s="19">
        <v>60</v>
      </c>
      <c r="E7" s="6" t="s">
        <v>4</v>
      </c>
      <c r="F7" s="22">
        <f t="shared" si="0"/>
        <v>22.03856749311295</v>
      </c>
      <c r="G7" s="8" t="str">
        <f t="shared" si="1"/>
        <v>Peso normal</v>
      </c>
      <c r="I7" s="1"/>
      <c r="J7" s="34" t="s">
        <v>9</v>
      </c>
      <c r="K7" s="35" t="s">
        <v>15</v>
      </c>
      <c r="L7" s="36">
        <f>COUNTIFS(B4:B23, "F", G4:G23, "Sobrepeso")</f>
        <v>1</v>
      </c>
      <c r="M7" s="35">
        <f>L7/(L7+L8+L9)</f>
        <v>0.1</v>
      </c>
      <c r="N7" s="44">
        <f t="shared" si="2"/>
        <v>0.33219280948873625</v>
      </c>
      <c r="O7" s="52">
        <f>SUM(N7:N9)</f>
        <v>1.1567796494470395</v>
      </c>
    </row>
    <row r="8" spans="1:17" x14ac:dyDescent="0.3">
      <c r="A8" s="5">
        <v>5</v>
      </c>
      <c r="B8" s="19" t="s">
        <v>4</v>
      </c>
      <c r="C8" s="7">
        <v>1.72</v>
      </c>
      <c r="D8" s="19">
        <v>75</v>
      </c>
      <c r="E8" s="6" t="s">
        <v>4</v>
      </c>
      <c r="F8" s="22">
        <f t="shared" si="0"/>
        <v>25.351541373715524</v>
      </c>
      <c r="G8" s="8" t="str">
        <f t="shared" si="1"/>
        <v>Sobrepeso</v>
      </c>
      <c r="I8" s="1"/>
      <c r="J8" s="34" t="s">
        <v>9</v>
      </c>
      <c r="K8" s="35" t="s">
        <v>16</v>
      </c>
      <c r="L8" s="36">
        <f>COUNTIFS(B4:B23, "F", G4:G23, "Bajo peso")</f>
        <v>2</v>
      </c>
      <c r="M8" s="35">
        <f>L8/(L8+L7+L9)</f>
        <v>0.2</v>
      </c>
      <c r="N8" s="44">
        <f t="shared" si="2"/>
        <v>0.46438561897747244</v>
      </c>
      <c r="O8" s="53"/>
    </row>
    <row r="9" spans="1:17" ht="15" thickBot="1" x14ac:dyDescent="0.35">
      <c r="A9" s="5">
        <v>6</v>
      </c>
      <c r="B9" s="19" t="s">
        <v>9</v>
      </c>
      <c r="C9" s="7">
        <v>1.58</v>
      </c>
      <c r="D9" s="19">
        <v>35</v>
      </c>
      <c r="E9" s="6" t="s">
        <v>7</v>
      </c>
      <c r="F9" s="22">
        <f t="shared" si="0"/>
        <v>14.020189072264058</v>
      </c>
      <c r="G9" s="8" t="str">
        <f t="shared" si="1"/>
        <v>Bajo peso</v>
      </c>
      <c r="I9" s="1"/>
      <c r="J9" s="37" t="s">
        <v>9</v>
      </c>
      <c r="K9" s="38" t="s">
        <v>14</v>
      </c>
      <c r="L9" s="39">
        <v>7</v>
      </c>
      <c r="M9" s="38">
        <f>L9/(L9+L8+L7)</f>
        <v>0.7</v>
      </c>
      <c r="N9" s="45">
        <f t="shared" si="2"/>
        <v>0.36020122098083079</v>
      </c>
      <c r="O9" s="54"/>
    </row>
    <row r="10" spans="1:17" ht="15" thickTop="1" x14ac:dyDescent="0.3">
      <c r="A10" s="5">
        <v>7</v>
      </c>
      <c r="B10" s="19" t="s">
        <v>4</v>
      </c>
      <c r="C10" s="7">
        <v>1.85</v>
      </c>
      <c r="D10" s="19">
        <v>90</v>
      </c>
      <c r="E10" s="6" t="s">
        <v>8</v>
      </c>
      <c r="F10" s="22">
        <f t="shared" si="0"/>
        <v>26.296566837107374</v>
      </c>
      <c r="G10" s="8" t="str">
        <f t="shared" si="1"/>
        <v>Sobrepeso</v>
      </c>
      <c r="I10" s="1"/>
    </row>
    <row r="11" spans="1:17" x14ac:dyDescent="0.3">
      <c r="A11" s="5">
        <v>8</v>
      </c>
      <c r="B11" s="19" t="s">
        <v>9</v>
      </c>
      <c r="C11" s="7">
        <v>1.7</v>
      </c>
      <c r="D11" s="19">
        <v>65</v>
      </c>
      <c r="E11" s="6" t="s">
        <v>4</v>
      </c>
      <c r="F11" s="22">
        <f t="shared" si="0"/>
        <v>22.491349480968861</v>
      </c>
      <c r="G11" s="8" t="str">
        <f t="shared" si="1"/>
        <v>Peso normal</v>
      </c>
      <c r="I11" s="1"/>
    </row>
    <row r="12" spans="1:17" x14ac:dyDescent="0.3">
      <c r="A12" s="5">
        <v>9</v>
      </c>
      <c r="B12" s="19" t="s">
        <v>4</v>
      </c>
      <c r="C12" s="7">
        <v>1.78</v>
      </c>
      <c r="D12" s="19">
        <v>78</v>
      </c>
      <c r="E12" s="6" t="s">
        <v>6</v>
      </c>
      <c r="F12" s="22">
        <f t="shared" si="0"/>
        <v>24.618103774775911</v>
      </c>
      <c r="G12" s="8" t="str">
        <f t="shared" si="1"/>
        <v>Peso normal</v>
      </c>
      <c r="I12" s="1"/>
    </row>
    <row r="13" spans="1:17" x14ac:dyDescent="0.3">
      <c r="A13" s="5">
        <v>10</v>
      </c>
      <c r="B13" s="19" t="s">
        <v>9</v>
      </c>
      <c r="C13" s="7">
        <v>1.62</v>
      </c>
      <c r="D13" s="19">
        <v>52</v>
      </c>
      <c r="E13" s="6" t="s">
        <v>5</v>
      </c>
      <c r="F13" s="22">
        <f t="shared" si="0"/>
        <v>19.814052735863431</v>
      </c>
      <c r="G13" s="8" t="str">
        <f t="shared" si="1"/>
        <v>Peso normal</v>
      </c>
      <c r="I13" s="1"/>
    </row>
    <row r="14" spans="1:17" x14ac:dyDescent="0.3">
      <c r="A14" s="5">
        <v>11</v>
      </c>
      <c r="B14" s="19" t="s">
        <v>4</v>
      </c>
      <c r="C14" s="7">
        <v>1.77</v>
      </c>
      <c r="D14" s="19">
        <v>82</v>
      </c>
      <c r="E14" s="6" t="s">
        <v>6</v>
      </c>
      <c r="F14" s="22">
        <f t="shared" si="0"/>
        <v>26.173832551310287</v>
      </c>
      <c r="G14" s="8" t="str">
        <f t="shared" si="1"/>
        <v>Sobrepeso</v>
      </c>
      <c r="I14" s="1"/>
    </row>
    <row r="15" spans="1:17" x14ac:dyDescent="0.3">
      <c r="A15" s="5">
        <v>12</v>
      </c>
      <c r="B15" s="19" t="s">
        <v>9</v>
      </c>
      <c r="C15" s="7">
        <v>1.55</v>
      </c>
      <c r="D15" s="19">
        <v>48</v>
      </c>
      <c r="E15" s="6" t="s">
        <v>7</v>
      </c>
      <c r="F15" s="22">
        <f t="shared" si="0"/>
        <v>19.979188345473464</v>
      </c>
      <c r="G15" s="8" t="str">
        <f t="shared" si="1"/>
        <v>Peso normal</v>
      </c>
      <c r="I15" s="1"/>
    </row>
    <row r="16" spans="1:17" x14ac:dyDescent="0.3">
      <c r="A16" s="5">
        <v>13</v>
      </c>
      <c r="B16" s="19" t="s">
        <v>4</v>
      </c>
      <c r="C16" s="7">
        <v>1.65</v>
      </c>
      <c r="D16" s="19">
        <v>68</v>
      </c>
      <c r="E16" s="6" t="s">
        <v>4</v>
      </c>
      <c r="F16" s="22">
        <f t="shared" si="0"/>
        <v>24.977043158861342</v>
      </c>
      <c r="G16" s="8" t="str">
        <f t="shared" si="1"/>
        <v>Sobrepeso</v>
      </c>
    </row>
    <row r="17" spans="1:15" x14ac:dyDescent="0.3">
      <c r="A17" s="5">
        <v>14</v>
      </c>
      <c r="B17" s="19" t="s">
        <v>9</v>
      </c>
      <c r="C17" s="7">
        <v>1.68</v>
      </c>
      <c r="D17" s="19">
        <v>58</v>
      </c>
      <c r="E17" s="6" t="s">
        <v>5</v>
      </c>
      <c r="F17" s="22">
        <f t="shared" si="0"/>
        <v>20.549886621315196</v>
      </c>
      <c r="G17" s="8" t="str">
        <f t="shared" si="1"/>
        <v>Peso normal</v>
      </c>
    </row>
    <row r="18" spans="1:15" x14ac:dyDescent="0.3">
      <c r="A18" s="5">
        <v>15</v>
      </c>
      <c r="B18" s="19" t="s">
        <v>4</v>
      </c>
      <c r="C18" s="7">
        <v>1.82</v>
      </c>
      <c r="D18" s="19">
        <v>85</v>
      </c>
      <c r="E18" s="6" t="s">
        <v>8</v>
      </c>
      <c r="F18" s="22">
        <f t="shared" si="0"/>
        <v>25.661152034778407</v>
      </c>
      <c r="G18" s="8" t="str">
        <f t="shared" si="1"/>
        <v>Sobrepeso</v>
      </c>
    </row>
    <row r="19" spans="1:15" x14ac:dyDescent="0.3">
      <c r="A19" s="5">
        <v>16</v>
      </c>
      <c r="B19" s="19" t="s">
        <v>10</v>
      </c>
      <c r="C19" s="7">
        <v>1.73</v>
      </c>
      <c r="D19" s="19">
        <v>63</v>
      </c>
      <c r="E19" s="6" t="s">
        <v>4</v>
      </c>
      <c r="F19" s="22">
        <f t="shared" si="0"/>
        <v>21.04981790236894</v>
      </c>
      <c r="G19" s="8" t="str">
        <f t="shared" si="1"/>
        <v>Peso normal</v>
      </c>
    </row>
    <row r="20" spans="1:15" x14ac:dyDescent="0.3">
      <c r="A20" s="5">
        <v>17</v>
      </c>
      <c r="B20" s="19" t="s">
        <v>4</v>
      </c>
      <c r="C20" s="7">
        <v>1.76</v>
      </c>
      <c r="D20" s="19">
        <v>76</v>
      </c>
      <c r="E20" s="6" t="s">
        <v>4</v>
      </c>
      <c r="F20" s="22">
        <f t="shared" si="0"/>
        <v>24.535123966942148</v>
      </c>
      <c r="G20" s="8" t="str">
        <f t="shared" si="1"/>
        <v>Peso normal</v>
      </c>
    </row>
    <row r="21" spans="1:15" x14ac:dyDescent="0.3">
      <c r="A21" s="5">
        <v>18</v>
      </c>
      <c r="B21" s="19" t="s">
        <v>9</v>
      </c>
      <c r="C21" s="7">
        <v>1.59</v>
      </c>
      <c r="D21" s="19">
        <v>54</v>
      </c>
      <c r="E21" s="6" t="s">
        <v>5</v>
      </c>
      <c r="F21" s="22">
        <f t="shared" si="0"/>
        <v>21.359914560341757</v>
      </c>
      <c r="G21" s="8" t="str">
        <f t="shared" si="1"/>
        <v>Peso normal</v>
      </c>
    </row>
    <row r="22" spans="1:15" x14ac:dyDescent="0.3">
      <c r="A22" s="5">
        <v>19</v>
      </c>
      <c r="B22" s="19" t="s">
        <v>4</v>
      </c>
      <c r="C22" s="7">
        <v>1.74</v>
      </c>
      <c r="D22" s="19">
        <v>79</v>
      </c>
      <c r="E22" s="6" t="s">
        <v>6</v>
      </c>
      <c r="F22" s="22">
        <f t="shared" si="0"/>
        <v>26.09327520147972</v>
      </c>
      <c r="G22" s="8" t="str">
        <f t="shared" si="1"/>
        <v>Sobrepeso</v>
      </c>
    </row>
    <row r="23" spans="1:15" ht="15" thickBot="1" x14ac:dyDescent="0.35">
      <c r="A23" s="9">
        <v>20</v>
      </c>
      <c r="B23" s="20" t="s">
        <v>9</v>
      </c>
      <c r="C23" s="11">
        <v>1.69</v>
      </c>
      <c r="D23" s="20">
        <v>72</v>
      </c>
      <c r="E23" s="10" t="s">
        <v>4</v>
      </c>
      <c r="F23" s="23">
        <f t="shared" si="0"/>
        <v>25.209201358495854</v>
      </c>
      <c r="G23" s="12" t="str">
        <f t="shared" si="1"/>
        <v>Sobrepeso</v>
      </c>
    </row>
    <row r="24" spans="1:15" ht="15.6" thickTop="1" thickBot="1" x14ac:dyDescent="0.35"/>
    <row r="25" spans="1:15" ht="15.6" thickTop="1" thickBot="1" x14ac:dyDescent="0.35">
      <c r="G25" s="55"/>
      <c r="H25" s="57" t="s">
        <v>18</v>
      </c>
      <c r="I25" s="58" t="s">
        <v>19</v>
      </c>
      <c r="J25" s="59" t="s">
        <v>17</v>
      </c>
      <c r="M25" s="71" t="s">
        <v>22</v>
      </c>
      <c r="N25" s="72"/>
      <c r="O25" s="73"/>
    </row>
    <row r="26" spans="1:15" ht="15.6" thickTop="1" thickBot="1" x14ac:dyDescent="0.35">
      <c r="G26" s="61" t="s">
        <v>15</v>
      </c>
      <c r="H26" s="62">
        <f>COUNTIF($G$4:$G$23,G26)</f>
        <v>7</v>
      </c>
      <c r="I26" s="62">
        <f>H26/(H27+H28+H26)</f>
        <v>0.35</v>
      </c>
      <c r="J26" s="63">
        <f>IF(I26=0, 0, -I26*LOG(I26, 2))</f>
        <v>0.53010061049041546</v>
      </c>
      <c r="M26" s="74">
        <f>J29-P4</f>
        <v>0.21452470277266555</v>
      </c>
      <c r="N26" s="24"/>
      <c r="O26" s="75"/>
    </row>
    <row r="27" spans="1:15" ht="15" thickTop="1" x14ac:dyDescent="0.3">
      <c r="G27" s="64" t="s">
        <v>16</v>
      </c>
      <c r="H27" s="65">
        <f>COUNTIF($G$4:$G$23,G27)</f>
        <v>3</v>
      </c>
      <c r="I27" s="66">
        <f>H27/(H28+H26+H27)</f>
        <v>0.15</v>
      </c>
      <c r="J27" s="67">
        <f t="shared" ref="J27:J28" si="3">IF(I27=0, 0, -I27*LOG(I27, 2))</f>
        <v>0.41054483912493089</v>
      </c>
    </row>
    <row r="28" spans="1:15" x14ac:dyDescent="0.3">
      <c r="G28" s="68" t="s">
        <v>14</v>
      </c>
      <c r="H28" s="69">
        <f>COUNTIF($G$4:$G$23,G28)</f>
        <v>10</v>
      </c>
      <c r="I28" s="69">
        <f>H28/(H27+H26+H28)</f>
        <v>0.5</v>
      </c>
      <c r="J28" s="70">
        <f t="shared" si="3"/>
        <v>0.5</v>
      </c>
    </row>
    <row r="29" spans="1:15" ht="15" thickBot="1" x14ac:dyDescent="0.35">
      <c r="G29" s="60" t="s">
        <v>13</v>
      </c>
      <c r="H29" s="2">
        <f>H28+H27+H26</f>
        <v>20</v>
      </c>
      <c r="I29" s="2"/>
      <c r="J29" s="56">
        <f>SUM(J26:J28)</f>
        <v>1.4406454496153462</v>
      </c>
    </row>
    <row r="30" spans="1:15" ht="15" thickTop="1" x14ac:dyDescent="0.3"/>
  </sheetData>
  <mergeCells count="8">
    <mergeCell ref="M26:O26"/>
    <mergeCell ref="B1:F2"/>
    <mergeCell ref="O2:O3"/>
    <mergeCell ref="P3:Q3"/>
    <mergeCell ref="P4:Q4"/>
    <mergeCell ref="M25:O25"/>
    <mergeCell ref="O4:O6"/>
    <mergeCell ref="O7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JHOVANY</dc:creator>
  <cp:lastModifiedBy>JHOVANY</cp:lastModifiedBy>
  <dcterms:created xsi:type="dcterms:W3CDTF">2024-10-06T07:22:26Z</dcterms:created>
  <dcterms:modified xsi:type="dcterms:W3CDTF">2024-10-07T02:19:55Z</dcterms:modified>
</cp:coreProperties>
</file>