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<sst xmlns="http://schemas.openxmlformats.org/spreadsheetml/2006/main" count="33" uniqueCount="32">
  <si>
    <t>Mountains</t>
  </si>
  <si>
    <t>sites</t>
  </si>
  <si>
    <t>hosttaxa</t>
  </si>
  <si>
    <t>replicates</t>
  </si>
  <si>
    <t>if I sampled each taxon at ONLY 3 sites that would be 42 taxa. Should shoot for 30 taxa, and at aleast 8 families, probably more like 10</t>
  </si>
  <si>
    <t>SumSamples</t>
  </si>
  <si>
    <t>5 pinaceae</t>
  </si>
  <si>
    <t>adding soil samples</t>
  </si>
  <si>
    <t>5 asteracea</t>
  </si>
  <si>
    <t>5 fabaceae</t>
  </si>
  <si>
    <t>Samples</t>
  </si>
  <si>
    <t>Cost</t>
  </si>
  <si>
    <t>total</t>
  </si>
  <si>
    <t>2 salicaceae</t>
  </si>
  <si>
    <t>CN</t>
  </si>
  <si>
    <t>1 gentian</t>
  </si>
  <si>
    <t>4 randoms</t>
  </si>
  <si>
    <t>Extractions</t>
  </si>
  <si>
    <t>5 poaceae</t>
  </si>
  <si>
    <t>1 lily</t>
  </si>
  <si>
    <t>PCR and sequencing costs</t>
  </si>
  <si>
    <t>1 rosaceae</t>
  </si>
  <si>
    <t>transportation</t>
  </si>
  <si>
    <t>multispeq</t>
  </si>
  <si>
    <t>sundries</t>
  </si>
  <si>
    <t>NEW BUDGET</t>
  </si>
  <si>
    <t>extraction</t>
  </si>
  <si>
    <t>taq</t>
  </si>
  <si>
    <t>hiseq 2 runs</t>
  </si>
  <si>
    <t>plastics</t>
  </si>
  <si>
    <t>travel</t>
  </si>
  <si>
    <t>soil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</si>
</sst>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6.0</v>
      </c>
    </row>
    <row r="2">
      <c r="A2" s="1" t="s">
        <v>1</v>
      </c>
      <c r="B2" s="2">
        <v>3.0</v>
      </c>
      <c r="J2" s="1"/>
      <c r="K2" s="2"/>
      <c r="L2" s="1"/>
    </row>
    <row r="3">
      <c r="A3" s="1" t="s">
        <v>2</v>
      </c>
      <c r="B3" s="2">
        <v>7.0</v>
      </c>
      <c r="J3" s="3"/>
      <c r="K3" s="2"/>
      <c r="L3" s="1"/>
    </row>
    <row r="4">
      <c r="A4" s="1" t="s">
        <v>3</v>
      </c>
      <c r="B4" s="2">
        <v>10.0</v>
      </c>
      <c r="E4" s="4" t="s">
        <v>4</v>
      </c>
    </row>
    <row r="5">
      <c r="A5" s="1" t="s">
        <v>5</v>
      </c>
      <c r="B5" s="2">
        <f>B1*B2*B3*B4</f>
        <v>1260</v>
      </c>
      <c r="C5" s="2"/>
      <c r="H5" s="4" t="s">
        <v>6</v>
      </c>
    </row>
    <row r="6">
      <c r="A6" s="1" t="s">
        <v>7</v>
      </c>
      <c r="B6" s="2">
        <f>B1*B2*4</f>
        <v>72</v>
      </c>
      <c r="H6" s="4" t="s">
        <v>8</v>
      </c>
    </row>
    <row r="7">
      <c r="B7">
        <f>sum(B5,B6)</f>
        <v>1332</v>
      </c>
      <c r="H7" s="4" t="s">
        <v>9</v>
      </c>
    </row>
    <row r="8">
      <c r="A8" s="3"/>
      <c r="B8" s="1" t="s">
        <v>10</v>
      </c>
      <c r="C8" s="1" t="s">
        <v>11</v>
      </c>
      <c r="D8" s="1" t="s">
        <v>12</v>
      </c>
      <c r="H8" s="4" t="s">
        <v>13</v>
      </c>
    </row>
    <row r="9">
      <c r="A9" s="1" t="s">
        <v>14</v>
      </c>
      <c r="B9" s="2">
        <v>100.0</v>
      </c>
      <c r="C9" s="2">
        <v>6.5</v>
      </c>
      <c r="D9" s="2">
        <f t="shared" ref="D9:D11" si="1">B9*C9</f>
        <v>650</v>
      </c>
      <c r="F9" s="1"/>
      <c r="H9" s="4" t="s">
        <v>15</v>
      </c>
    </row>
    <row r="10">
      <c r="B10" s="4">
        <v>60.0</v>
      </c>
      <c r="C10" s="4">
        <v>6.5</v>
      </c>
      <c r="D10">
        <f t="shared" si="1"/>
        <v>390</v>
      </c>
      <c r="H10" s="4" t="s">
        <v>16</v>
      </c>
    </row>
    <row r="11">
      <c r="A11" s="1" t="s">
        <v>17</v>
      </c>
      <c r="B11" s="2">
        <f>B5*2 + B6</f>
        <v>2592</v>
      </c>
      <c r="C11" s="2">
        <v>3.0</v>
      </c>
      <c r="D11" s="2">
        <f t="shared" si="1"/>
        <v>7776</v>
      </c>
      <c r="F11" s="1"/>
      <c r="H11" s="4" t="s">
        <v>18</v>
      </c>
    </row>
    <row r="12">
      <c r="A12" s="3"/>
      <c r="B12" s="2"/>
      <c r="C12" s="2"/>
      <c r="D12" s="2"/>
      <c r="H12" s="4" t="s">
        <v>19</v>
      </c>
    </row>
    <row r="13">
      <c r="A13" s="1" t="s">
        <v>20</v>
      </c>
      <c r="B13" s="2">
        <f>B5*4 + B6*2</f>
        <v>5184</v>
      </c>
      <c r="C13" s="2">
        <v>10.0</v>
      </c>
      <c r="D13" s="2">
        <f>B13*C13</f>
        <v>51840</v>
      </c>
      <c r="H13" s="4" t="s">
        <v>21</v>
      </c>
    </row>
    <row r="14">
      <c r="A14" s="1" t="s">
        <v>22</v>
      </c>
      <c r="B14" s="3"/>
      <c r="C14" s="3"/>
      <c r="D14" s="2">
        <v>1000.0</v>
      </c>
    </row>
    <row r="15">
      <c r="A15" s="1"/>
      <c r="B15" s="3"/>
      <c r="C15" s="3"/>
      <c r="D15" s="2"/>
    </row>
    <row r="16">
      <c r="A16" s="1" t="s">
        <v>23</v>
      </c>
      <c r="B16" s="3"/>
      <c r="C16" s="3"/>
      <c r="D16" s="2">
        <v>1000.0</v>
      </c>
    </row>
    <row r="17">
      <c r="A17" s="1" t="s">
        <v>24</v>
      </c>
      <c r="B17" s="3"/>
      <c r="C17" s="3"/>
      <c r="D17" s="2">
        <v>300.0</v>
      </c>
    </row>
    <row r="18">
      <c r="A18" s="3"/>
      <c r="B18" s="3"/>
      <c r="C18" s="3"/>
      <c r="D18" s="2">
        <f>sum(D9:D17)-D10</f>
        <v>62566</v>
      </c>
      <c r="E18" s="2">
        <f>sum(D10:D17)</f>
        <v>62306</v>
      </c>
    </row>
    <row r="22">
      <c r="A22" s="4" t="s">
        <v>25</v>
      </c>
    </row>
    <row r="24">
      <c r="A24" s="4">
        <v>13.94</v>
      </c>
      <c r="B24" s="4">
        <v>406.0</v>
      </c>
      <c r="D24">
        <f>A24*B24</f>
        <v>5659.64</v>
      </c>
    </row>
    <row r="26">
      <c r="A26" s="4" t="s">
        <v>26</v>
      </c>
      <c r="B26" s="4">
        <v>1261.0</v>
      </c>
      <c r="C26" s="4">
        <v>2.72</v>
      </c>
      <c r="D26">
        <f t="shared" ref="D26:D30" si="2">B26*C26</f>
        <v>3429.92</v>
      </c>
    </row>
    <row r="27">
      <c r="A27" s="4" t="s">
        <v>27</v>
      </c>
      <c r="B27" s="4">
        <f t="shared" ref="B27:B28" si="3">1261*4</f>
        <v>5044</v>
      </c>
      <c r="C27" s="4">
        <v>2.52</v>
      </c>
      <c r="D27">
        <f t="shared" si="2"/>
        <v>12710.88</v>
      </c>
    </row>
    <row r="28">
      <c r="B28" s="4">
        <f t="shared" si="3"/>
        <v>5044</v>
      </c>
      <c r="C28" s="4">
        <v>0.94</v>
      </c>
      <c r="D28">
        <f t="shared" si="2"/>
        <v>4741.36</v>
      </c>
    </row>
    <row r="29">
      <c r="A29" s="4" t="s">
        <v>28</v>
      </c>
      <c r="B29" s="4">
        <v>2.0</v>
      </c>
      <c r="C29" s="4">
        <v>8550.0</v>
      </c>
      <c r="D29">
        <f t="shared" si="2"/>
        <v>17100</v>
      </c>
    </row>
    <row r="30">
      <c r="A30" s="4" t="s">
        <v>29</v>
      </c>
      <c r="B30" s="4">
        <f>1261*4</f>
        <v>5044</v>
      </c>
      <c r="C30" s="4">
        <v>3.15</v>
      </c>
      <c r="D30">
        <f t="shared" si="2"/>
        <v>15888.6</v>
      </c>
    </row>
    <row r="31">
      <c r="A31" s="4" t="s">
        <v>30</v>
      </c>
    </row>
    <row r="32">
      <c r="A32" s="4" t="s">
        <v>14</v>
      </c>
      <c r="D32" s="4">
        <v>1000.0</v>
      </c>
    </row>
    <row r="33">
      <c r="A33" s="4" t="s">
        <v>31</v>
      </c>
      <c r="B33" s="4">
        <v>72.0</v>
      </c>
      <c r="C33" s="4">
        <v>2.72</v>
      </c>
      <c r="D33">
        <f t="shared" ref="D33:D36" si="4">B33*C33</f>
        <v>195.84</v>
      </c>
    </row>
    <row r="34">
      <c r="B34" s="4">
        <v>144.0</v>
      </c>
      <c r="C34" s="4">
        <v>2.52</v>
      </c>
      <c r="D34">
        <f t="shared" si="4"/>
        <v>362.88</v>
      </c>
    </row>
    <row r="35">
      <c r="B35" s="4">
        <v>144.0</v>
      </c>
      <c r="C35" s="4">
        <v>0.94</v>
      </c>
      <c r="D35">
        <f t="shared" si="4"/>
        <v>135.36</v>
      </c>
    </row>
    <row r="36">
      <c r="B36" s="4">
        <v>144.0</v>
      </c>
      <c r="C36" s="4">
        <v>3.15</v>
      </c>
      <c r="D36">
        <f t="shared" si="4"/>
        <v>453.6</v>
      </c>
    </row>
  </sheetData>
  <drawing r:id="rId1"/>
</worksheet>
</file>