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/>
  <xr:revisionPtr revIDLastSave="487" documentId="11_0B1D56BE9CDCCE836B02CE7A5FB0D4A9BBFD1C62" xr6:coauthVersionLast="47" xr6:coauthVersionMax="47" xr10:uidLastSave="{D4C09306-E56D-4E55-BFAE-608B6ADB7BAF}"/>
  <bookViews>
    <workbookView xWindow="240" yWindow="105" windowWidth="14805" windowHeight="801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" i="2" l="1"/>
  <c r="AD23" i="2"/>
  <c r="AD22" i="2"/>
  <c r="AD21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3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I3" i="2"/>
  <c r="S3" i="2" s="1"/>
  <c r="J3" i="2"/>
  <c r="T3" i="2" s="1"/>
  <c r="K3" i="2"/>
  <c r="U3" i="2" s="1"/>
  <c r="L3" i="2"/>
  <c r="V3" i="2" s="1"/>
  <c r="M3" i="2"/>
  <c r="W3" i="2" s="1"/>
  <c r="M19" i="2"/>
  <c r="W19" i="2" s="1"/>
  <c r="L19" i="2"/>
  <c r="V19" i="2" s="1"/>
  <c r="K19" i="2"/>
  <c r="U19" i="2" s="1"/>
  <c r="M18" i="2"/>
  <c r="W18" i="2" s="1"/>
  <c r="L18" i="2"/>
  <c r="V18" i="2" s="1"/>
  <c r="K18" i="2"/>
  <c r="U18" i="2" s="1"/>
  <c r="M17" i="2"/>
  <c r="W17" i="2" s="1"/>
  <c r="L17" i="2"/>
  <c r="V17" i="2" s="1"/>
  <c r="K17" i="2"/>
  <c r="U17" i="2" s="1"/>
  <c r="M16" i="2"/>
  <c r="W16" i="2" s="1"/>
  <c r="L16" i="2"/>
  <c r="V16" i="2" s="1"/>
  <c r="K16" i="2"/>
  <c r="U16" i="2" s="1"/>
  <c r="M15" i="2"/>
  <c r="W15" i="2" s="1"/>
  <c r="L15" i="2"/>
  <c r="V15" i="2" s="1"/>
  <c r="K15" i="2"/>
  <c r="U15" i="2" s="1"/>
  <c r="M14" i="2"/>
  <c r="W14" i="2" s="1"/>
  <c r="L14" i="2"/>
  <c r="V14" i="2" s="1"/>
  <c r="K14" i="2"/>
  <c r="U14" i="2" s="1"/>
  <c r="M13" i="2"/>
  <c r="W13" i="2" s="1"/>
  <c r="L13" i="2"/>
  <c r="V13" i="2" s="1"/>
  <c r="K13" i="2"/>
  <c r="U13" i="2" s="1"/>
  <c r="M12" i="2"/>
  <c r="W12" i="2" s="1"/>
  <c r="L12" i="2"/>
  <c r="V12" i="2" s="1"/>
  <c r="K12" i="2"/>
  <c r="U12" i="2" s="1"/>
  <c r="M11" i="2"/>
  <c r="W11" i="2" s="1"/>
  <c r="L11" i="2"/>
  <c r="V11" i="2" s="1"/>
  <c r="K11" i="2"/>
  <c r="U11" i="2" s="1"/>
  <c r="M10" i="2"/>
  <c r="W10" i="2" s="1"/>
  <c r="L10" i="2"/>
  <c r="V10" i="2" s="1"/>
  <c r="K10" i="2"/>
  <c r="U10" i="2" s="1"/>
  <c r="M9" i="2"/>
  <c r="W9" i="2" s="1"/>
  <c r="L9" i="2"/>
  <c r="V9" i="2" s="1"/>
  <c r="K9" i="2"/>
  <c r="U9" i="2" s="1"/>
  <c r="M8" i="2"/>
  <c r="W8" i="2" s="1"/>
  <c r="L8" i="2"/>
  <c r="V8" i="2" s="1"/>
  <c r="K8" i="2"/>
  <c r="U8" i="2" s="1"/>
  <c r="M7" i="2"/>
  <c r="W7" i="2" s="1"/>
  <c r="L7" i="2"/>
  <c r="V7" i="2" s="1"/>
  <c r="K7" i="2"/>
  <c r="U7" i="2" s="1"/>
  <c r="M6" i="2"/>
  <c r="W6" i="2" s="1"/>
  <c r="L6" i="2"/>
  <c r="V6" i="2" s="1"/>
  <c r="K6" i="2"/>
  <c r="U6" i="2" s="1"/>
  <c r="M5" i="2"/>
  <c r="W5" i="2" s="1"/>
  <c r="L5" i="2"/>
  <c r="V5" i="2" s="1"/>
  <c r="K5" i="2"/>
  <c r="U5" i="2" s="1"/>
  <c r="M4" i="2"/>
  <c r="W4" i="2" s="1"/>
  <c r="L4" i="2"/>
  <c r="V4" i="2" s="1"/>
  <c r="K4" i="2"/>
  <c r="U4" i="2" s="1"/>
  <c r="J4" i="2"/>
  <c r="T4" i="2" s="1"/>
  <c r="J5" i="2"/>
  <c r="T5" i="2" s="1"/>
  <c r="J6" i="2"/>
  <c r="T6" i="2" s="1"/>
  <c r="J7" i="2"/>
  <c r="T7" i="2" s="1"/>
  <c r="J8" i="2"/>
  <c r="T8" i="2" s="1"/>
  <c r="J9" i="2"/>
  <c r="T9" i="2" s="1"/>
  <c r="J10" i="2"/>
  <c r="T10" i="2" s="1"/>
  <c r="J11" i="2"/>
  <c r="T11" i="2" s="1"/>
  <c r="J12" i="2"/>
  <c r="T12" i="2" s="1"/>
  <c r="J13" i="2"/>
  <c r="T13" i="2" s="1"/>
  <c r="J14" i="2"/>
  <c r="T14" i="2" s="1"/>
  <c r="J15" i="2"/>
  <c r="T15" i="2" s="1"/>
  <c r="J16" i="2"/>
  <c r="T16" i="2" s="1"/>
  <c r="J17" i="2"/>
  <c r="T17" i="2" s="1"/>
  <c r="J18" i="2"/>
  <c r="T18" i="2" s="1"/>
  <c r="J19" i="2"/>
  <c r="T19" i="2" s="1"/>
  <c r="I4" i="2"/>
  <c r="S4" i="2" s="1"/>
  <c r="I5" i="2"/>
  <c r="S5" i="2" s="1"/>
  <c r="I6" i="2"/>
  <c r="S6" i="2" s="1"/>
  <c r="I7" i="2"/>
  <c r="S7" i="2" s="1"/>
  <c r="I8" i="2"/>
  <c r="S8" i="2" s="1"/>
  <c r="I9" i="2"/>
  <c r="S9" i="2" s="1"/>
  <c r="I10" i="2"/>
  <c r="S10" i="2" s="1"/>
  <c r="I11" i="2"/>
  <c r="S11" i="2" s="1"/>
  <c r="I12" i="2"/>
  <c r="S12" i="2" s="1"/>
  <c r="I13" i="2"/>
  <c r="S13" i="2" s="1"/>
  <c r="I14" i="2"/>
  <c r="S14" i="2" s="1"/>
  <c r="I15" i="2"/>
  <c r="S15" i="2" s="1"/>
  <c r="I16" i="2"/>
  <c r="S16" i="2" s="1"/>
  <c r="I17" i="2"/>
  <c r="S17" i="2" s="1"/>
  <c r="I18" i="2"/>
  <c r="S18" i="2" s="1"/>
  <c r="I19" i="2"/>
  <c r="S19" i="2" s="1"/>
  <c r="D24" i="2"/>
  <c r="D23" i="2"/>
  <c r="D22" i="2"/>
  <c r="D21" i="2"/>
  <c r="C23" i="2"/>
  <c r="C22" i="2"/>
  <c r="C2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3" i="2"/>
  <c r="Y19" i="2" l="1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AB19" i="2"/>
  <c r="AA19" i="2"/>
  <c r="Z19" i="2"/>
  <c r="AB18" i="2"/>
  <c r="AA18" i="2"/>
  <c r="Z18" i="2"/>
  <c r="AB17" i="2"/>
  <c r="AA17" i="2"/>
  <c r="Z17" i="2"/>
  <c r="AB16" i="2"/>
  <c r="AA16" i="2"/>
  <c r="Z16" i="2"/>
  <c r="AB15" i="2"/>
  <c r="AA15" i="2"/>
  <c r="Z15" i="2"/>
  <c r="AB14" i="2"/>
  <c r="AA14" i="2"/>
  <c r="Z14" i="2"/>
  <c r="AB13" i="2"/>
  <c r="AA13" i="2"/>
  <c r="Z13" i="2"/>
  <c r="AB12" i="2"/>
  <c r="AA12" i="2"/>
  <c r="Z12" i="2"/>
  <c r="AB11" i="2"/>
  <c r="AA11" i="2"/>
  <c r="Z11" i="2"/>
  <c r="AB10" i="2"/>
  <c r="AA10" i="2"/>
  <c r="Z10" i="2"/>
  <c r="AB9" i="2"/>
  <c r="AA9" i="2"/>
  <c r="Z9" i="2"/>
  <c r="AB8" i="2"/>
  <c r="AA8" i="2"/>
  <c r="Z8" i="2"/>
  <c r="AB7" i="2"/>
  <c r="AA7" i="2"/>
  <c r="Z7" i="2"/>
  <c r="AB6" i="2"/>
  <c r="AA6" i="2"/>
  <c r="Z6" i="2"/>
  <c r="AB5" i="2"/>
  <c r="AA5" i="2"/>
  <c r="Z5" i="2"/>
  <c r="AB4" i="2"/>
  <c r="AA4" i="2"/>
  <c r="Z4" i="2"/>
  <c r="AB3" i="2"/>
  <c r="AA3" i="2"/>
  <c r="Z3" i="2"/>
  <c r="N24" i="2"/>
  <c r="N21" i="2"/>
  <c r="N22" i="2"/>
  <c r="N23" i="2"/>
</calcChain>
</file>

<file path=xl/sharedStrings.xml><?xml version="1.0" encoding="utf-8"?>
<sst xmlns="http://schemas.openxmlformats.org/spreadsheetml/2006/main" count="72" uniqueCount="51">
  <si>
    <r>
      <rPr>
        <b/>
        <sz val="11"/>
        <color rgb="FF000000"/>
        <rFont val="Aptos Narrow"/>
        <scheme val="minor"/>
      </rPr>
      <t>Hours Worked</t>
    </r>
    <r>
      <rPr>
        <sz val="11"/>
        <color rgb="FF000000"/>
        <rFont val="Aptos Narrow"/>
        <scheme val="minor"/>
      </rPr>
      <t xml:space="preserve"> </t>
    </r>
  </si>
  <si>
    <t>Overtime Hours</t>
  </si>
  <si>
    <t>Pay</t>
  </si>
  <si>
    <t>Overtime Bonus</t>
  </si>
  <si>
    <t>Total</t>
  </si>
  <si>
    <t>Januray Pay</t>
  </si>
  <si>
    <t>Last Name</t>
  </si>
  <si>
    <t>First Name</t>
  </si>
  <si>
    <t>Hourly Wage</t>
  </si>
  <si>
    <t>1-Jan</t>
  </si>
  <si>
    <t>8-Jan</t>
  </si>
  <si>
    <t>15-Jan</t>
  </si>
  <si>
    <t>22-Jan</t>
  </si>
  <si>
    <t>29-Jan</t>
  </si>
  <si>
    <t>Kern</t>
  </si>
  <si>
    <t>Jon</t>
  </si>
  <si>
    <t>Howard</t>
  </si>
  <si>
    <t>Glenda</t>
  </si>
  <si>
    <t>Glover</t>
  </si>
  <si>
    <t>Ron</t>
  </si>
  <si>
    <t>Hernandez</t>
  </si>
  <si>
    <t>Wendy</t>
  </si>
  <si>
    <t>Smith</t>
  </si>
  <si>
    <t>Craig</t>
  </si>
  <si>
    <t>Baker</t>
  </si>
  <si>
    <t>Troy</t>
  </si>
  <si>
    <t>Drew</t>
  </si>
  <si>
    <t>Nancy</t>
  </si>
  <si>
    <t>Page</t>
  </si>
  <si>
    <t>Karen</t>
  </si>
  <si>
    <t>Walker</t>
  </si>
  <si>
    <t>Dennis</t>
  </si>
  <si>
    <t>Stark</t>
  </si>
  <si>
    <t>Sandy</t>
  </si>
  <si>
    <t>Park</t>
  </si>
  <si>
    <t>Linda</t>
  </si>
  <si>
    <t>Young</t>
  </si>
  <si>
    <t>Lee</t>
  </si>
  <si>
    <t>Trenton</t>
  </si>
  <si>
    <t>Blaire</t>
  </si>
  <si>
    <t>Ford</t>
  </si>
  <si>
    <t>Sandra</t>
  </si>
  <si>
    <t>Turner</t>
  </si>
  <si>
    <t>Bill</t>
  </si>
  <si>
    <t>Bolton</t>
  </si>
  <si>
    <t>Trent</t>
  </si>
  <si>
    <t>Hill</t>
  </si>
  <si>
    <t>Jonathan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</si>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</sst>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[$$-409]* #,##0.00_);_([$$-409]* \(#,##0.00\);_([$$-409]* &quot;-&quot;??_);_(@_)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1D0C44-A26E-4427-B24F-6C5C23455198}" name="Table7" displayName="Table7" ref="D2:H19" totalsRowShown="0">
  <autoFilter ref="D2:H19" xr:uid="{481D0C44-A26E-4427-B24F-6C5C23455198}"/>
  <tableColumns count="5">
    <tableColumn id="1" xr3:uid="{2D0397BB-2135-41DA-9C32-77F7F03F927B}" name="1-Jan"/>
    <tableColumn id="2" xr3:uid="{8BC773A8-9F02-4C1B-9A17-056F1A02DEB0}" name="8-Jan"/>
    <tableColumn id="3" xr3:uid="{7D9F349A-6926-40B2-A266-3FB847A6CCAE}" name="15-Jan"/>
    <tableColumn id="4" xr3:uid="{B6406D0C-B8D7-4F42-BEEB-72E027B7E532}" name="22-Jan"/>
    <tableColumn id="5" xr3:uid="{7066FEAF-06D4-4156-873A-525665A46B87}" name="29-Ja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83AA1F-38B0-40C8-9BCC-26D2D7A1A16B}" name="Table8" displayName="Table8" ref="I2:M19" totalsRowShown="0">
  <autoFilter ref="I2:M19" xr:uid="{A083AA1F-38B0-40C8-9BCC-26D2D7A1A16B}"/>
  <tableColumns count="5">
    <tableColumn id="1" xr3:uid="{6B8D3A77-3A01-48A2-8C05-1266E657822C}" name="1-Jan">
      <calculatedColumnFormula>IF(D3&gt;40,D3-40,0)</calculatedColumnFormula>
    </tableColumn>
    <tableColumn id="2" xr3:uid="{C70B1EA5-326C-426B-AF1E-7D591AF6EB29}" name="8-Jan">
      <calculatedColumnFormula>IF(E3&gt;40,E3-40,0)</calculatedColumnFormula>
    </tableColumn>
    <tableColumn id="3" xr3:uid="{C98CA5EE-B42E-4A6C-923D-7F3E1F882592}" name="15-Jan">
      <calculatedColumnFormula>IF(F3&gt;40,F3-40,0)</calculatedColumnFormula>
    </tableColumn>
    <tableColumn id="4" xr3:uid="{F4C0CB98-FA4B-48B5-84CB-8D1032AEAA1C}" name="22-Jan">
      <calculatedColumnFormula>IF(G3&gt;40,G3-40,0)</calculatedColumnFormula>
    </tableColumn>
    <tableColumn id="5" xr3:uid="{34133655-5B83-41FA-8650-5EB85EA9DFDF}" name="29-Jan">
      <calculatedColumnFormula>IF(H3&gt;40,H3-40,0)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158DAF-346A-44A6-BE81-B836F135DB5A}" name="Table9" displayName="Table9" ref="N2:R19" totalsRowShown="0" headerRowDxfId="17">
  <autoFilter ref="N2:R19" xr:uid="{0B158DAF-346A-44A6-BE81-B836F135DB5A}"/>
  <tableColumns count="5">
    <tableColumn id="1" xr3:uid="{B0A6086F-5805-4631-822E-1AC62B20B8BC}" name="1-Jan" dataDxfId="16">
      <calculatedColumnFormula>$C3*D3</calculatedColumnFormula>
    </tableColumn>
    <tableColumn id="2" xr3:uid="{8640EFFD-F7E5-4034-908B-9129B117CC03}" name="8-Jan" dataDxfId="15">
      <calculatedColumnFormula>$C3*E3</calculatedColumnFormula>
    </tableColumn>
    <tableColumn id="3" xr3:uid="{2DDF5806-DDCA-483C-89ED-20AD5982DDDE}" name="15-Jan" dataDxfId="14">
      <calculatedColumnFormula>$C3*F3</calculatedColumnFormula>
    </tableColumn>
    <tableColumn id="4" xr3:uid="{9EF5CA2A-BE04-4DF6-B879-A9B04773E70F}" name="22-Jan" dataDxfId="13">
      <calculatedColumnFormula>$C3*G3</calculatedColumnFormula>
    </tableColumn>
    <tableColumn id="5" xr3:uid="{68D79550-8454-4103-B9B0-8DBF828EDB5F}" name="29-Jan" dataDxfId="12">
      <calculatedColumnFormula>$C3*H3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3EFA1C-1FD2-48E4-BEE4-D719D5C7DC6F}" name="Table10" displayName="Table10" ref="S2:W19" totalsRowShown="0" headerRowDxfId="11">
  <autoFilter ref="S2:W19" xr:uid="{BE3EFA1C-1FD2-48E4-BEE4-D719D5C7DC6F}"/>
  <tableColumns count="5">
    <tableColumn id="1" xr3:uid="{7F6B850F-3D7A-47DA-804C-48CD6FE95ED6}" name="1-Jan" dataDxfId="10">
      <calculatedColumnFormula>0.5*$C3*I3</calculatedColumnFormula>
    </tableColumn>
    <tableColumn id="2" xr3:uid="{929EC0BC-77AF-44C8-8934-6BB48B3E3747}" name="8-Jan" dataDxfId="9">
      <calculatedColumnFormula>0.5*$C3*J3</calculatedColumnFormula>
    </tableColumn>
    <tableColumn id="3" xr3:uid="{6EF1393F-09BA-4078-A043-C4787C4A3E8A}" name="15-Jan" dataDxfId="8">
      <calculatedColumnFormula>0.5*$C3*K3</calculatedColumnFormula>
    </tableColumn>
    <tableColumn id="4" xr3:uid="{CD5EE0C5-31EA-4350-85B1-D646A2C388D7}" name="22-Jan" dataDxfId="7">
      <calculatedColumnFormula>0.5*$C3*L3</calculatedColumnFormula>
    </tableColumn>
    <tableColumn id="5" xr3:uid="{1CBB3FB8-E063-4DF4-B7E2-0AF029CBF2E6}" name="29-Jan" dataDxfId="6">
      <calculatedColumnFormula>0.5*$C3*M3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E23A6A-A562-4AFB-90CD-C6B2A0C81C38}" name="Table11" displayName="Table11" ref="X2:AB19" totalsRowShown="0" headerRowDxfId="5">
  <autoFilter ref="X2:AB19" xr:uid="{FAE23A6A-A562-4AFB-90CD-C6B2A0C81C38}"/>
  <tableColumns count="5">
    <tableColumn id="1" xr3:uid="{5F7505E6-19CC-4FDA-BD21-DD5DC4C11B7E}" name="1-Jan" dataDxfId="4">
      <calculatedColumnFormula>N3+S3</calculatedColumnFormula>
    </tableColumn>
    <tableColumn id="2" xr3:uid="{8898396E-594D-43D2-AC76-30013A7DFFE3}" name="8-Jan" dataDxfId="3">
      <calculatedColumnFormula>O3+T3</calculatedColumnFormula>
    </tableColumn>
    <tableColumn id="3" xr3:uid="{17108BA0-56B9-4B7A-A4E9-62FC9B71F198}" name="15-Jan" dataDxfId="2">
      <calculatedColumnFormula>P3+U3</calculatedColumnFormula>
    </tableColumn>
    <tableColumn id="4" xr3:uid="{3A0BD046-4357-4C25-8647-F617979E5918}" name="22-Jan" dataDxfId="1">
      <calculatedColumnFormula>Q3+V3</calculatedColumnFormula>
    </tableColumn>
    <tableColumn id="5" xr3:uid="{74E37B36-3312-4508-A609-6A3E535CB338}" name="29-Jan" dataDxfId="0">
      <calculatedColumnFormula>R3+W3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FEBC-3FA4-4F8F-8C13-05D38F411419}">
  <dimension ref="A1:AD24"/>
  <sheetViews>
    <sheetView tabSelected="1" workbookViewId="0">
      <selection activeCell="AD21" sqref="AD21:AD24"/>
    </sheetView>
  </sheetViews>
  <sheetFormatPr defaultRowHeight="15"/>
  <cols>
    <col min="1" max="1" width="10.28515625" customWidth="1"/>
    <col min="2" max="2" width="10.42578125" customWidth="1"/>
    <col min="3" max="3" width="11.42578125" customWidth="1"/>
    <col min="4" max="8" width="12.7109375" customWidth="1"/>
    <col min="9" max="13" width="14.7109375" customWidth="1"/>
    <col min="14" max="18" width="12.42578125" customWidth="1"/>
    <col min="19" max="23" width="14.28515625" customWidth="1"/>
    <col min="24" max="28" width="12.28515625" customWidth="1"/>
    <col min="30" max="30" width="13" customWidth="1"/>
  </cols>
  <sheetData>
    <row r="1" spans="1:30">
      <c r="D1" s="5" t="s">
        <v>0</v>
      </c>
      <c r="I1" s="6" t="s">
        <v>1</v>
      </c>
      <c r="N1" s="7" t="s">
        <v>2</v>
      </c>
      <c r="S1" s="7" t="s">
        <v>3</v>
      </c>
      <c r="X1" s="7" t="s">
        <v>4</v>
      </c>
      <c r="AD1" s="7" t="s">
        <v>5</v>
      </c>
    </row>
    <row r="2" spans="1:30">
      <c r="A2" t="s">
        <v>6</v>
      </c>
      <c r="B2" t="s">
        <v>7</v>
      </c>
      <c r="C2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9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</row>
    <row r="3" spans="1:30">
      <c r="A3" t="s">
        <v>14</v>
      </c>
      <c r="B3" t="s">
        <v>15</v>
      </c>
      <c r="C3" s="2">
        <v>15.9</v>
      </c>
      <c r="D3">
        <v>41</v>
      </c>
      <c r="E3">
        <v>42</v>
      </c>
      <c r="F3">
        <v>39</v>
      </c>
      <c r="G3">
        <v>30</v>
      </c>
      <c r="H3">
        <v>46</v>
      </c>
      <c r="I3">
        <f>IF(D3&gt;40,D3-40,0)</f>
        <v>1</v>
      </c>
      <c r="J3">
        <f>IF(E3&gt;40,E3-40,0)</f>
        <v>2</v>
      </c>
      <c r="K3">
        <f>IF(F3&gt;40,F3-40,0)</f>
        <v>0</v>
      </c>
      <c r="L3">
        <f>IF(G3&gt;40,G3-40,0)</f>
        <v>0</v>
      </c>
      <c r="M3">
        <f>IF(H3&gt;40,H3-40,0)</f>
        <v>6</v>
      </c>
      <c r="N3" s="2">
        <f>$C3*D3</f>
        <v>651.9</v>
      </c>
      <c r="O3" s="2">
        <f>$C3*E3</f>
        <v>667.80000000000007</v>
      </c>
      <c r="P3" s="2">
        <f>$C3*F3</f>
        <v>620.1</v>
      </c>
      <c r="Q3" s="2">
        <f>$C3*G3</f>
        <v>477</v>
      </c>
      <c r="R3" s="2">
        <f>$C3*H3</f>
        <v>731.4</v>
      </c>
      <c r="S3" s="2">
        <f>0.5*$C3*I3</f>
        <v>7.95</v>
      </c>
      <c r="T3" s="2">
        <f>0.5*$C3*J3</f>
        <v>15.9</v>
      </c>
      <c r="U3" s="2">
        <f>0.5*$C3*K3</f>
        <v>0</v>
      </c>
      <c r="V3" s="2">
        <f>0.5*$C3*L3</f>
        <v>0</v>
      </c>
      <c r="W3" s="2">
        <f>0.5*$C3*M3</f>
        <v>47.7</v>
      </c>
      <c r="X3" s="2">
        <f>N3+S3</f>
        <v>659.85</v>
      </c>
      <c r="Y3" s="2">
        <f>O3+T3</f>
        <v>683.7</v>
      </c>
      <c r="Z3" s="2">
        <f>P3+U3</f>
        <v>620.1</v>
      </c>
      <c r="AA3" s="2">
        <f>Q3+V3</f>
        <v>477</v>
      </c>
      <c r="AB3" s="2">
        <f>R3+W3</f>
        <v>779.1</v>
      </c>
      <c r="AD3" s="2">
        <f>SUM(Table11[#This Row])</f>
        <v>3219.75</v>
      </c>
    </row>
    <row r="4" spans="1:30">
      <c r="A4" t="s">
        <v>16</v>
      </c>
      <c r="B4" t="s">
        <v>17</v>
      </c>
      <c r="C4" s="2">
        <v>10</v>
      </c>
      <c r="D4">
        <v>42</v>
      </c>
      <c r="E4">
        <v>41</v>
      </c>
      <c r="F4">
        <v>40</v>
      </c>
      <c r="G4">
        <v>38</v>
      </c>
      <c r="H4">
        <v>44</v>
      </c>
      <c r="I4">
        <f>IF(D4&gt;40,D4-40,0)</f>
        <v>2</v>
      </c>
      <c r="J4">
        <f>IF(E4&gt;40,E4-40,0)</f>
        <v>1</v>
      </c>
      <c r="K4">
        <f>IF(F4&gt;40,F4-40,0)</f>
        <v>0</v>
      </c>
      <c r="L4">
        <f>IF(G4&gt;40,G4-40,0)</f>
        <v>0</v>
      </c>
      <c r="M4">
        <f>IF(H4&gt;40,H4-40,0)</f>
        <v>4</v>
      </c>
      <c r="N4" s="2">
        <f>$C4*D4</f>
        <v>420</v>
      </c>
      <c r="O4" s="2">
        <f>$C4*E4</f>
        <v>410</v>
      </c>
      <c r="P4" s="2">
        <f>$C4*F4</f>
        <v>400</v>
      </c>
      <c r="Q4" s="2">
        <f>$C4*G4</f>
        <v>380</v>
      </c>
      <c r="R4" s="2">
        <f>$C4*H4</f>
        <v>440</v>
      </c>
      <c r="S4" s="2">
        <f>0.5*$C4*I4</f>
        <v>10</v>
      </c>
      <c r="T4" s="2">
        <f>0.5*$C4*J4</f>
        <v>5</v>
      </c>
      <c r="U4" s="2">
        <f>0.5*$C4*K4</f>
        <v>0</v>
      </c>
      <c r="V4" s="2">
        <f>0.5*$C4*L4</f>
        <v>0</v>
      </c>
      <c r="W4" s="2">
        <f>0.5*$C4*M4</f>
        <v>20</v>
      </c>
      <c r="X4" s="2">
        <f>N4+S4</f>
        <v>430</v>
      </c>
      <c r="Y4" s="2">
        <f>O4+T4</f>
        <v>415</v>
      </c>
      <c r="Z4" s="2">
        <f>P4+U4</f>
        <v>400</v>
      </c>
      <c r="AA4" s="2">
        <f>Q4+V4</f>
        <v>380</v>
      </c>
      <c r="AB4" s="2">
        <f>R4+W4</f>
        <v>460</v>
      </c>
      <c r="AD4" s="2">
        <f>SUM(Table11[#This Row])</f>
        <v>2085</v>
      </c>
    </row>
    <row r="5" spans="1:30">
      <c r="A5" t="s">
        <v>18</v>
      </c>
      <c r="B5" t="s">
        <v>19</v>
      </c>
      <c r="C5" s="2">
        <v>22.1</v>
      </c>
      <c r="D5">
        <v>49</v>
      </c>
      <c r="E5">
        <v>40</v>
      </c>
      <c r="F5">
        <v>33</v>
      </c>
      <c r="G5">
        <v>20</v>
      </c>
      <c r="H5">
        <v>18</v>
      </c>
      <c r="I5">
        <f>IF(D5&gt;40,D5-40,0)</f>
        <v>9</v>
      </c>
      <c r="J5">
        <f>IF(E5&gt;40,E5-40,0)</f>
        <v>0</v>
      </c>
      <c r="K5">
        <f>IF(F5&gt;40,F5-40,0)</f>
        <v>0</v>
      </c>
      <c r="L5">
        <f>IF(G5&gt;40,G5-40,0)</f>
        <v>0</v>
      </c>
      <c r="M5">
        <f>IF(H5&gt;40,H5-40,0)</f>
        <v>0</v>
      </c>
      <c r="N5" s="2">
        <f>$C5*D5</f>
        <v>1082.9000000000001</v>
      </c>
      <c r="O5" s="2">
        <f>$C5*E5</f>
        <v>884</v>
      </c>
      <c r="P5" s="2">
        <f>$C5*F5</f>
        <v>729.30000000000007</v>
      </c>
      <c r="Q5" s="2">
        <f>$C5*G5</f>
        <v>442</v>
      </c>
      <c r="R5" s="2">
        <f>$C5*H5</f>
        <v>397.8</v>
      </c>
      <c r="S5" s="2">
        <f>0.5*$C5*I5</f>
        <v>99.45</v>
      </c>
      <c r="T5" s="2">
        <f>0.5*$C5*J5</f>
        <v>0</v>
      </c>
      <c r="U5" s="2">
        <f>0.5*$C5*K5</f>
        <v>0</v>
      </c>
      <c r="V5" s="2">
        <f>0.5*$C5*L5</f>
        <v>0</v>
      </c>
      <c r="W5" s="2">
        <f>0.5*$C5*M5</f>
        <v>0</v>
      </c>
      <c r="X5" s="2">
        <f>N5+S5</f>
        <v>1182.3500000000001</v>
      </c>
      <c r="Y5" s="2">
        <f>O5+T5</f>
        <v>884</v>
      </c>
      <c r="Z5" s="2">
        <f>P5+U5</f>
        <v>729.30000000000007</v>
      </c>
      <c r="AA5" s="2">
        <f>Q5+V5</f>
        <v>442</v>
      </c>
      <c r="AB5" s="2">
        <f>R5+W5</f>
        <v>397.8</v>
      </c>
      <c r="AD5" s="2">
        <f>SUM(Table11[#This Row])</f>
        <v>3635.4500000000007</v>
      </c>
    </row>
    <row r="6" spans="1:30">
      <c r="A6" t="s">
        <v>20</v>
      </c>
      <c r="B6" t="s">
        <v>21</v>
      </c>
      <c r="C6" s="2">
        <v>19.100000000000001</v>
      </c>
      <c r="D6">
        <v>41</v>
      </c>
      <c r="E6">
        <v>50</v>
      </c>
      <c r="F6">
        <v>47</v>
      </c>
      <c r="G6">
        <v>30</v>
      </c>
      <c r="H6">
        <v>39</v>
      </c>
      <c r="I6">
        <f>IF(D6&gt;40,D6-40,0)</f>
        <v>1</v>
      </c>
      <c r="J6">
        <f>IF(E6&gt;40,E6-40,0)</f>
        <v>10</v>
      </c>
      <c r="K6">
        <f>IF(F6&gt;40,F6-40,0)</f>
        <v>7</v>
      </c>
      <c r="L6">
        <f>IF(G6&gt;40,G6-40,0)</f>
        <v>0</v>
      </c>
      <c r="M6">
        <f>IF(H6&gt;40,H6-40,0)</f>
        <v>0</v>
      </c>
      <c r="N6" s="2">
        <f>$C6*D6</f>
        <v>783.1</v>
      </c>
      <c r="O6" s="2">
        <f>$C6*E6</f>
        <v>955.00000000000011</v>
      </c>
      <c r="P6" s="2">
        <f>$C6*F6</f>
        <v>897.7</v>
      </c>
      <c r="Q6" s="2">
        <f>$C6*G6</f>
        <v>573</v>
      </c>
      <c r="R6" s="2">
        <f>$C6*H6</f>
        <v>744.90000000000009</v>
      </c>
      <c r="S6" s="2">
        <f>0.5*$C6*I6</f>
        <v>9.5500000000000007</v>
      </c>
      <c r="T6" s="2">
        <f>0.5*$C6*J6</f>
        <v>95.5</v>
      </c>
      <c r="U6" s="2">
        <f>0.5*$C6*K6</f>
        <v>66.850000000000009</v>
      </c>
      <c r="V6" s="2">
        <f>0.5*$C6*L6</f>
        <v>0</v>
      </c>
      <c r="W6" s="2">
        <f>0.5*$C6*M6</f>
        <v>0</v>
      </c>
      <c r="X6" s="2">
        <f>N6+S6</f>
        <v>792.65</v>
      </c>
      <c r="Y6" s="2">
        <f>O6+T6</f>
        <v>1050.5</v>
      </c>
      <c r="Z6" s="2">
        <f>P6+U6</f>
        <v>964.55000000000007</v>
      </c>
      <c r="AA6" s="2">
        <f>Q6+V6</f>
        <v>573</v>
      </c>
      <c r="AB6" s="2">
        <f>R6+W6</f>
        <v>744.90000000000009</v>
      </c>
      <c r="AD6" s="2">
        <f>SUM(Table11[#This Row])</f>
        <v>4125.6000000000004</v>
      </c>
    </row>
    <row r="7" spans="1:30">
      <c r="A7" t="s">
        <v>22</v>
      </c>
      <c r="B7" t="s">
        <v>23</v>
      </c>
      <c r="C7" s="2">
        <v>6.9</v>
      </c>
      <c r="D7">
        <v>39</v>
      </c>
      <c r="E7">
        <v>52</v>
      </c>
      <c r="F7">
        <v>42</v>
      </c>
      <c r="G7">
        <v>40</v>
      </c>
      <c r="H7">
        <v>40</v>
      </c>
      <c r="I7">
        <f>IF(D7&gt;40,D7-40,0)</f>
        <v>0</v>
      </c>
      <c r="J7">
        <f>IF(E7&gt;40,E7-40,0)</f>
        <v>12</v>
      </c>
      <c r="K7">
        <f>IF(F7&gt;40,F7-40,0)</f>
        <v>2</v>
      </c>
      <c r="L7">
        <f>IF(G7&gt;40,G7-40,0)</f>
        <v>0</v>
      </c>
      <c r="M7">
        <f>IF(H7&gt;40,H7-40,0)</f>
        <v>0</v>
      </c>
      <c r="N7" s="2">
        <f>$C7*D7</f>
        <v>269.10000000000002</v>
      </c>
      <c r="O7" s="2">
        <f>$C7*E7</f>
        <v>358.8</v>
      </c>
      <c r="P7" s="2">
        <f>$C7*F7</f>
        <v>289.8</v>
      </c>
      <c r="Q7" s="2">
        <f>$C7*G7</f>
        <v>276</v>
      </c>
      <c r="R7" s="2">
        <f>$C7*H7</f>
        <v>276</v>
      </c>
      <c r="S7" s="2">
        <f>0.5*$C7*I7</f>
        <v>0</v>
      </c>
      <c r="T7" s="2">
        <f>0.5*$C7*J7</f>
        <v>41.400000000000006</v>
      </c>
      <c r="U7" s="2">
        <f>0.5*$C7*K7</f>
        <v>6.9</v>
      </c>
      <c r="V7" s="2">
        <f>0.5*$C7*L7</f>
        <v>0</v>
      </c>
      <c r="W7" s="2">
        <f>0.5*$C7*M7</f>
        <v>0</v>
      </c>
      <c r="X7" s="2">
        <f>N7+S7</f>
        <v>269.10000000000002</v>
      </c>
      <c r="Y7" s="2">
        <f>O7+T7</f>
        <v>400.20000000000005</v>
      </c>
      <c r="Z7" s="2">
        <f>P7+U7</f>
        <v>296.7</v>
      </c>
      <c r="AA7" s="2">
        <f>Q7+V7</f>
        <v>276</v>
      </c>
      <c r="AB7" s="2">
        <f>R7+W7</f>
        <v>276</v>
      </c>
      <c r="AD7" s="2">
        <f>SUM(Table11[#This Row])</f>
        <v>1518</v>
      </c>
    </row>
    <row r="8" spans="1:30">
      <c r="A8" t="s">
        <v>24</v>
      </c>
      <c r="B8" t="s">
        <v>25</v>
      </c>
      <c r="C8" s="2">
        <v>14.2</v>
      </c>
      <c r="D8">
        <v>44</v>
      </c>
      <c r="E8">
        <v>51</v>
      </c>
      <c r="F8">
        <v>42</v>
      </c>
      <c r="G8">
        <v>40</v>
      </c>
      <c r="H8">
        <v>20</v>
      </c>
      <c r="I8">
        <f>IF(D8&gt;40,D8-40,0)</f>
        <v>4</v>
      </c>
      <c r="J8">
        <f>IF(E8&gt;40,E8-40,0)</f>
        <v>11</v>
      </c>
      <c r="K8">
        <f>IF(F8&gt;40,F8-40,0)</f>
        <v>2</v>
      </c>
      <c r="L8">
        <f>IF(G8&gt;40,G8-40,0)</f>
        <v>0</v>
      </c>
      <c r="M8">
        <f>IF(H8&gt;40,H8-40,0)</f>
        <v>0</v>
      </c>
      <c r="N8" s="2">
        <f>$C8*D8</f>
        <v>624.79999999999995</v>
      </c>
      <c r="O8" s="2">
        <f>$C8*E8</f>
        <v>724.19999999999993</v>
      </c>
      <c r="P8" s="2">
        <f>$C8*F8</f>
        <v>596.4</v>
      </c>
      <c r="Q8" s="2">
        <f>$C8*G8</f>
        <v>568</v>
      </c>
      <c r="R8" s="2">
        <f>$C8*H8</f>
        <v>284</v>
      </c>
      <c r="S8" s="2">
        <f>0.5*$C8*I8</f>
        <v>28.4</v>
      </c>
      <c r="T8" s="2">
        <f>0.5*$C8*J8</f>
        <v>78.099999999999994</v>
      </c>
      <c r="U8" s="2">
        <f>0.5*$C8*K8</f>
        <v>14.2</v>
      </c>
      <c r="V8" s="2">
        <f>0.5*$C8*L8</f>
        <v>0</v>
      </c>
      <c r="W8" s="2">
        <f>0.5*$C8*M8</f>
        <v>0</v>
      </c>
      <c r="X8" s="2">
        <f>N8+S8</f>
        <v>653.19999999999993</v>
      </c>
      <c r="Y8" s="2">
        <f>O8+T8</f>
        <v>802.3</v>
      </c>
      <c r="Z8" s="2">
        <f>P8+U8</f>
        <v>610.6</v>
      </c>
      <c r="AA8" s="2">
        <f>Q8+V8</f>
        <v>568</v>
      </c>
      <c r="AB8" s="2">
        <f>R8+W8</f>
        <v>284</v>
      </c>
      <c r="AD8" s="2">
        <f>SUM(Table11[#This Row])</f>
        <v>2918.1</v>
      </c>
    </row>
    <row r="9" spans="1:30">
      <c r="A9" t="s">
        <v>26</v>
      </c>
      <c r="B9" t="s">
        <v>27</v>
      </c>
      <c r="C9" s="2">
        <v>18</v>
      </c>
      <c r="D9">
        <v>55</v>
      </c>
      <c r="E9">
        <v>60</v>
      </c>
      <c r="F9">
        <v>45</v>
      </c>
      <c r="G9">
        <v>40</v>
      </c>
      <c r="H9">
        <v>49</v>
      </c>
      <c r="I9">
        <f>IF(D9&gt;40,D9-40,0)</f>
        <v>15</v>
      </c>
      <c r="J9">
        <f>IF(E9&gt;40,E9-40,0)</f>
        <v>20</v>
      </c>
      <c r="K9">
        <f>IF(F9&gt;40,F9-40,0)</f>
        <v>5</v>
      </c>
      <c r="L9">
        <f>IF(G9&gt;40,G9-40,0)</f>
        <v>0</v>
      </c>
      <c r="M9">
        <f>IF(H9&gt;40,H9-40,0)</f>
        <v>9</v>
      </c>
      <c r="N9" s="2">
        <f>$C9*D9</f>
        <v>990</v>
      </c>
      <c r="O9" s="2">
        <f>$C9*E9</f>
        <v>1080</v>
      </c>
      <c r="P9" s="2">
        <f>$C9*F9</f>
        <v>810</v>
      </c>
      <c r="Q9" s="2">
        <f>$C9*G9</f>
        <v>720</v>
      </c>
      <c r="R9" s="2">
        <f>$C9*H9</f>
        <v>882</v>
      </c>
      <c r="S9" s="2">
        <f>0.5*$C9*I9</f>
        <v>135</v>
      </c>
      <c r="T9" s="2">
        <f>0.5*$C9*J9</f>
        <v>180</v>
      </c>
      <c r="U9" s="2">
        <f>0.5*$C9*K9</f>
        <v>45</v>
      </c>
      <c r="V9" s="2">
        <f>0.5*$C9*L9</f>
        <v>0</v>
      </c>
      <c r="W9" s="2">
        <f>0.5*$C9*M9</f>
        <v>81</v>
      </c>
      <c r="X9" s="2">
        <f>N9+S9</f>
        <v>1125</v>
      </c>
      <c r="Y9" s="2">
        <f>O9+T9</f>
        <v>1260</v>
      </c>
      <c r="Z9" s="2">
        <f>P9+U9</f>
        <v>855</v>
      </c>
      <c r="AA9" s="2">
        <f>Q9+V9</f>
        <v>720</v>
      </c>
      <c r="AB9" s="2">
        <f>R9+W9</f>
        <v>963</v>
      </c>
      <c r="AD9" s="2">
        <f>SUM(Table11[#This Row])</f>
        <v>4923</v>
      </c>
    </row>
    <row r="10" spans="1:30">
      <c r="A10" t="s">
        <v>28</v>
      </c>
      <c r="B10" t="s">
        <v>29</v>
      </c>
      <c r="C10" s="2">
        <v>17.5</v>
      </c>
      <c r="D10">
        <v>33</v>
      </c>
      <c r="E10">
        <v>22</v>
      </c>
      <c r="F10">
        <v>54</v>
      </c>
      <c r="G10">
        <v>40</v>
      </c>
      <c r="H10">
        <v>20</v>
      </c>
      <c r="I10">
        <f>IF(D10&gt;40,D10-40,0)</f>
        <v>0</v>
      </c>
      <c r="J10">
        <f>IF(E10&gt;40,E10-40,0)</f>
        <v>0</v>
      </c>
      <c r="K10">
        <f>IF(F10&gt;40,F10-40,0)</f>
        <v>14</v>
      </c>
      <c r="L10">
        <f>IF(G10&gt;40,G10-40,0)</f>
        <v>0</v>
      </c>
      <c r="M10">
        <f>IF(H10&gt;40,H10-40,0)</f>
        <v>0</v>
      </c>
      <c r="N10" s="2">
        <f>$C10*D10</f>
        <v>577.5</v>
      </c>
      <c r="O10" s="2">
        <f>$C10*E10</f>
        <v>385</v>
      </c>
      <c r="P10" s="2">
        <f>$C10*F10</f>
        <v>945</v>
      </c>
      <c r="Q10" s="2">
        <f>$C10*G10</f>
        <v>700</v>
      </c>
      <c r="R10" s="2">
        <f>$C10*H10</f>
        <v>350</v>
      </c>
      <c r="S10" s="2">
        <f>0.5*$C10*I10</f>
        <v>0</v>
      </c>
      <c r="T10" s="2">
        <f>0.5*$C10*J10</f>
        <v>0</v>
      </c>
      <c r="U10" s="2">
        <f>0.5*$C10*K10</f>
        <v>122.5</v>
      </c>
      <c r="V10" s="2">
        <f>0.5*$C10*L10</f>
        <v>0</v>
      </c>
      <c r="W10" s="2">
        <f>0.5*$C10*M10</f>
        <v>0</v>
      </c>
      <c r="X10" s="2">
        <f>N10+S10</f>
        <v>577.5</v>
      </c>
      <c r="Y10" s="2">
        <f>O10+T10</f>
        <v>385</v>
      </c>
      <c r="Z10" s="2">
        <f>P10+U10</f>
        <v>1067.5</v>
      </c>
      <c r="AA10" s="2">
        <f>Q10+V10</f>
        <v>700</v>
      </c>
      <c r="AB10" s="2">
        <f>R10+W10</f>
        <v>350</v>
      </c>
      <c r="AD10" s="2">
        <f>SUM(Table11[#This Row])</f>
        <v>3080</v>
      </c>
    </row>
    <row r="11" spans="1:30">
      <c r="A11" t="s">
        <v>30</v>
      </c>
      <c r="B11" t="s">
        <v>31</v>
      </c>
      <c r="C11" s="2">
        <v>14.7</v>
      </c>
      <c r="D11">
        <v>29</v>
      </c>
      <c r="E11">
        <v>40</v>
      </c>
      <c r="F11">
        <v>42</v>
      </c>
      <c r="G11">
        <v>40</v>
      </c>
      <c r="H11">
        <v>40</v>
      </c>
      <c r="I11">
        <f>IF(D11&gt;40,D11-40,0)</f>
        <v>0</v>
      </c>
      <c r="J11">
        <f>IF(E11&gt;40,E11-40,0)</f>
        <v>0</v>
      </c>
      <c r="K11">
        <f>IF(F11&gt;40,F11-40,0)</f>
        <v>2</v>
      </c>
      <c r="L11">
        <f>IF(G11&gt;40,G11-40,0)</f>
        <v>0</v>
      </c>
      <c r="M11">
        <f>IF(H11&gt;40,H11-40,0)</f>
        <v>0</v>
      </c>
      <c r="N11" s="2">
        <f>$C11*D11</f>
        <v>426.29999999999995</v>
      </c>
      <c r="O11" s="2">
        <f>$C11*E11</f>
        <v>588</v>
      </c>
      <c r="P11" s="2">
        <f>$C11*F11</f>
        <v>617.4</v>
      </c>
      <c r="Q11" s="2">
        <f>$C11*G11</f>
        <v>588</v>
      </c>
      <c r="R11" s="2">
        <f>$C11*H11</f>
        <v>588</v>
      </c>
      <c r="S11" s="2">
        <f>0.5*$C11*I11</f>
        <v>0</v>
      </c>
      <c r="T11" s="2">
        <f>0.5*$C11*J11</f>
        <v>0</v>
      </c>
      <c r="U11" s="2">
        <f>0.5*$C11*K11</f>
        <v>14.7</v>
      </c>
      <c r="V11" s="2">
        <f>0.5*$C11*L11</f>
        <v>0</v>
      </c>
      <c r="W11" s="2">
        <f>0.5*$C11*M11</f>
        <v>0</v>
      </c>
      <c r="X11" s="2">
        <f>N11+S11</f>
        <v>426.29999999999995</v>
      </c>
      <c r="Y11" s="2">
        <f>O11+T11</f>
        <v>588</v>
      </c>
      <c r="Z11" s="2">
        <f>P11+U11</f>
        <v>632.1</v>
      </c>
      <c r="AA11" s="2">
        <f>Q11+V11</f>
        <v>588</v>
      </c>
      <c r="AB11" s="2">
        <f>R11+W11</f>
        <v>588</v>
      </c>
      <c r="AD11" s="2">
        <f>SUM(Table11[#This Row])</f>
        <v>2822.4</v>
      </c>
    </row>
    <row r="12" spans="1:30">
      <c r="A12" t="s">
        <v>32</v>
      </c>
      <c r="B12" t="s">
        <v>33</v>
      </c>
      <c r="C12" s="2">
        <v>13.9</v>
      </c>
      <c r="D12">
        <v>40</v>
      </c>
      <c r="E12">
        <v>40</v>
      </c>
      <c r="F12">
        <v>42</v>
      </c>
      <c r="G12">
        <v>40</v>
      </c>
      <c r="H12">
        <v>40</v>
      </c>
      <c r="I12">
        <f>IF(D12&gt;40,D12-40,0)</f>
        <v>0</v>
      </c>
      <c r="J12">
        <f>IF(E12&gt;40,E12-40,0)</f>
        <v>0</v>
      </c>
      <c r="K12">
        <f>IF(F12&gt;40,F12-40,0)</f>
        <v>2</v>
      </c>
      <c r="L12">
        <f>IF(G12&gt;40,G12-40,0)</f>
        <v>0</v>
      </c>
      <c r="M12">
        <f>IF(H12&gt;40,H12-40,0)</f>
        <v>0</v>
      </c>
      <c r="N12" s="2">
        <f>$C12*D12</f>
        <v>556</v>
      </c>
      <c r="O12" s="2">
        <f>$C12*E12</f>
        <v>556</v>
      </c>
      <c r="P12" s="2">
        <f>$C12*F12</f>
        <v>583.80000000000007</v>
      </c>
      <c r="Q12" s="2">
        <f>$C12*G12</f>
        <v>556</v>
      </c>
      <c r="R12" s="2">
        <f>$C12*H12</f>
        <v>556</v>
      </c>
      <c r="S12" s="2">
        <f>0.5*$C12*I12</f>
        <v>0</v>
      </c>
      <c r="T12" s="2">
        <f>0.5*$C12*J12</f>
        <v>0</v>
      </c>
      <c r="U12" s="2">
        <f>0.5*$C12*K12</f>
        <v>13.9</v>
      </c>
      <c r="V12" s="2">
        <f>0.5*$C12*L12</f>
        <v>0</v>
      </c>
      <c r="W12" s="2">
        <f>0.5*$C12*M12</f>
        <v>0</v>
      </c>
      <c r="X12" s="2">
        <f>N12+S12</f>
        <v>556</v>
      </c>
      <c r="Y12" s="2">
        <f>O12+T12</f>
        <v>556</v>
      </c>
      <c r="Z12" s="2">
        <f>P12+U12</f>
        <v>597.70000000000005</v>
      </c>
      <c r="AA12" s="2">
        <f>Q12+V12</f>
        <v>556</v>
      </c>
      <c r="AB12" s="2">
        <f>R12+W12</f>
        <v>556</v>
      </c>
      <c r="AD12" s="2">
        <f>SUM(Table11[#This Row])</f>
        <v>2821.7</v>
      </c>
    </row>
    <row r="13" spans="1:30">
      <c r="A13" t="s">
        <v>34</v>
      </c>
      <c r="B13" t="s">
        <v>35</v>
      </c>
      <c r="C13" s="2">
        <v>11.2</v>
      </c>
      <c r="D13">
        <v>40</v>
      </c>
      <c r="E13">
        <v>40</v>
      </c>
      <c r="F13">
        <v>42</v>
      </c>
      <c r="G13">
        <v>39</v>
      </c>
      <c r="H13">
        <v>40</v>
      </c>
      <c r="I13">
        <f>IF(D13&gt;40,D13-40,0)</f>
        <v>0</v>
      </c>
      <c r="J13">
        <f>IF(E13&gt;40,E13-40,0)</f>
        <v>0</v>
      </c>
      <c r="K13">
        <f>IF(F13&gt;40,F13-40,0)</f>
        <v>2</v>
      </c>
      <c r="L13">
        <f>IF(G13&gt;40,G13-40,0)</f>
        <v>0</v>
      </c>
      <c r="M13">
        <f>IF(H13&gt;40,H13-40,0)</f>
        <v>0</v>
      </c>
      <c r="N13" s="2">
        <f>$C13*D13</f>
        <v>448</v>
      </c>
      <c r="O13" s="2">
        <f>$C13*E13</f>
        <v>448</v>
      </c>
      <c r="P13" s="2">
        <f>$C13*F13</f>
        <v>470.4</v>
      </c>
      <c r="Q13" s="2">
        <f>$C13*G13</f>
        <v>436.79999999999995</v>
      </c>
      <c r="R13" s="2">
        <f>$C13*H13</f>
        <v>448</v>
      </c>
      <c r="S13" s="2">
        <f>0.5*$C13*I13</f>
        <v>0</v>
      </c>
      <c r="T13" s="2">
        <f>0.5*$C13*J13</f>
        <v>0</v>
      </c>
      <c r="U13" s="2">
        <f>0.5*$C13*K13</f>
        <v>11.2</v>
      </c>
      <c r="V13" s="2">
        <f>0.5*$C13*L13</f>
        <v>0</v>
      </c>
      <c r="W13" s="2">
        <f>0.5*$C13*M13</f>
        <v>0</v>
      </c>
      <c r="X13" s="2">
        <f>N13+S13</f>
        <v>448</v>
      </c>
      <c r="Y13" s="2">
        <f>O13+T13</f>
        <v>448</v>
      </c>
      <c r="Z13" s="2">
        <f>P13+U13</f>
        <v>481.59999999999997</v>
      </c>
      <c r="AA13" s="2">
        <f>Q13+V13</f>
        <v>436.79999999999995</v>
      </c>
      <c r="AB13" s="2">
        <f>R13+W13</f>
        <v>448</v>
      </c>
      <c r="AD13" s="2">
        <f>SUM(Table11[#This Row])</f>
        <v>2262.3999999999996</v>
      </c>
    </row>
    <row r="14" spans="1:30">
      <c r="A14" t="s">
        <v>36</v>
      </c>
      <c r="B14" t="s">
        <v>37</v>
      </c>
      <c r="C14" s="2">
        <v>10.1</v>
      </c>
      <c r="D14">
        <v>40</v>
      </c>
      <c r="E14">
        <v>40</v>
      </c>
      <c r="F14">
        <v>41</v>
      </c>
      <c r="G14">
        <v>42</v>
      </c>
      <c r="H14">
        <v>40</v>
      </c>
      <c r="I14">
        <f>IF(D14&gt;40,D14-40,0)</f>
        <v>0</v>
      </c>
      <c r="J14">
        <f>IF(E14&gt;40,E14-40,0)</f>
        <v>0</v>
      </c>
      <c r="K14">
        <f>IF(F14&gt;40,F14-40,0)</f>
        <v>1</v>
      </c>
      <c r="L14">
        <f>IF(G14&gt;40,G14-40,0)</f>
        <v>2</v>
      </c>
      <c r="M14">
        <f>IF(H14&gt;40,H14-40,0)</f>
        <v>0</v>
      </c>
      <c r="N14" s="2">
        <f>$C14*D14</f>
        <v>404</v>
      </c>
      <c r="O14" s="2">
        <f>$C14*E14</f>
        <v>404</v>
      </c>
      <c r="P14" s="2">
        <f>$C14*F14</f>
        <v>414.09999999999997</v>
      </c>
      <c r="Q14" s="2">
        <f>$C14*G14</f>
        <v>424.2</v>
      </c>
      <c r="R14" s="2">
        <f>$C14*H14</f>
        <v>404</v>
      </c>
      <c r="S14" s="2">
        <f>0.5*$C14*I14</f>
        <v>0</v>
      </c>
      <c r="T14" s="2">
        <f>0.5*$C14*J14</f>
        <v>0</v>
      </c>
      <c r="U14" s="2">
        <f>0.5*$C14*K14</f>
        <v>5.05</v>
      </c>
      <c r="V14" s="2">
        <f>0.5*$C14*L14</f>
        <v>10.1</v>
      </c>
      <c r="W14" s="2">
        <f>0.5*$C14*M14</f>
        <v>0</v>
      </c>
      <c r="X14" s="2">
        <f>N14+S14</f>
        <v>404</v>
      </c>
      <c r="Y14" s="2">
        <f>O14+T14</f>
        <v>404</v>
      </c>
      <c r="Z14" s="2">
        <f>P14+U14</f>
        <v>419.15</v>
      </c>
      <c r="AA14" s="2">
        <f>Q14+V14</f>
        <v>434.3</v>
      </c>
      <c r="AB14" s="2">
        <f>R14+W14</f>
        <v>404</v>
      </c>
      <c r="AD14" s="2">
        <f>SUM(Table11[#This Row])</f>
        <v>2065.4499999999998</v>
      </c>
    </row>
    <row r="15" spans="1:30">
      <c r="A15" t="s">
        <v>38</v>
      </c>
      <c r="B15" t="s">
        <v>39</v>
      </c>
      <c r="C15" s="2">
        <v>9</v>
      </c>
      <c r="D15">
        <v>42</v>
      </c>
      <c r="E15">
        <v>42</v>
      </c>
      <c r="F15">
        <v>39</v>
      </c>
      <c r="G15">
        <v>42</v>
      </c>
      <c r="H15">
        <v>40</v>
      </c>
      <c r="I15">
        <f>IF(D15&gt;40,D15-40,0)</f>
        <v>2</v>
      </c>
      <c r="J15">
        <f>IF(E15&gt;40,E15-40,0)</f>
        <v>2</v>
      </c>
      <c r="K15">
        <f>IF(F15&gt;40,F15-40,0)</f>
        <v>0</v>
      </c>
      <c r="L15">
        <f>IF(G15&gt;40,G15-40,0)</f>
        <v>2</v>
      </c>
      <c r="M15">
        <f>IF(H15&gt;40,H15-40,0)</f>
        <v>0</v>
      </c>
      <c r="N15" s="2">
        <f>$C15*D15</f>
        <v>378</v>
      </c>
      <c r="O15" s="2">
        <f>$C15*E15</f>
        <v>378</v>
      </c>
      <c r="P15" s="2">
        <f>$C15*F15</f>
        <v>351</v>
      </c>
      <c r="Q15" s="2">
        <f>$C15*G15</f>
        <v>378</v>
      </c>
      <c r="R15" s="2">
        <f>$C15*H15</f>
        <v>360</v>
      </c>
      <c r="S15" s="2">
        <f>0.5*$C15*I15</f>
        <v>9</v>
      </c>
      <c r="T15" s="2">
        <f>0.5*$C15*J15</f>
        <v>9</v>
      </c>
      <c r="U15" s="2">
        <f>0.5*$C15*K15</f>
        <v>0</v>
      </c>
      <c r="V15" s="2">
        <f>0.5*$C15*L15</f>
        <v>9</v>
      </c>
      <c r="W15" s="2">
        <f>0.5*$C15*M15</f>
        <v>0</v>
      </c>
      <c r="X15" s="2">
        <f>N15+S15</f>
        <v>387</v>
      </c>
      <c r="Y15" s="2">
        <f>O15+T15</f>
        <v>387</v>
      </c>
      <c r="Z15" s="2">
        <f>P15+U15</f>
        <v>351</v>
      </c>
      <c r="AA15" s="2">
        <f>Q15+V15</f>
        <v>387</v>
      </c>
      <c r="AB15" s="2">
        <f>R15+W15</f>
        <v>360</v>
      </c>
      <c r="AD15" s="2">
        <f>SUM(Table11[#This Row])</f>
        <v>1872</v>
      </c>
    </row>
    <row r="16" spans="1:30">
      <c r="A16" t="s">
        <v>40</v>
      </c>
      <c r="B16" t="s">
        <v>41</v>
      </c>
      <c r="C16" s="2">
        <v>8.44</v>
      </c>
      <c r="D16">
        <v>40</v>
      </c>
      <c r="E16">
        <v>43</v>
      </c>
      <c r="F16">
        <v>39</v>
      </c>
      <c r="G16">
        <v>41</v>
      </c>
      <c r="H16">
        <v>40</v>
      </c>
      <c r="I16">
        <f>IF(D16&gt;40,D16-40,0)</f>
        <v>0</v>
      </c>
      <c r="J16">
        <f>IF(E16&gt;40,E16-40,0)</f>
        <v>3</v>
      </c>
      <c r="K16">
        <f>IF(F16&gt;40,F16-40,0)</f>
        <v>0</v>
      </c>
      <c r="L16">
        <f>IF(G16&gt;40,G16-40,0)</f>
        <v>1</v>
      </c>
      <c r="M16">
        <f>IF(H16&gt;40,H16-40,0)</f>
        <v>0</v>
      </c>
      <c r="N16" s="2">
        <f>$C16*D16</f>
        <v>337.59999999999997</v>
      </c>
      <c r="O16" s="2">
        <f>$C16*E16</f>
        <v>362.91999999999996</v>
      </c>
      <c r="P16" s="2">
        <f>$C16*F16</f>
        <v>329.15999999999997</v>
      </c>
      <c r="Q16" s="2">
        <f>$C16*G16</f>
        <v>346.03999999999996</v>
      </c>
      <c r="R16" s="2">
        <f>$C16*H16</f>
        <v>337.59999999999997</v>
      </c>
      <c r="S16" s="2">
        <f>0.5*$C16*I16</f>
        <v>0</v>
      </c>
      <c r="T16" s="2">
        <f>0.5*$C16*J16</f>
        <v>12.66</v>
      </c>
      <c r="U16" s="2">
        <f>0.5*$C16*K16</f>
        <v>0</v>
      </c>
      <c r="V16" s="2">
        <f>0.5*$C16*L16</f>
        <v>4.22</v>
      </c>
      <c r="W16" s="2">
        <f>0.5*$C16*M16</f>
        <v>0</v>
      </c>
      <c r="X16" s="2">
        <f>N16+S16</f>
        <v>337.59999999999997</v>
      </c>
      <c r="Y16" s="2">
        <f>O16+T16</f>
        <v>375.58</v>
      </c>
      <c r="Z16" s="2">
        <f>P16+U16</f>
        <v>329.15999999999997</v>
      </c>
      <c r="AA16" s="2">
        <f>Q16+V16</f>
        <v>350.26</v>
      </c>
      <c r="AB16" s="2">
        <f>R16+W16</f>
        <v>337.59999999999997</v>
      </c>
      <c r="AD16" s="2">
        <f>SUM(Table11[#This Row])</f>
        <v>1730.1999999999998</v>
      </c>
    </row>
    <row r="17" spans="1:30">
      <c r="A17" t="s">
        <v>42</v>
      </c>
      <c r="B17" t="s">
        <v>43</v>
      </c>
      <c r="C17" s="2">
        <v>14.2</v>
      </c>
      <c r="D17">
        <v>40</v>
      </c>
      <c r="E17">
        <v>42</v>
      </c>
      <c r="F17">
        <v>39</v>
      </c>
      <c r="G17">
        <v>40</v>
      </c>
      <c r="H17">
        <v>40</v>
      </c>
      <c r="I17">
        <f>IF(D17&gt;40,D17-40,0)</f>
        <v>0</v>
      </c>
      <c r="J17">
        <f>IF(E17&gt;40,E17-40,0)</f>
        <v>2</v>
      </c>
      <c r="K17">
        <f>IF(F17&gt;40,F17-40,0)</f>
        <v>0</v>
      </c>
      <c r="L17">
        <f>IF(G17&gt;40,G17-40,0)</f>
        <v>0</v>
      </c>
      <c r="M17">
        <f>IF(H17&gt;40,H17-40,0)</f>
        <v>0</v>
      </c>
      <c r="N17" s="2">
        <f>$C17*D17</f>
        <v>568</v>
      </c>
      <c r="O17" s="2">
        <f>$C17*E17</f>
        <v>596.4</v>
      </c>
      <c r="P17" s="2">
        <f>$C17*F17</f>
        <v>553.79999999999995</v>
      </c>
      <c r="Q17" s="2">
        <f>$C17*G17</f>
        <v>568</v>
      </c>
      <c r="R17" s="2">
        <f>$C17*H17</f>
        <v>568</v>
      </c>
      <c r="S17" s="2">
        <f>0.5*$C17*I17</f>
        <v>0</v>
      </c>
      <c r="T17" s="2">
        <f>0.5*$C17*J17</f>
        <v>14.2</v>
      </c>
      <c r="U17" s="2">
        <f>0.5*$C17*K17</f>
        <v>0</v>
      </c>
      <c r="V17" s="2">
        <f>0.5*$C17*L17</f>
        <v>0</v>
      </c>
      <c r="W17" s="2">
        <f>0.5*$C17*M17</f>
        <v>0</v>
      </c>
      <c r="X17" s="2">
        <f>N17+S17</f>
        <v>568</v>
      </c>
      <c r="Y17" s="2">
        <f>O17+T17</f>
        <v>610.6</v>
      </c>
      <c r="Z17" s="2">
        <f>P17+U17</f>
        <v>553.79999999999995</v>
      </c>
      <c r="AA17" s="2">
        <f>Q17+V17</f>
        <v>568</v>
      </c>
      <c r="AB17" s="2">
        <f>R17+W17</f>
        <v>568</v>
      </c>
      <c r="AD17" s="2">
        <f>SUM(Table11[#This Row])</f>
        <v>2868.3999999999996</v>
      </c>
    </row>
    <row r="18" spans="1:30">
      <c r="A18" t="s">
        <v>44</v>
      </c>
      <c r="B18" t="s">
        <v>45</v>
      </c>
      <c r="C18" s="2">
        <v>45</v>
      </c>
      <c r="D18">
        <v>41</v>
      </c>
      <c r="E18">
        <v>42</v>
      </c>
      <c r="F18">
        <v>40</v>
      </c>
      <c r="G18">
        <v>28</v>
      </c>
      <c r="H18">
        <v>40</v>
      </c>
      <c r="I18">
        <f>IF(D18&gt;40,D18-40,0)</f>
        <v>1</v>
      </c>
      <c r="J18">
        <f>IF(E18&gt;40,E18-40,0)</f>
        <v>2</v>
      </c>
      <c r="K18">
        <f>IF(F18&gt;40,F18-40,0)</f>
        <v>0</v>
      </c>
      <c r="L18">
        <f>IF(G18&gt;40,G18-40,0)</f>
        <v>0</v>
      </c>
      <c r="M18">
        <f>IF(H18&gt;40,H18-40,0)</f>
        <v>0</v>
      </c>
      <c r="N18" s="2">
        <f>$C18*D18</f>
        <v>1845</v>
      </c>
      <c r="O18" s="2">
        <f>$C18*E18</f>
        <v>1890</v>
      </c>
      <c r="P18" s="2">
        <f>$C18*F18</f>
        <v>1800</v>
      </c>
      <c r="Q18" s="2">
        <f>$C18*G18</f>
        <v>1260</v>
      </c>
      <c r="R18" s="2">
        <f>$C18*H18</f>
        <v>1800</v>
      </c>
      <c r="S18" s="2">
        <f>0.5*$C18*I18</f>
        <v>22.5</v>
      </c>
      <c r="T18" s="2">
        <f>0.5*$C18*J18</f>
        <v>45</v>
      </c>
      <c r="U18" s="2">
        <f>0.5*$C18*K18</f>
        <v>0</v>
      </c>
      <c r="V18" s="2">
        <f>0.5*$C18*L18</f>
        <v>0</v>
      </c>
      <c r="W18" s="2">
        <f>0.5*$C18*M18</f>
        <v>0</v>
      </c>
      <c r="X18" s="2">
        <f>N18+S18</f>
        <v>1867.5</v>
      </c>
      <c r="Y18" s="2">
        <f>O18+T18</f>
        <v>1935</v>
      </c>
      <c r="Z18" s="2">
        <f>P18+U18</f>
        <v>1800</v>
      </c>
      <c r="AA18" s="2">
        <f>Q18+V18</f>
        <v>1260</v>
      </c>
      <c r="AB18" s="2">
        <f>R18+W18</f>
        <v>1800</v>
      </c>
      <c r="AD18" s="2">
        <f>SUM(Table11[#This Row])</f>
        <v>8662.5</v>
      </c>
    </row>
    <row r="19" spans="1:30">
      <c r="A19" t="s">
        <v>46</v>
      </c>
      <c r="B19" t="s">
        <v>47</v>
      </c>
      <c r="C19" s="2">
        <v>30</v>
      </c>
      <c r="D19">
        <v>39</v>
      </c>
      <c r="E19">
        <v>80</v>
      </c>
      <c r="F19">
        <v>40</v>
      </c>
      <c r="G19">
        <v>20</v>
      </c>
      <c r="H19">
        <v>40</v>
      </c>
      <c r="I19">
        <f>IF(D19&gt;40,D19-40,0)</f>
        <v>0</v>
      </c>
      <c r="J19">
        <f>IF(E19&gt;40,E19-40,0)</f>
        <v>40</v>
      </c>
      <c r="K19">
        <f>IF(F19&gt;40,F19-40,0)</f>
        <v>0</v>
      </c>
      <c r="L19">
        <f>IF(G19&gt;40,G19-40,0)</f>
        <v>0</v>
      </c>
      <c r="M19">
        <f>IF(H19&gt;40,H19-40,0)</f>
        <v>0</v>
      </c>
      <c r="N19" s="2">
        <f>$C19*D19</f>
        <v>1170</v>
      </c>
      <c r="O19" s="2">
        <f>$C19*E19</f>
        <v>2400</v>
      </c>
      <c r="P19" s="2">
        <f>$C19*F19</f>
        <v>1200</v>
      </c>
      <c r="Q19" s="2">
        <f>$C19*G19</f>
        <v>600</v>
      </c>
      <c r="R19" s="2">
        <f>$C19*H19</f>
        <v>1200</v>
      </c>
      <c r="S19" s="2">
        <f>0.5*$C19*I19</f>
        <v>0</v>
      </c>
      <c r="T19" s="2">
        <f>0.5*$C19*J19</f>
        <v>600</v>
      </c>
      <c r="U19" s="2">
        <f>0.5*$C19*K19</f>
        <v>0</v>
      </c>
      <c r="V19" s="2">
        <f>0.5*$C19*L19</f>
        <v>0</v>
      </c>
      <c r="W19" s="2">
        <f>0.5*$C19*M19</f>
        <v>0</v>
      </c>
      <c r="X19" s="2">
        <f>N19+S19</f>
        <v>1170</v>
      </c>
      <c r="Y19" s="2">
        <f>O19+T19</f>
        <v>3000</v>
      </c>
      <c r="Z19" s="2">
        <f>P19+U19</f>
        <v>1200</v>
      </c>
      <c r="AA19" s="2">
        <f>Q19+V19</f>
        <v>600</v>
      </c>
      <c r="AB19" s="2">
        <f>R19+W19</f>
        <v>1200</v>
      </c>
      <c r="AD19" s="2">
        <f>SUM(Table11[#This Row])</f>
        <v>7170</v>
      </c>
    </row>
    <row r="21" spans="1:30">
      <c r="A21" t="s">
        <v>48</v>
      </c>
      <c r="C21" s="2">
        <f>MAX(C3:C19)</f>
        <v>45</v>
      </c>
      <c r="D21">
        <f>MAX(D3:D19)</f>
        <v>55</v>
      </c>
      <c r="N21" s="4">
        <f>MAX(N3:N19)</f>
        <v>1845</v>
      </c>
      <c r="O21" s="4">
        <f t="shared" ref="O21:AB21" si="0">MAX(O3:O19)</f>
        <v>2400</v>
      </c>
      <c r="P21" s="4">
        <f t="shared" si="0"/>
        <v>1800</v>
      </c>
      <c r="Q21" s="4">
        <f t="shared" si="0"/>
        <v>1260</v>
      </c>
      <c r="R21" s="4">
        <f t="shared" si="0"/>
        <v>1800</v>
      </c>
      <c r="S21" s="4">
        <f t="shared" si="0"/>
        <v>135</v>
      </c>
      <c r="T21" s="4">
        <f t="shared" si="0"/>
        <v>600</v>
      </c>
      <c r="U21" s="4">
        <f t="shared" si="0"/>
        <v>122.5</v>
      </c>
      <c r="V21" s="4">
        <f t="shared" si="0"/>
        <v>10.1</v>
      </c>
      <c r="W21" s="4">
        <f t="shared" si="0"/>
        <v>81</v>
      </c>
      <c r="X21" s="4">
        <f t="shared" si="0"/>
        <v>1867.5</v>
      </c>
      <c r="Y21" s="4">
        <f t="shared" si="0"/>
        <v>3000</v>
      </c>
      <c r="Z21" s="4">
        <f t="shared" si="0"/>
        <v>1800</v>
      </c>
      <c r="AA21" s="4">
        <f t="shared" si="0"/>
        <v>1260</v>
      </c>
      <c r="AB21" s="4">
        <f t="shared" si="0"/>
        <v>1800</v>
      </c>
      <c r="AD21" s="4">
        <f t="shared" ref="AD21" si="1">MAX(AD3:AD19)</f>
        <v>8662.5</v>
      </c>
    </row>
    <row r="22" spans="1:30">
      <c r="A22" t="s">
        <v>49</v>
      </c>
      <c r="C22" s="2">
        <f>MIN(C3:C19)</f>
        <v>6.9</v>
      </c>
      <c r="D22">
        <f>MIN(D3:D19)</f>
        <v>29</v>
      </c>
      <c r="N22" s="4">
        <f>MIN(N3:N19)</f>
        <v>269.10000000000002</v>
      </c>
      <c r="O22" s="4">
        <f t="shared" ref="O22:AB22" si="2">MIN(O3:O19)</f>
        <v>358.8</v>
      </c>
      <c r="P22" s="4">
        <f t="shared" si="2"/>
        <v>289.8</v>
      </c>
      <c r="Q22" s="4">
        <f t="shared" si="2"/>
        <v>276</v>
      </c>
      <c r="R22" s="4">
        <f t="shared" si="2"/>
        <v>276</v>
      </c>
      <c r="S22" s="4">
        <f t="shared" si="2"/>
        <v>0</v>
      </c>
      <c r="T22" s="4">
        <f t="shared" si="2"/>
        <v>0</v>
      </c>
      <c r="U22" s="4">
        <f t="shared" si="2"/>
        <v>0</v>
      </c>
      <c r="V22" s="4">
        <f t="shared" si="2"/>
        <v>0</v>
      </c>
      <c r="W22" s="4">
        <f t="shared" si="2"/>
        <v>0</v>
      </c>
      <c r="X22" s="4">
        <f t="shared" si="2"/>
        <v>269.10000000000002</v>
      </c>
      <c r="Y22" s="4">
        <f t="shared" si="2"/>
        <v>375.58</v>
      </c>
      <c r="Z22" s="4">
        <f t="shared" si="2"/>
        <v>296.7</v>
      </c>
      <c r="AA22" s="4">
        <f t="shared" si="2"/>
        <v>276</v>
      </c>
      <c r="AB22" s="4">
        <f t="shared" si="2"/>
        <v>276</v>
      </c>
      <c r="AD22" s="4">
        <f t="shared" ref="AD22" si="3">MIN(AD3:AD19)</f>
        <v>1518</v>
      </c>
    </row>
    <row r="23" spans="1:30">
      <c r="A23" t="s">
        <v>50</v>
      </c>
      <c r="C23" s="2">
        <f>AVERAGE(C3:C19)</f>
        <v>16.484705882352941</v>
      </c>
      <c r="D23" s="3">
        <f>AVERAGE(D3:D19)</f>
        <v>40.882352941176471</v>
      </c>
      <c r="E23" s="3"/>
      <c r="F23" s="3"/>
      <c r="G23" s="3"/>
      <c r="H23" s="3"/>
      <c r="I23" s="3"/>
      <c r="J23" s="3"/>
      <c r="K23" s="3"/>
      <c r="L23" s="3"/>
      <c r="M23" s="3"/>
      <c r="N23" s="4">
        <f>AVERAGE(N3:N19)</f>
        <v>678.36470588235295</v>
      </c>
      <c r="O23" s="4">
        <f t="shared" ref="O23:AB23" si="4">AVERAGE(O3:O19)</f>
        <v>769.88941176470587</v>
      </c>
      <c r="P23" s="4">
        <f t="shared" si="4"/>
        <v>682.82117647058828</v>
      </c>
      <c r="Q23" s="4">
        <f t="shared" si="4"/>
        <v>546.64941176470597</v>
      </c>
      <c r="R23" s="4">
        <f t="shared" si="4"/>
        <v>609.86470588235295</v>
      </c>
      <c r="S23" s="4">
        <f t="shared" si="4"/>
        <v>18.932352941176472</v>
      </c>
      <c r="T23" s="4">
        <f t="shared" si="4"/>
        <v>64.515294117647059</v>
      </c>
      <c r="U23" s="4">
        <f t="shared" si="4"/>
        <v>17.664705882352941</v>
      </c>
      <c r="V23" s="4">
        <f t="shared" si="4"/>
        <v>1.371764705882353</v>
      </c>
      <c r="W23" s="4">
        <f t="shared" si="4"/>
        <v>8.7470588235294109</v>
      </c>
      <c r="X23" s="4">
        <f t="shared" si="4"/>
        <v>697.29705882352937</v>
      </c>
      <c r="Y23" s="4">
        <f t="shared" si="4"/>
        <v>834.40470588235303</v>
      </c>
      <c r="Z23" s="4">
        <f t="shared" si="4"/>
        <v>700.48588235294119</v>
      </c>
      <c r="AA23" s="4">
        <f t="shared" si="4"/>
        <v>548.02117647058822</v>
      </c>
      <c r="AB23" s="4">
        <f t="shared" si="4"/>
        <v>618.61176470588248</v>
      </c>
      <c r="AD23" s="4">
        <f t="shared" ref="AD23" si="5">AVERAGE(AD3:AD19)</f>
        <v>3398.8205882352941</v>
      </c>
    </row>
    <row r="24" spans="1:30">
      <c r="A24" t="s">
        <v>4</v>
      </c>
      <c r="D24">
        <f>SUM(D3:D19)</f>
        <v>695</v>
      </c>
      <c r="N24" s="4">
        <f>SUM(N3:N19)</f>
        <v>11532.2</v>
      </c>
      <c r="O24" s="4">
        <f t="shared" ref="O24:AB24" si="6">SUM(O3:O19)</f>
        <v>13088.119999999999</v>
      </c>
      <c r="P24" s="4">
        <f t="shared" si="6"/>
        <v>11607.960000000001</v>
      </c>
      <c r="Q24" s="4">
        <f t="shared" si="6"/>
        <v>9293.0400000000009</v>
      </c>
      <c r="R24" s="4">
        <f t="shared" si="6"/>
        <v>10367.700000000001</v>
      </c>
      <c r="S24" s="4">
        <f t="shared" si="6"/>
        <v>321.85000000000002</v>
      </c>
      <c r="T24" s="4">
        <f t="shared" si="6"/>
        <v>1096.76</v>
      </c>
      <c r="U24" s="4">
        <f t="shared" si="6"/>
        <v>300.3</v>
      </c>
      <c r="V24" s="4">
        <f t="shared" si="6"/>
        <v>23.32</v>
      </c>
      <c r="W24" s="4">
        <f t="shared" si="6"/>
        <v>148.69999999999999</v>
      </c>
      <c r="X24" s="4">
        <f t="shared" si="6"/>
        <v>11854.05</v>
      </c>
      <c r="Y24" s="4">
        <f t="shared" si="6"/>
        <v>14184.880000000001</v>
      </c>
      <c r="Z24" s="4">
        <f t="shared" si="6"/>
        <v>11908.26</v>
      </c>
      <c r="AA24" s="4">
        <f t="shared" si="6"/>
        <v>9316.36</v>
      </c>
      <c r="AB24" s="4">
        <f t="shared" si="6"/>
        <v>10516.400000000001</v>
      </c>
      <c r="AD24" s="4">
        <f t="shared" ref="AD24" si="7">SUM(AD3:AD19)</f>
        <v>57779.95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johnathan holly</cp:lastModifiedBy>
  <cp:revision/>
  <dcterms:created xsi:type="dcterms:W3CDTF">2024-07-30T19:32:53Z</dcterms:created>
  <dcterms:modified xsi:type="dcterms:W3CDTF">2024-07-31T14:55:42Z</dcterms:modified>
  <cp:category/>
  <cp:contentStatus/>
</cp:coreProperties>
</file>