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yagi\Desktop\Duoc\2025-2\Capstone\DOCUMENTOS FASE1\JonathanHuala\"/>
    </mc:Choice>
  </mc:AlternateContent>
  <xr:revisionPtr revIDLastSave="0" documentId="13_ncr:1_{6243E230-5D01-43E0-9EE4-F6BC6557CF2C}" xr6:coauthVersionLast="47" xr6:coauthVersionMax="47" xr10:uidLastSave="{00000000-0000-0000-0000-000000000000}"/>
  <bookViews>
    <workbookView xWindow="-98" yWindow="-98" windowWidth="21795" windowHeight="129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G19" i="1"/>
  <c r="H19" i="1"/>
  <c r="I19" i="1" s="1"/>
  <c r="J19" i="1"/>
  <c r="K19" i="1" s="1"/>
  <c r="E17" i="1"/>
  <c r="G17" i="1"/>
  <c r="H17" i="1"/>
  <c r="I17" i="1" s="1"/>
  <c r="J17" i="1"/>
  <c r="K17" i="1" s="1"/>
  <c r="G31" i="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F20" i="1"/>
  <c r="G20" i="1" s="1"/>
  <c r="G21" i="1"/>
  <c r="C57" i="1" l="1"/>
  <c r="C46" i="1"/>
  <c r="E21" i="1"/>
  <c r="H21" i="1"/>
  <c r="I21" i="1" s="1"/>
  <c r="J21" i="1"/>
  <c r="K21" i="1" s="1"/>
  <c r="G22" i="1"/>
  <c r="H22" i="1"/>
  <c r="I22" i="1" s="1"/>
  <c r="J22" i="1"/>
  <c r="K22" i="1" s="1"/>
  <c r="C27" i="1"/>
  <c r="J20" i="1"/>
  <c r="K20" i="1" s="1"/>
  <c r="H20" i="1"/>
  <c r="I20" i="1" s="1"/>
  <c r="E20" i="1"/>
  <c r="J18" i="1"/>
  <c r="K18" i="1" s="1"/>
  <c r="H18" i="1"/>
  <c r="I18" i="1" s="1"/>
  <c r="G18" i="1"/>
  <c r="J16" i="1"/>
  <c r="K16" i="1" s="1"/>
  <c r="H16" i="1"/>
  <c r="I16" i="1" s="1"/>
  <c r="F16" i="1"/>
  <c r="G16" i="1" s="1"/>
  <c r="J15" i="1"/>
  <c r="K15" i="1" s="1"/>
  <c r="H15" i="1"/>
  <c r="I15" i="1" s="1"/>
  <c r="G15" i="1"/>
  <c r="J13" i="1"/>
  <c r="K13" i="1" s="1"/>
  <c r="H13" i="1"/>
  <c r="I13" i="1" s="1"/>
  <c r="F13" i="1"/>
  <c r="G13" i="1" s="1"/>
  <c r="E23" i="1" l="1"/>
  <c r="G23" i="1"/>
  <c r="I23" i="1"/>
  <c r="C34" i="1" l="1"/>
  <c r="K23" i="1"/>
  <c r="C23" i="1" s="1"/>
  <c r="C24" i="1" s="1"/>
  <c r="C35" i="1" l="1"/>
  <c r="D4" i="1" s="1"/>
  <c r="C4" i="1"/>
  <c r="E4" i="1" l="1"/>
</calcChain>
</file>

<file path=xl/sharedStrings.xml><?xml version="1.0" encoding="utf-8"?>
<sst xmlns="http://schemas.openxmlformats.org/spreadsheetml/2006/main" count="169" uniqueCount="98">
  <si>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</si>
  <si>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</si>
  <si>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</si>
  <si>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</si>
  <si>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</si>
  <si>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</si>
  <si>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</si>
  <si>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</si>
  <si>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</si>
  <si>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</si>
  <si>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</si>
  <si>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</si>
  <si>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</si>
  <si>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</si>
  <si>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</si>
  <si>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</si>
  <si>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</si>
  <si>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</si>
  <si>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</si>
  <si>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</si>
  <si>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</si>
  <si>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</si>
  <si>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</si>
  <si>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</si>
  <si>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</si>
  <si>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</si>
  <si>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</si>
  <si>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</si>
  <si>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</si>
  <si>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</si>
  <si>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</si>
  <si>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</si>
  <si>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</si>
  <si>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</si>
  <si>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</si>
  <si>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</si>
  <si>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</si>
  <si>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</si>
  <si>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</si>
  <si>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</si>
  <si>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</si>
  <si>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</si>
  <si>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</si>
  <si>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</si>
  <si>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</si>
  <si>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</si>
  <si>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</si>
  <si>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</si>
  <si>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</si>
  <si>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</si>
  <si>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</si>
  <si>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</si>
  <si>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</si>
  <si>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</si>
  <si>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</si>
  <si>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</si>
  <si>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</si>
  <si>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</si>
  <si>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</si>
  <si>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</si>
  <si>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</si>
  <si>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</si>
  <si>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</si>
  <si>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</si>
  <si>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</si>
  <si>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</si>
  <si>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</si>
  <si>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</si>
  <si>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</si>
  <si>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</si>
  <si>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</si>
  <si>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</si>
  <si>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</si>
  <si>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</si>
  <si>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</si>
  <si>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</si>
  <si>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</si>
  <si>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</si>
  <si>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</si>
  <si>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</si>
  <si>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</si>
  <si>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</si>
  <si>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</si>
  <si>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</si>
  <si>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</si>
  <si>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</si>
  <si>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</si>
  <si>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</si>
  <si>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</si>
  <si>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</si>
  <si>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</si>
  <si>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</si>
  <si>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</si>
  <si>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</si>
  <si>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</si>
  <si>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Jonathan Huala</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</si>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</sst>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1" zoomScaleNormal="100" workbookViewId="0">
      <selection activeCell="D29" sqref="D29:K29"/>
    </sheetView>
  </sheetViews>
  <sheetFormatPr baseColWidth="10" defaultColWidth="14.3984375" defaultRowHeight="15" customHeight="1" outlineLevelRow="1" x14ac:dyDescent="0.45"/>
  <cols>
    <col min="1" max="1" width="10.73046875" customWidth="1"/>
    <col min="2" max="2" width="66.86328125" customWidth="1"/>
    <col min="3" max="3" width="22" bestFit="1" customWidth="1"/>
    <col min="4" max="4" width="11.265625" customWidth="1"/>
    <col min="5" max="7" width="11.73046875" customWidth="1"/>
    <col min="8" max="8" width="7.73046875" customWidth="1"/>
    <col min="9" max="9" width="11.73046875" customWidth="1"/>
    <col min="10" max="10" width="7.73046875" customWidth="1"/>
    <col min="11" max="11" width="11.73046875" customWidth="1"/>
    <col min="12" max="24" width="10.73046875" customWidth="1"/>
  </cols>
  <sheetData>
    <row r="2" spans="1:11" ht="14.25" x14ac:dyDescent="0.45">
      <c r="C2" s="2">
        <v>0.75</v>
      </c>
      <c r="D2" s="2">
        <v>0.25</v>
      </c>
      <c r="E2" s="63">
        <v>1</v>
      </c>
    </row>
    <row r="3" spans="1:11" ht="14.25" x14ac:dyDescent="0.45">
      <c r="B3" s="3" t="s">
        <v>0</v>
      </c>
      <c r="C3" s="4" t="s">
        <v>1</v>
      </c>
      <c r="D3" s="2" t="s">
        <v>2</v>
      </c>
      <c r="E3" s="50"/>
    </row>
    <row r="4" spans="1:11" ht="14.25" x14ac:dyDescent="0.45">
      <c r="A4" s="5">
        <v>1</v>
      </c>
      <c r="B4" s="32" t="s">
        <v>95</v>
      </c>
      <c r="C4" s="6">
        <f>EVALUACION1!$C$24</f>
        <v>5.0999999999999996</v>
      </c>
      <c r="D4" s="6">
        <f>$C$35</f>
        <v>5</v>
      </c>
      <c r="E4" s="43">
        <f>C4*C$2+D4*D$2</f>
        <v>5.0749999999999993</v>
      </c>
      <c r="G4" s="1"/>
    </row>
    <row r="5" spans="1:11" ht="14.25" x14ac:dyDescent="0.45">
      <c r="A5" s="5">
        <v>2</v>
      </c>
      <c r="B5" s="32"/>
      <c r="C5" s="6"/>
      <c r="D5" s="6"/>
      <c r="E5" s="43"/>
      <c r="G5" s="1"/>
    </row>
    <row r="6" spans="1:11" ht="14.25" x14ac:dyDescent="0.45">
      <c r="A6" s="5">
        <v>3</v>
      </c>
      <c r="B6" s="32"/>
      <c r="C6" s="6"/>
      <c r="D6" s="6"/>
      <c r="E6" s="43"/>
      <c r="G6" s="1"/>
    </row>
    <row r="11" spans="1:11" ht="18" outlineLevel="1" x14ac:dyDescent="0.45">
      <c r="A11" s="64" t="s">
        <v>3</v>
      </c>
      <c r="B11" s="14"/>
      <c r="C11" s="57" t="s">
        <v>4</v>
      </c>
      <c r="D11" s="58" t="s">
        <v>5</v>
      </c>
      <c r="E11" s="59"/>
      <c r="F11" s="59"/>
      <c r="G11" s="59"/>
      <c r="H11" s="59"/>
      <c r="I11" s="59"/>
      <c r="J11" s="59"/>
      <c r="K11" s="60"/>
    </row>
    <row r="12" spans="1:11" ht="14.25" outlineLevel="1" x14ac:dyDescent="0.45">
      <c r="A12" s="62"/>
      <c r="B12" s="24" t="s">
        <v>6</v>
      </c>
      <c r="C12" s="50"/>
      <c r="D12" s="58" t="s">
        <v>7</v>
      </c>
      <c r="E12" s="60"/>
      <c r="F12" s="58" t="s">
        <v>8</v>
      </c>
      <c r="G12" s="60"/>
      <c r="H12" s="58" t="s">
        <v>9</v>
      </c>
      <c r="I12" s="60"/>
      <c r="J12" s="58" t="s">
        <v>10</v>
      </c>
      <c r="K12" s="60"/>
    </row>
    <row r="13" spans="1:11" ht="23.25" outlineLevel="1" x14ac:dyDescent="0.45">
      <c r="A13" s="65"/>
      <c r="B13" s="35" t="str">
        <f>RUBRICA!A5</f>
        <v>1. Describe brevemente en qué consiste el Proyecto APT, justificando su relevancia para el campo laboral de su carrera.</v>
      </c>
      <c r="C13" s="33" t="s">
        <v>7</v>
      </c>
      <c r="D13" s="16" t="s">
        <v>96</v>
      </c>
      <c r="E13" s="16">
        <f>IF(D13="X",100*0.1,"")</f>
        <v>10</v>
      </c>
      <c r="F13" s="16" t="str">
        <f t="shared" ref="F13:F16" si="0">IF($C13=L,"X","")</f>
        <v/>
      </c>
      <c r="G13" s="16" t="str">
        <f>IF(F13="X",60*0.1,"")</f>
        <v/>
      </c>
      <c r="H13" s="16" t="str">
        <f t="shared" ref="H13:H16" si="1">IF($C13=ML,"X","")</f>
        <v/>
      </c>
      <c r="I13" s="16" t="str">
        <f>IF(H13="X",30*0.1,"")</f>
        <v/>
      </c>
      <c r="J13" s="16" t="str">
        <f t="shared" ref="J13:J16" si="2">IF($C13=NL,"X","")</f>
        <v/>
      </c>
      <c r="K13" s="16" t="str">
        <f t="shared" ref="K13:K16" si="3">IF($J13="X",0,"")</f>
        <v/>
      </c>
    </row>
    <row r="14" spans="1:11" ht="26.45" customHeight="1" outlineLevel="1" x14ac:dyDescent="0.45">
      <c r="A14" s="65"/>
      <c r="B14" s="35" t="str">
        <f>RUBRICA!A6</f>
        <v>2. Relaciona el Proyecto APT con las competencias del perfil de egreso de su Plan de Estudio.</v>
      </c>
      <c r="C14" s="33" t="s">
        <v>7</v>
      </c>
      <c r="D14" s="16" t="s">
        <v>96</v>
      </c>
      <c r="E14" s="16">
        <f t="shared" ref="E14" si="4">IF(D14="X",100*0.05,"")</f>
        <v>5</v>
      </c>
      <c r="F14" s="16" t="str">
        <f t="shared" si="0"/>
        <v/>
      </c>
      <c r="G14" s="16" t="str">
        <f t="shared" ref="G14" si="5">IF(F14="X",60*0.05,"")</f>
        <v/>
      </c>
      <c r="H14" s="16" t="str">
        <f t="shared" si="1"/>
        <v/>
      </c>
      <c r="I14" s="16" t="str">
        <f t="shared" ref="I14" si="6">IF(H14="X",30*0.05,"")</f>
        <v/>
      </c>
      <c r="J14" s="16" t="str">
        <f t="shared" si="2"/>
        <v/>
      </c>
      <c r="K14" s="16" t="str">
        <f t="shared" si="3"/>
        <v/>
      </c>
    </row>
    <row r="15" spans="1:11" ht="14.25" outlineLevel="1" x14ac:dyDescent="0.45">
      <c r="A15" s="65"/>
      <c r="B15" s="35" t="str">
        <f>RUBRICA!A8</f>
        <v xml:space="preserve">4.  Argumenta por qué el proyecto es factible de realizarse en el marco de la asignatura. </v>
      </c>
      <c r="C15" s="33" t="s">
        <v>7</v>
      </c>
      <c r="D15" s="16"/>
      <c r="E15" s="16" t="str">
        <f t="shared" ref="E15:E21" si="7">IF(D15="X",100*0.05,"")</f>
        <v/>
      </c>
      <c r="F15" s="16" t="s">
        <v>96</v>
      </c>
      <c r="G15" s="16">
        <f t="shared" ref="G15:G21" si="8">IF(F15="X",60*0.05,"")</f>
        <v>3</v>
      </c>
      <c r="H15" s="16" t="str">
        <f t="shared" si="1"/>
        <v/>
      </c>
      <c r="I15" s="16" t="str">
        <f t="shared" ref="I15:I21" si="9">IF(H15="X",30*0.05,"")</f>
        <v/>
      </c>
      <c r="J15" s="16" t="str">
        <f t="shared" si="2"/>
        <v/>
      </c>
      <c r="K15" s="16" t="str">
        <f t="shared" si="3"/>
        <v/>
      </c>
    </row>
    <row r="16" spans="1:11" ht="14.25" outlineLevel="1" x14ac:dyDescent="0.45">
      <c r="A16" s="65"/>
      <c r="B16" s="35" t="str">
        <f>RUBRICA!A9</f>
        <v xml:space="preserve">5. Formula objetivos claros, concisos y coherentes con la disciplina y la situación a abordar. </v>
      </c>
      <c r="C16" s="33" t="s">
        <v>7</v>
      </c>
      <c r="D16" s="16" t="s">
        <v>96</v>
      </c>
      <c r="E16" s="16">
        <f>IF(D16="X",100*0.05,"")</f>
        <v>5</v>
      </c>
      <c r="F16" s="16" t="str">
        <f t="shared" si="0"/>
        <v/>
      </c>
      <c r="G16" s="16" t="str">
        <f>IF(F16="X",60*0.05,"")</f>
        <v/>
      </c>
      <c r="H16" s="16" t="str">
        <f t="shared" si="1"/>
        <v/>
      </c>
      <c r="I16" s="16" t="str">
        <f>IF(H16="X",30*0.05,"")</f>
        <v/>
      </c>
      <c r="J16" s="16" t="str">
        <f t="shared" si="2"/>
        <v/>
      </c>
      <c r="K16" s="16" t="str">
        <f t="shared" si="3"/>
        <v/>
      </c>
    </row>
    <row r="17" spans="1:11" ht="23.25" outlineLevel="1" x14ac:dyDescent="0.45">
      <c r="A17" s="65"/>
      <c r="B17" s="35" t="str">
        <f>RUBRICA!A10</f>
        <v>6. Propone una metodología de trabajo que permite alcanzar los objetivos propuestos y es pertinente con los requerimientos disciplinares.</v>
      </c>
      <c r="C17" s="33" t="s">
        <v>7</v>
      </c>
      <c r="D17" s="16"/>
      <c r="E17" s="16" t="str">
        <f t="shared" ref="E17" si="10">IF(D17="X",100*0.1,"")</f>
        <v/>
      </c>
      <c r="F17" s="16" t="s">
        <v>96</v>
      </c>
      <c r="G17" s="16">
        <f t="shared" ref="G17" si="11">IF(F17="X",60*0.1,"")</f>
        <v>6</v>
      </c>
      <c r="H17" s="16" t="str">
        <f t="shared" ref="H17:H22" si="12">IF($C17=ML,"X","")</f>
        <v/>
      </c>
      <c r="I17" s="16" t="str">
        <f t="shared" ref="I17" si="13">IF(H17="X",30*0.1,"")</f>
        <v/>
      </c>
      <c r="J17" s="16" t="str">
        <f t="shared" ref="J17:J22" si="14">IF($C17=NL,"X","")</f>
        <v/>
      </c>
      <c r="K17" s="16" t="str">
        <f t="shared" ref="K17:K22" si="15">IF($J17="X",0,"")</f>
        <v/>
      </c>
    </row>
    <row r="18" spans="1:11" ht="23.25" outlineLevel="1" x14ac:dyDescent="0.4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6">IF(D18="X",100*0.1,"")</f>
        <v/>
      </c>
      <c r="F18" s="16" t="s">
        <v>96</v>
      </c>
      <c r="G18" s="16">
        <f t="shared" ref="G18" si="17">IF(F18="X",60*0.1,"")</f>
        <v>6</v>
      </c>
      <c r="H18" s="16" t="str">
        <f t="shared" si="12"/>
        <v/>
      </c>
      <c r="I18" s="16" t="str">
        <f t="shared" ref="I18" si="18">IF(H18="X",30*0.1,"")</f>
        <v/>
      </c>
      <c r="J18" s="16" t="str">
        <f t="shared" si="14"/>
        <v/>
      </c>
      <c r="K18" s="16" t="str">
        <f t="shared" si="15"/>
        <v/>
      </c>
    </row>
    <row r="19" spans="1:11" ht="23.25" outlineLevel="1" x14ac:dyDescent="0.45">
      <c r="A19" s="65"/>
      <c r="B19" s="35" t="str">
        <f>RUBRICA!A12</f>
        <v>8. Determina evidencias, justificando cómo estas dan cuenta del logro de las actividades del Proyecto APT.</v>
      </c>
      <c r="C19" s="33" t="s">
        <v>7</v>
      </c>
      <c r="D19" s="16"/>
      <c r="E19" s="16" t="str">
        <f>IF(D19="X",100*0.05,"")</f>
        <v/>
      </c>
      <c r="F19" s="16" t="s">
        <v>96</v>
      </c>
      <c r="G19" s="16">
        <f t="shared" ref="G19" si="19">IF(F19="X",60*0.05,"")</f>
        <v>3</v>
      </c>
      <c r="H19" s="16" t="str">
        <f t="shared" si="12"/>
        <v/>
      </c>
      <c r="I19" s="16" t="str">
        <f t="shared" ref="I19" si="20">IF(H19="X",30*0.05,"")</f>
        <v/>
      </c>
      <c r="J19" s="16" t="str">
        <f t="shared" si="14"/>
        <v/>
      </c>
      <c r="K19" s="16" t="str">
        <f t="shared" si="15"/>
        <v/>
      </c>
    </row>
    <row r="20" spans="1:11" ht="23.25" outlineLevel="1" x14ac:dyDescent="0.45">
      <c r="A20" s="65"/>
      <c r="B20" s="35" t="str">
        <f>RUBRICA!A13</f>
        <v xml:space="preserve">9. Utiliza reglas de redacción, ortografía (literal, puntual, acentual) y las normas para citas y referencias. </v>
      </c>
      <c r="C20" s="33" t="s">
        <v>7</v>
      </c>
      <c r="D20" s="16" t="s">
        <v>96</v>
      </c>
      <c r="E20" s="16">
        <f>IF(D20="X",100*0.05,"")</f>
        <v>5</v>
      </c>
      <c r="F20" s="16" t="str">
        <f t="shared" ref="F17:F22" si="21">IF($C20=L,"X","")</f>
        <v/>
      </c>
      <c r="G20" s="16" t="str">
        <f t="shared" si="8"/>
        <v/>
      </c>
      <c r="H20" s="16" t="str">
        <f t="shared" si="12"/>
        <v/>
      </c>
      <c r="I20" s="16" t="str">
        <f t="shared" si="9"/>
        <v/>
      </c>
      <c r="J20" s="16" t="str">
        <f t="shared" si="14"/>
        <v/>
      </c>
      <c r="K20" s="16" t="str">
        <f t="shared" si="15"/>
        <v/>
      </c>
    </row>
    <row r="21" spans="1:11" ht="22.9" customHeight="1" outlineLevel="1" x14ac:dyDescent="0.45">
      <c r="A21" s="65"/>
      <c r="B21" s="35" t="str">
        <f>RUBRICA!A14</f>
        <v>10. Cumple completando el contenido del informe de presentación del proyecto de acuerdo con la plantilla entregada.</v>
      </c>
      <c r="C21" s="33" t="s">
        <v>7</v>
      </c>
      <c r="D21" s="16"/>
      <c r="E21" s="16" t="str">
        <f t="shared" si="7"/>
        <v/>
      </c>
      <c r="F21" s="16" t="s">
        <v>96</v>
      </c>
      <c r="G21" s="16">
        <f t="shared" si="8"/>
        <v>3</v>
      </c>
      <c r="H21" s="16" t="str">
        <f t="shared" si="12"/>
        <v/>
      </c>
      <c r="I21" s="16" t="str">
        <f t="shared" si="9"/>
        <v/>
      </c>
      <c r="J21" s="16" t="str">
        <f t="shared" si="14"/>
        <v/>
      </c>
      <c r="K21" s="16" t="str">
        <f t="shared" si="15"/>
        <v/>
      </c>
    </row>
    <row r="22" spans="1:11" ht="23.25" outlineLevel="1" x14ac:dyDescent="0.45">
      <c r="A22" s="65"/>
      <c r="B22" s="35" t="str">
        <f>RUBRICA!A16</f>
        <v>12. Desarrolla un plan de trabajo que permita del logro de los objetivos propuestos del proyecto de 
acuerdo a los tiempos para su desarrollo</v>
      </c>
      <c r="C22" s="33" t="s">
        <v>7</v>
      </c>
      <c r="D22" s="16"/>
      <c r="E22" s="16" t="str">
        <f>IF(D22="X",100*0.1,"")</f>
        <v/>
      </c>
      <c r="F22" s="16" t="s">
        <v>96</v>
      </c>
      <c r="G22" s="16">
        <f>IF(F22="X",60*0.1,"")</f>
        <v>6</v>
      </c>
      <c r="H22" s="16" t="str">
        <f t="shared" si="12"/>
        <v/>
      </c>
      <c r="I22" s="16" t="str">
        <f>IF(H22="X",30*0.1,"")</f>
        <v/>
      </c>
      <c r="J22" s="16" t="str">
        <f t="shared" si="14"/>
        <v/>
      </c>
      <c r="K22" s="16" t="str">
        <f t="shared" si="15"/>
        <v/>
      </c>
    </row>
    <row r="23" spans="1:11" ht="15.75" customHeight="1" outlineLevel="1" x14ac:dyDescent="0.55000000000000004">
      <c r="A23" s="62"/>
      <c r="B23" s="34" t="s">
        <v>11</v>
      </c>
      <c r="C23" s="37">
        <f>E23+G23+I23+K23</f>
        <v>52</v>
      </c>
      <c r="D23" s="19"/>
      <c r="E23" s="19">
        <f>SUM(E13:E22)</f>
        <v>25</v>
      </c>
      <c r="F23" s="19"/>
      <c r="G23" s="19">
        <f>SUM(G13:G22)</f>
        <v>27</v>
      </c>
      <c r="H23" s="19"/>
      <c r="I23" s="19">
        <f>SUM(I13:I22)</f>
        <v>0</v>
      </c>
      <c r="J23" s="19"/>
      <c r="K23" s="19">
        <f>SUM(K13:K22)</f>
        <v>0</v>
      </c>
    </row>
    <row r="24" spans="1:11" ht="15.75" customHeight="1" outlineLevel="1" x14ac:dyDescent="0.55000000000000004">
      <c r="A24" s="50"/>
      <c r="B24" s="36" t="s">
        <v>12</v>
      </c>
      <c r="C24" s="20">
        <f>VLOOKUP(C23,ESCALA_IEP!A2:B142,2,FALSE)</f>
        <v>5.0999999999999996</v>
      </c>
    </row>
    <row r="25" spans="1:11" ht="15.75" customHeight="1" x14ac:dyDescent="0.45"/>
    <row r="26" spans="1:11" ht="15.75" customHeight="1" x14ac:dyDescent="0.45"/>
    <row r="27" spans="1:11" ht="15.75" customHeight="1" x14ac:dyDescent="0.45">
      <c r="A27" s="61" t="s">
        <v>13</v>
      </c>
      <c r="B27" s="49" t="s">
        <v>14</v>
      </c>
      <c r="C27" s="51" t="str">
        <f>$B$4</f>
        <v>Jonathan Huala</v>
      </c>
      <c r="D27" s="52"/>
      <c r="E27" s="52"/>
      <c r="F27" s="52"/>
      <c r="G27" s="52"/>
      <c r="H27" s="52"/>
      <c r="I27" s="52"/>
      <c r="J27" s="52"/>
      <c r="K27" s="53"/>
    </row>
    <row r="28" spans="1:11" ht="15.75" customHeight="1" x14ac:dyDescent="0.45">
      <c r="A28" s="62"/>
      <c r="B28" s="50"/>
      <c r="C28" s="54"/>
      <c r="D28" s="55"/>
      <c r="E28" s="55"/>
      <c r="F28" s="55"/>
      <c r="G28" s="55"/>
      <c r="H28" s="55"/>
      <c r="I28" s="55"/>
      <c r="J28" s="55"/>
      <c r="K28" s="56"/>
    </row>
    <row r="29" spans="1:11" ht="15.75" customHeight="1" x14ac:dyDescent="0.45">
      <c r="A29" s="62"/>
      <c r="B29" s="14" t="s">
        <v>15</v>
      </c>
      <c r="C29" s="57" t="s">
        <v>4</v>
      </c>
      <c r="D29" s="58" t="s">
        <v>5</v>
      </c>
      <c r="E29" s="59"/>
      <c r="F29" s="59"/>
      <c r="G29" s="59"/>
      <c r="H29" s="59"/>
      <c r="I29" s="59"/>
      <c r="J29" s="59"/>
      <c r="K29" s="60"/>
    </row>
    <row r="30" spans="1:11" ht="15.75" customHeight="1" x14ac:dyDescent="0.45">
      <c r="A30" s="62"/>
      <c r="B30" s="15" t="s">
        <v>6</v>
      </c>
      <c r="C30" s="50"/>
      <c r="D30" s="58" t="s">
        <v>7</v>
      </c>
      <c r="E30" s="60"/>
      <c r="F30" s="58" t="s">
        <v>8</v>
      </c>
      <c r="G30" s="60"/>
      <c r="H30" s="58" t="s">
        <v>16</v>
      </c>
      <c r="I30" s="60"/>
      <c r="J30" s="58" t="s">
        <v>10</v>
      </c>
      <c r="K30" s="60"/>
    </row>
    <row r="31" spans="1:11" ht="24.6" customHeight="1" x14ac:dyDescent="0.45">
      <c r="A31" s="62"/>
      <c r="B31" s="35" t="str">
        <f>RUBRICA!A7</f>
        <v>3. Relaciona el Proyecto APT con sus intereses profesionales. *</v>
      </c>
      <c r="C31" s="33" t="s">
        <v>7</v>
      </c>
      <c r="D31" s="16" t="s">
        <v>97</v>
      </c>
      <c r="E31" s="16" t="str">
        <f>IF(D31="X",100*0.1,"")</f>
        <v/>
      </c>
      <c r="F31" s="16" t="s">
        <v>96</v>
      </c>
      <c r="G31" s="16">
        <f>IF(F31="X",60*0.1,"")</f>
        <v>6</v>
      </c>
      <c r="H31" s="16" t="str">
        <f t="shared" ref="H31:H32" si="22">IF($C31=ML,"X","")</f>
        <v/>
      </c>
      <c r="I31" s="16" t="str">
        <f>IF(H31="X",30*0.1,"")</f>
        <v/>
      </c>
      <c r="J31" s="16" t="str">
        <f t="shared" ref="J31:J32" si="23">IF($C31=NL,"X","")</f>
        <v/>
      </c>
      <c r="K31" s="16" t="str">
        <f t="shared" ref="K31:K32" si="24">IF($J31="X",0,"")</f>
        <v/>
      </c>
    </row>
    <row r="32" spans="1:11" ht="25.9" customHeight="1" x14ac:dyDescent="0.45">
      <c r="A32" s="62"/>
      <c r="B32" s="35" t="str">
        <f>RUBRICA!A15</f>
        <v>11. Expone el tema utilizando un lenguaje técnico disciplinar al presentar la propuesta y responde evidenciando un manejo de la información. *</v>
      </c>
      <c r="C32" s="33" t="s">
        <v>7</v>
      </c>
      <c r="D32" s="16" t="s">
        <v>97</v>
      </c>
      <c r="E32" s="16" t="str">
        <f>IF(D32="X",100*0.1,"")</f>
        <v/>
      </c>
      <c r="F32" s="16" t="s">
        <v>96</v>
      </c>
      <c r="G32" s="16">
        <f>IF(F32="X",60*0.1,"")</f>
        <v>6</v>
      </c>
      <c r="H32" s="16" t="str">
        <f t="shared" si="22"/>
        <v/>
      </c>
      <c r="I32" s="16" t="str">
        <f>IF(H32="X",30*0.1,"")</f>
        <v/>
      </c>
      <c r="J32" s="16" t="str">
        <f t="shared" si="23"/>
        <v/>
      </c>
      <c r="K32" s="16" t="str">
        <f t="shared" si="24"/>
        <v/>
      </c>
    </row>
    <row r="33" spans="1:11" ht="14.25" x14ac:dyDescent="0.4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55000000000000004">
      <c r="A34" s="62"/>
      <c r="B34" s="21" t="s">
        <v>17</v>
      </c>
      <c r="C34" s="18">
        <f>E34+G34+I34+K34</f>
        <v>22</v>
      </c>
      <c r="D34" s="19"/>
      <c r="E34" s="19">
        <f>SUM(E31:E33)</f>
        <v>10</v>
      </c>
      <c r="F34" s="19"/>
      <c r="G34" s="19">
        <f t="shared" ref="G34:K34" si="25">SUM(G31:G33)</f>
        <v>12</v>
      </c>
      <c r="H34" s="19"/>
      <c r="I34" s="19">
        <f t="shared" si="25"/>
        <v>0</v>
      </c>
      <c r="J34" s="19"/>
      <c r="K34" s="19">
        <f t="shared" si="25"/>
        <v>0</v>
      </c>
    </row>
    <row r="35" spans="1:11" ht="15.75" customHeight="1" x14ac:dyDescent="0.55000000000000004">
      <c r="A35" s="50"/>
      <c r="B35" s="17" t="s">
        <v>12</v>
      </c>
      <c r="C35" s="20">
        <f>VLOOKUP(C34,ESCALA_TRAB_EQUIP!A2:B62,2,FALSE)</f>
        <v>5</v>
      </c>
    </row>
    <row r="36" spans="1:11" ht="15.75" customHeight="1" x14ac:dyDescent="0.55000000000000004">
      <c r="B36" s="22"/>
      <c r="C36" s="23"/>
    </row>
    <row r="37" spans="1:11" ht="15.75" customHeight="1" x14ac:dyDescent="0.55000000000000004">
      <c r="B37" s="22"/>
      <c r="C37" s="23"/>
    </row>
    <row r="38" spans="1:11" ht="15.75" customHeight="1" x14ac:dyDescent="0.45"/>
    <row r="39" spans="1:11" ht="15.75" customHeight="1" x14ac:dyDescent="0.45">
      <c r="A39" s="61" t="s">
        <v>13</v>
      </c>
      <c r="B39" s="49" t="s">
        <v>14</v>
      </c>
      <c r="C39" s="51">
        <f>B5</f>
        <v>0</v>
      </c>
      <c r="D39" s="52"/>
      <c r="E39" s="52"/>
      <c r="F39" s="52"/>
      <c r="G39" s="52"/>
      <c r="H39" s="52"/>
      <c r="I39" s="52"/>
      <c r="J39" s="52"/>
      <c r="K39" s="53"/>
    </row>
    <row r="40" spans="1:11" ht="15.75" customHeight="1" x14ac:dyDescent="0.45">
      <c r="A40" s="62"/>
      <c r="B40" s="50"/>
      <c r="C40" s="54"/>
      <c r="D40" s="55"/>
      <c r="E40" s="55"/>
      <c r="F40" s="55"/>
      <c r="G40" s="55"/>
      <c r="H40" s="55"/>
      <c r="I40" s="55"/>
      <c r="J40" s="55"/>
      <c r="K40" s="56"/>
    </row>
    <row r="41" spans="1:11" ht="15.75" customHeight="1" x14ac:dyDescent="0.45">
      <c r="A41" s="62"/>
      <c r="B41" s="14" t="s">
        <v>15</v>
      </c>
      <c r="C41" s="57" t="s">
        <v>4</v>
      </c>
      <c r="D41" s="58" t="s">
        <v>5</v>
      </c>
      <c r="E41" s="59"/>
      <c r="F41" s="59"/>
      <c r="G41" s="59"/>
      <c r="H41" s="59"/>
      <c r="I41" s="59"/>
      <c r="J41" s="59"/>
      <c r="K41" s="60"/>
    </row>
    <row r="42" spans="1:11" ht="15.75" customHeight="1" x14ac:dyDescent="0.45">
      <c r="A42" s="62"/>
      <c r="B42" s="15" t="s">
        <v>6</v>
      </c>
      <c r="C42" s="50"/>
      <c r="D42" s="58" t="s">
        <v>7</v>
      </c>
      <c r="E42" s="60"/>
      <c r="F42" s="58" t="s">
        <v>8</v>
      </c>
      <c r="G42" s="60"/>
      <c r="H42" s="58" t="s">
        <v>16</v>
      </c>
      <c r="I42" s="60"/>
      <c r="J42" s="58" t="s">
        <v>10</v>
      </c>
      <c r="K42" s="60"/>
    </row>
    <row r="43" spans="1:11" ht="25.9" customHeight="1" x14ac:dyDescent="0.45">
      <c r="A43" s="62"/>
      <c r="B43" s="35" t="str">
        <f>RUBRICA!A7</f>
        <v>3. Relaciona el Proyecto APT con sus intereses profesionales. *</v>
      </c>
      <c r="C43" s="33" t="s">
        <v>7</v>
      </c>
      <c r="D43" s="16" t="str">
        <f t="shared" ref="D43:D44" si="26">IF($C43=CL,"X","")</f>
        <v>X</v>
      </c>
      <c r="E43" s="16">
        <f>IF(D43="X",100*0.1,"")</f>
        <v>10</v>
      </c>
      <c r="F43" s="16" t="str">
        <f t="shared" ref="F43:F44" si="27">IF($C43=L,"X","")</f>
        <v/>
      </c>
      <c r="G43" s="16" t="str">
        <f>IF(F43="X",60*0.1,"")</f>
        <v/>
      </c>
      <c r="H43" s="16" t="str">
        <f t="shared" ref="H43:H44" si="28">IF($C43=ML,"X","")</f>
        <v/>
      </c>
      <c r="I43" s="16" t="str">
        <f>IF(H43="X",30*0.1,"")</f>
        <v/>
      </c>
      <c r="J43" s="16" t="str">
        <f t="shared" ref="J43:J44" si="29">IF($C43=NL,"X","")</f>
        <v/>
      </c>
      <c r="K43" s="16" t="str">
        <f t="shared" ref="K43:K44" si="30">IF($J43="X",0,"")</f>
        <v/>
      </c>
    </row>
    <row r="44" spans="1:11" ht="23.25" x14ac:dyDescent="0.45">
      <c r="A44" s="62"/>
      <c r="B44" s="35" t="str">
        <f>RUBRICA!A15</f>
        <v>11. Expone el tema utilizando un lenguaje técnico disciplinar al presentar la propuesta y responde evidenciando un manejo de la información. *</v>
      </c>
      <c r="C44" s="33" t="s">
        <v>7</v>
      </c>
      <c r="D44" s="16" t="str">
        <f t="shared" si="26"/>
        <v>X</v>
      </c>
      <c r="E44" s="16">
        <f>IF(D44="X",100*0.1,"")</f>
        <v>10</v>
      </c>
      <c r="F44" s="16" t="str">
        <f t="shared" si="27"/>
        <v/>
      </c>
      <c r="G44" s="16" t="str">
        <f>IF(F44="X",60*0.1,"")</f>
        <v/>
      </c>
      <c r="H44" s="16" t="str">
        <f t="shared" si="28"/>
        <v/>
      </c>
      <c r="I44" s="16" t="str">
        <f>IF(H44="X",30*0.1,"")</f>
        <v/>
      </c>
      <c r="J44" s="16" t="str">
        <f t="shared" si="29"/>
        <v/>
      </c>
      <c r="K44" s="16" t="str">
        <f t="shared" si="30"/>
        <v/>
      </c>
    </row>
    <row r="45" spans="1:11" ht="15.75" customHeight="1" x14ac:dyDescent="0.4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55000000000000004">
      <c r="A46" s="62"/>
      <c r="B46" s="21" t="s">
        <v>17</v>
      </c>
      <c r="C46" s="18">
        <f>E46+G46+I46+K46</f>
        <v>30</v>
      </c>
      <c r="D46" s="19"/>
      <c r="E46" s="19">
        <f>SUM(E43:E45)</f>
        <v>30</v>
      </c>
      <c r="F46" s="19"/>
      <c r="G46" s="19">
        <f t="shared" ref="G46" si="31">SUM(G43:G45)</f>
        <v>0</v>
      </c>
      <c r="H46" s="19"/>
      <c r="I46" s="19">
        <f t="shared" ref="I46" si="32">SUM(I43:I45)</f>
        <v>0</v>
      </c>
      <c r="J46" s="19"/>
      <c r="K46" s="19">
        <f t="shared" ref="K46" si="33">SUM(K43:K45)</f>
        <v>0</v>
      </c>
    </row>
    <row r="47" spans="1:11" ht="15.75" customHeight="1" x14ac:dyDescent="0.55000000000000004">
      <c r="A47" s="50"/>
      <c r="B47" s="17" t="s">
        <v>12</v>
      </c>
      <c r="C47" s="20">
        <f>VLOOKUP(C46,ESCALA_TRAB_EQUIP!A2:B62,2,FALSE)</f>
        <v>7</v>
      </c>
    </row>
    <row r="48" spans="1:11" ht="15.75" customHeight="1" x14ac:dyDescent="0.55000000000000004">
      <c r="B48" s="22"/>
      <c r="C48" s="23"/>
    </row>
    <row r="49" spans="1:11" ht="15.75" customHeight="1" x14ac:dyDescent="0.55000000000000004">
      <c r="B49" s="22"/>
      <c r="C49" s="23"/>
    </row>
    <row r="50" spans="1:11" ht="15.75" customHeight="1" x14ac:dyDescent="0.45">
      <c r="A50" s="61" t="s">
        <v>13</v>
      </c>
      <c r="B50" s="49" t="s">
        <v>14</v>
      </c>
      <c r="C50" s="51">
        <f>B6</f>
        <v>0</v>
      </c>
      <c r="D50" s="52"/>
      <c r="E50" s="52"/>
      <c r="F50" s="52"/>
      <c r="G50" s="52"/>
      <c r="H50" s="52"/>
      <c r="I50" s="52"/>
      <c r="J50" s="52"/>
      <c r="K50" s="53"/>
    </row>
    <row r="51" spans="1:11" ht="15.75" customHeight="1" x14ac:dyDescent="0.45">
      <c r="A51" s="62"/>
      <c r="B51" s="50"/>
      <c r="C51" s="54"/>
      <c r="D51" s="55"/>
      <c r="E51" s="55"/>
      <c r="F51" s="55"/>
      <c r="G51" s="55"/>
      <c r="H51" s="55"/>
      <c r="I51" s="55"/>
      <c r="J51" s="55"/>
      <c r="K51" s="56"/>
    </row>
    <row r="52" spans="1:11" ht="15.75" customHeight="1" x14ac:dyDescent="0.45">
      <c r="A52" s="62"/>
      <c r="B52" s="14" t="s">
        <v>15</v>
      </c>
      <c r="C52" s="57" t="s">
        <v>4</v>
      </c>
      <c r="D52" s="58" t="s">
        <v>5</v>
      </c>
      <c r="E52" s="59"/>
      <c r="F52" s="59"/>
      <c r="G52" s="59"/>
      <c r="H52" s="59"/>
      <c r="I52" s="59"/>
      <c r="J52" s="59"/>
      <c r="K52" s="60"/>
    </row>
    <row r="53" spans="1:11" ht="15.75" customHeight="1" x14ac:dyDescent="0.45">
      <c r="A53" s="62"/>
      <c r="B53" s="15" t="s">
        <v>6</v>
      </c>
      <c r="C53" s="50"/>
      <c r="D53" s="58" t="s">
        <v>7</v>
      </c>
      <c r="E53" s="60"/>
      <c r="F53" s="58" t="s">
        <v>8</v>
      </c>
      <c r="G53" s="60"/>
      <c r="H53" s="58" t="s">
        <v>16</v>
      </c>
      <c r="I53" s="60"/>
      <c r="J53" s="58" t="s">
        <v>10</v>
      </c>
      <c r="K53" s="60"/>
    </row>
    <row r="54" spans="1:11" ht="25.9" customHeight="1" x14ac:dyDescent="0.45">
      <c r="A54" s="62"/>
      <c r="B54" s="35" t="str">
        <f>RUBRICA!A7</f>
        <v>3. Relaciona el Proyecto APT con sus intereses profesionales. *</v>
      </c>
      <c r="C54" s="33" t="s">
        <v>7</v>
      </c>
      <c r="D54" s="16" t="str">
        <f t="shared" ref="D54:D55" si="34">IF($C54=CL,"X","")</f>
        <v>X</v>
      </c>
      <c r="E54" s="16">
        <f>IF(D54="X",100*0.1,"")</f>
        <v>10</v>
      </c>
      <c r="F54" s="16" t="str">
        <f t="shared" ref="F54:F55" si="35">IF($C54=L,"X","")</f>
        <v/>
      </c>
      <c r="G54" s="16" t="str">
        <f>IF(F54="X",60*0.1,"")</f>
        <v/>
      </c>
      <c r="H54" s="16" t="str">
        <f t="shared" ref="H54:H55" si="36">IF($C54=ML,"X","")</f>
        <v/>
      </c>
      <c r="I54" s="16" t="str">
        <f>IF(H54="X",30*0.1,"")</f>
        <v/>
      </c>
      <c r="J54" s="16" t="str">
        <f t="shared" ref="J54:J55" si="37">IF($C54=NL,"X","")</f>
        <v/>
      </c>
      <c r="K54" s="16" t="str">
        <f t="shared" ref="K54:K55" si="38">IF($J54="X",0,"")</f>
        <v/>
      </c>
    </row>
    <row r="55" spans="1:11" ht="23.25" x14ac:dyDescent="0.45">
      <c r="A55" s="62"/>
      <c r="B55" s="35" t="str">
        <f>RUBRICA!A15</f>
        <v>11. Expone el tema utilizando un lenguaje técnico disciplinar al presentar la propuesta y responde evidenciando un manejo de la información. *</v>
      </c>
      <c r="C55" s="33" t="s">
        <v>7</v>
      </c>
      <c r="D55" s="16" t="str">
        <f t="shared" si="34"/>
        <v>X</v>
      </c>
      <c r="E55" s="16">
        <f>IF(D55="X",100*0.1,"")</f>
        <v>10</v>
      </c>
      <c r="F55" s="16" t="str">
        <f t="shared" si="35"/>
        <v/>
      </c>
      <c r="G55" s="16" t="str">
        <f>IF(F55="X",60*0.1,"")</f>
        <v/>
      </c>
      <c r="H55" s="16" t="str">
        <f t="shared" si="36"/>
        <v/>
      </c>
      <c r="I55" s="16" t="str">
        <f>IF(H55="X",30*0.1,"")</f>
        <v/>
      </c>
      <c r="J55" s="16" t="str">
        <f t="shared" si="37"/>
        <v/>
      </c>
      <c r="K55" s="16" t="str">
        <f t="shared" si="38"/>
        <v/>
      </c>
    </row>
    <row r="56" spans="1:11" ht="15.75" customHeight="1" x14ac:dyDescent="0.4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55000000000000004">
      <c r="A57" s="62"/>
      <c r="B57" s="21" t="s">
        <v>17</v>
      </c>
      <c r="C57" s="18">
        <f>E57+G57+I57+K57</f>
        <v>30</v>
      </c>
      <c r="D57" s="19">
        <f>COUNTIF(D55:D56,"X")</f>
        <v>2</v>
      </c>
      <c r="E57" s="19">
        <f>SUM(E54:E56)</f>
        <v>30</v>
      </c>
      <c r="F57" s="19">
        <f t="shared" ref="F57" si="39">SUM(F54:F56)</f>
        <v>0</v>
      </c>
      <c r="G57" s="19">
        <f t="shared" ref="G57" si="40">SUM(G54:G56)</f>
        <v>0</v>
      </c>
      <c r="H57" s="19">
        <f t="shared" ref="H57" si="41">SUM(H54:H56)</f>
        <v>0</v>
      </c>
      <c r="I57" s="19">
        <f t="shared" ref="I57" si="42">SUM(I54:I56)</f>
        <v>0</v>
      </c>
      <c r="J57" s="19">
        <f t="shared" ref="J57" si="43">SUM(J54:J56)</f>
        <v>0</v>
      </c>
      <c r="K57" s="19">
        <f t="shared" ref="K57" si="44">SUM(K54:K56)</f>
        <v>0</v>
      </c>
    </row>
    <row r="58" spans="1:11" ht="15.75" customHeight="1" x14ac:dyDescent="0.55000000000000004">
      <c r="A58" s="50"/>
      <c r="B58" s="17" t="s">
        <v>12</v>
      </c>
      <c r="C58" s="20">
        <f>VLOOKUP(C57,ESCALA_TRAB_EQUIP!A2:B62,2,FALSE)</f>
        <v>7</v>
      </c>
    </row>
    <row r="59" spans="1:11" ht="15.75" customHeight="1" x14ac:dyDescent="0.55000000000000004">
      <c r="B59" s="22"/>
      <c r="C59" s="23"/>
    </row>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3984375" defaultRowHeight="14.25" x14ac:dyDescent="0.45"/>
  <cols>
    <col min="1" max="1" width="39.3984375" customWidth="1"/>
    <col min="2" max="2" width="40.265625" customWidth="1"/>
    <col min="3" max="3" width="31.73046875" customWidth="1"/>
    <col min="4" max="4" width="38.73046875" customWidth="1"/>
    <col min="5" max="5" width="38.3984375" customWidth="1"/>
  </cols>
  <sheetData>
    <row r="1" spans="1:6" ht="14.65" thickBot="1" x14ac:dyDescent="0.5"/>
    <row r="2" spans="1:6" ht="14.65" thickBot="1" x14ac:dyDescent="0.5">
      <c r="A2" s="69" t="s">
        <v>18</v>
      </c>
      <c r="B2" s="72" t="s">
        <v>19</v>
      </c>
      <c r="C2" s="73"/>
      <c r="D2" s="73"/>
      <c r="E2" s="74"/>
      <c r="F2" s="69" t="s">
        <v>20</v>
      </c>
    </row>
    <row r="3" spans="1:6" x14ac:dyDescent="0.45">
      <c r="A3" s="70"/>
      <c r="B3" s="75" t="s">
        <v>21</v>
      </c>
      <c r="C3" s="75" t="s">
        <v>22</v>
      </c>
      <c r="D3" s="25" t="s">
        <v>23</v>
      </c>
      <c r="E3" s="27" t="s">
        <v>10</v>
      </c>
      <c r="F3" s="70"/>
    </row>
    <row r="4" spans="1:6" ht="57.6" customHeight="1" thickBot="1" x14ac:dyDescent="0.5">
      <c r="A4" s="71"/>
      <c r="B4" s="76"/>
      <c r="C4" s="76"/>
      <c r="D4" s="26">
        <v>-0.3</v>
      </c>
      <c r="E4" s="26">
        <v>0</v>
      </c>
      <c r="F4" s="71"/>
    </row>
    <row r="5" spans="1:6" ht="66" thickBot="1" x14ac:dyDescent="0.5">
      <c r="A5" s="38" t="s">
        <v>24</v>
      </c>
      <c r="B5" s="39" t="s">
        <v>25</v>
      </c>
      <c r="C5" s="39" t="s">
        <v>26</v>
      </c>
      <c r="D5" s="39" t="s">
        <v>27</v>
      </c>
      <c r="E5" s="39" t="s">
        <v>28</v>
      </c>
      <c r="F5" s="28">
        <v>10</v>
      </c>
    </row>
    <row r="6" spans="1:6" ht="66" thickBot="1" x14ac:dyDescent="0.5">
      <c r="A6" s="45" t="s">
        <v>29</v>
      </c>
      <c r="B6" s="45" t="s">
        <v>30</v>
      </c>
      <c r="C6" s="45" t="s">
        <v>31</v>
      </c>
      <c r="D6" s="45" t="s">
        <v>32</v>
      </c>
      <c r="E6" s="46" t="s">
        <v>33</v>
      </c>
      <c r="F6" s="30">
        <v>5</v>
      </c>
    </row>
    <row r="7" spans="1:6" ht="94.9" customHeight="1" thickBot="1" x14ac:dyDescent="0.5">
      <c r="A7" s="42" t="s">
        <v>34</v>
      </c>
      <c r="B7" s="42" t="s">
        <v>35</v>
      </c>
      <c r="C7" s="42" t="s">
        <v>36</v>
      </c>
      <c r="D7" s="42" t="s">
        <v>37</v>
      </c>
      <c r="E7" s="42" t="s">
        <v>38</v>
      </c>
      <c r="F7" s="31">
        <v>10</v>
      </c>
    </row>
    <row r="8" spans="1:6" ht="65.650000000000006" x14ac:dyDescent="0.45">
      <c r="A8" s="42" t="s">
        <v>39</v>
      </c>
      <c r="B8" s="42" t="s">
        <v>40</v>
      </c>
      <c r="C8" s="42" t="s">
        <v>41</v>
      </c>
      <c r="D8" s="42" t="s">
        <v>42</v>
      </c>
      <c r="E8" s="42" t="s">
        <v>43</v>
      </c>
      <c r="F8" s="31">
        <v>5</v>
      </c>
    </row>
    <row r="9" spans="1:6" ht="65.45" customHeight="1" thickBot="1" x14ac:dyDescent="0.5">
      <c r="A9" s="38" t="s">
        <v>44</v>
      </c>
      <c r="B9" s="39" t="s">
        <v>45</v>
      </c>
      <c r="C9" s="39" t="s">
        <v>46</v>
      </c>
      <c r="D9" s="39" t="s">
        <v>47</v>
      </c>
      <c r="E9" s="39" t="s">
        <v>48</v>
      </c>
      <c r="F9" s="28">
        <v>5</v>
      </c>
    </row>
    <row r="10" spans="1:6" ht="52.9" thickBot="1" x14ac:dyDescent="0.5">
      <c r="A10" s="38" t="s">
        <v>49</v>
      </c>
      <c r="B10" s="39" t="s">
        <v>50</v>
      </c>
      <c r="C10" s="39" t="s">
        <v>51</v>
      </c>
      <c r="D10" s="39" t="s">
        <v>52</v>
      </c>
      <c r="E10" s="39" t="s">
        <v>53</v>
      </c>
      <c r="F10" s="28">
        <v>10</v>
      </c>
    </row>
    <row r="11" spans="1:6" ht="65.650000000000006" x14ac:dyDescent="0.45">
      <c r="A11" s="45" t="s">
        <v>54</v>
      </c>
      <c r="B11" s="45" t="s">
        <v>55</v>
      </c>
      <c r="C11" s="45" t="s">
        <v>56</v>
      </c>
      <c r="D11" s="45" t="s">
        <v>57</v>
      </c>
      <c r="E11" s="45" t="s">
        <v>58</v>
      </c>
      <c r="F11" s="30">
        <v>10</v>
      </c>
    </row>
    <row r="12" spans="1:6" ht="52.5" x14ac:dyDescent="0.45">
      <c r="A12" s="47" t="s">
        <v>59</v>
      </c>
      <c r="B12" s="46" t="s">
        <v>60</v>
      </c>
      <c r="C12" s="46" t="s">
        <v>61</v>
      </c>
      <c r="D12" s="46" t="s">
        <v>62</v>
      </c>
      <c r="E12" s="46" t="s">
        <v>63</v>
      </c>
      <c r="F12" s="40">
        <v>5</v>
      </c>
    </row>
    <row r="13" spans="1:6" ht="94.15" customHeight="1" x14ac:dyDescent="0.45">
      <c r="A13" s="42" t="s">
        <v>64</v>
      </c>
      <c r="B13" s="42" t="s">
        <v>65</v>
      </c>
      <c r="C13" s="42" t="s">
        <v>66</v>
      </c>
      <c r="D13" s="42" t="s">
        <v>67</v>
      </c>
      <c r="E13" s="42" t="s">
        <v>68</v>
      </c>
      <c r="F13" s="41">
        <v>5</v>
      </c>
    </row>
    <row r="14" spans="1:6" ht="65.650000000000006" x14ac:dyDescent="0.45">
      <c r="A14" s="42" t="s">
        <v>69</v>
      </c>
      <c r="B14" s="42" t="s">
        <v>70</v>
      </c>
      <c r="C14" s="42" t="s">
        <v>71</v>
      </c>
      <c r="D14" s="42" t="s">
        <v>72</v>
      </c>
      <c r="E14" s="42" t="s">
        <v>73</v>
      </c>
      <c r="F14" s="41">
        <v>5</v>
      </c>
    </row>
    <row r="15" spans="1:6" ht="66" thickBot="1" x14ac:dyDescent="0.5">
      <c r="A15" s="38" t="s">
        <v>74</v>
      </c>
      <c r="B15" s="39" t="s">
        <v>75</v>
      </c>
      <c r="C15" s="39" t="s">
        <v>76</v>
      </c>
      <c r="D15" s="39" t="s">
        <v>77</v>
      </c>
      <c r="E15" s="39" t="s">
        <v>78</v>
      </c>
      <c r="F15" s="28">
        <v>10</v>
      </c>
    </row>
    <row r="16" spans="1:6" ht="66" thickBot="1" x14ac:dyDescent="0.5">
      <c r="A16" s="38" t="s">
        <v>79</v>
      </c>
      <c r="B16" s="39" t="s">
        <v>80</v>
      </c>
      <c r="C16" s="39" t="s">
        <v>81</v>
      </c>
      <c r="D16" s="39" t="s">
        <v>82</v>
      </c>
      <c r="E16" s="39" t="s">
        <v>83</v>
      </c>
      <c r="F16" s="28">
        <v>10</v>
      </c>
    </row>
    <row r="17" spans="1:6" ht="92.25" thickBot="1" x14ac:dyDescent="0.5">
      <c r="A17" s="38" t="s">
        <v>84</v>
      </c>
      <c r="B17" s="39" t="s">
        <v>85</v>
      </c>
      <c r="C17" s="39" t="s">
        <v>86</v>
      </c>
      <c r="D17" s="39" t="s">
        <v>87</v>
      </c>
      <c r="E17" s="39" t="s">
        <v>88</v>
      </c>
      <c r="F17" s="28">
        <v>10</v>
      </c>
    </row>
    <row r="18" spans="1:6" ht="14.65" thickBot="1" x14ac:dyDescent="0.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3984375" defaultRowHeight="15" customHeight="1" x14ac:dyDescent="0.45"/>
  <cols>
    <col min="1" max="21" width="10.73046875" customWidth="1"/>
  </cols>
  <sheetData>
    <row r="1" spans="1:2" ht="14.25" x14ac:dyDescent="0.45">
      <c r="A1" t="s">
        <v>11</v>
      </c>
      <c r="B1" t="s">
        <v>12</v>
      </c>
    </row>
    <row r="2" spans="1:2" ht="14.25" x14ac:dyDescent="0.45">
      <c r="A2">
        <v>0</v>
      </c>
      <c r="B2" s="44">
        <v>1</v>
      </c>
    </row>
    <row r="3" spans="1:2" ht="14.25" x14ac:dyDescent="0.45">
      <c r="A3">
        <v>0.5</v>
      </c>
      <c r="B3" s="44">
        <v>1</v>
      </c>
    </row>
    <row r="4" spans="1:2" ht="14.25" x14ac:dyDescent="0.45">
      <c r="A4">
        <v>1</v>
      </c>
      <c r="B4" s="44">
        <v>1.1000000000000001</v>
      </c>
    </row>
    <row r="5" spans="1:2" ht="14.25" x14ac:dyDescent="0.45">
      <c r="A5">
        <v>1.5</v>
      </c>
      <c r="B5" s="44">
        <v>1.1000000000000001</v>
      </c>
    </row>
    <row r="6" spans="1:2" ht="14.25" x14ac:dyDescent="0.45">
      <c r="A6">
        <v>2</v>
      </c>
      <c r="B6" s="44">
        <v>1.1000000000000001</v>
      </c>
    </row>
    <row r="7" spans="1:2" ht="14.25" x14ac:dyDescent="0.45">
      <c r="A7">
        <v>2.5</v>
      </c>
      <c r="B7" s="44">
        <v>1.2</v>
      </c>
    </row>
    <row r="8" spans="1:2" ht="14.25" x14ac:dyDescent="0.45">
      <c r="A8">
        <v>3</v>
      </c>
      <c r="B8" s="44">
        <v>1.2</v>
      </c>
    </row>
    <row r="9" spans="1:2" ht="14.25" x14ac:dyDescent="0.45">
      <c r="A9">
        <v>3.5</v>
      </c>
      <c r="B9" s="44">
        <v>1.3</v>
      </c>
    </row>
    <row r="10" spans="1:2" ht="14.25" x14ac:dyDescent="0.45">
      <c r="A10">
        <v>4</v>
      </c>
      <c r="B10" s="44">
        <v>1.3</v>
      </c>
    </row>
    <row r="11" spans="1:2" ht="14.25" x14ac:dyDescent="0.45">
      <c r="A11">
        <v>4.5</v>
      </c>
      <c r="B11" s="44">
        <v>1.3</v>
      </c>
    </row>
    <row r="12" spans="1:2" ht="14.25" x14ac:dyDescent="0.45">
      <c r="A12">
        <v>5</v>
      </c>
      <c r="B12" s="44">
        <v>1.4</v>
      </c>
    </row>
    <row r="13" spans="1:2" ht="14.25" x14ac:dyDescent="0.45">
      <c r="A13">
        <v>5.5</v>
      </c>
      <c r="B13" s="44">
        <v>1.4</v>
      </c>
    </row>
    <row r="14" spans="1:2" ht="14.25" x14ac:dyDescent="0.45">
      <c r="A14">
        <v>6</v>
      </c>
      <c r="B14" s="44">
        <v>1.4</v>
      </c>
    </row>
    <row r="15" spans="1:2" ht="14.25" x14ac:dyDescent="0.45">
      <c r="A15">
        <v>6.5</v>
      </c>
      <c r="B15" s="44">
        <v>1.5</v>
      </c>
    </row>
    <row r="16" spans="1:2" ht="14.25" x14ac:dyDescent="0.45">
      <c r="A16">
        <v>7</v>
      </c>
      <c r="B16" s="44">
        <v>1.5</v>
      </c>
    </row>
    <row r="17" spans="1:2" ht="14.25" x14ac:dyDescent="0.45">
      <c r="A17">
        <v>7.5</v>
      </c>
      <c r="B17" s="44">
        <v>1.5</v>
      </c>
    </row>
    <row r="18" spans="1:2" ht="14.25" x14ac:dyDescent="0.45">
      <c r="A18">
        <v>8</v>
      </c>
      <c r="B18" s="44">
        <v>1.6</v>
      </c>
    </row>
    <row r="19" spans="1:2" ht="14.25" x14ac:dyDescent="0.45">
      <c r="A19">
        <v>8.5</v>
      </c>
      <c r="B19" s="44">
        <v>1.6</v>
      </c>
    </row>
    <row r="20" spans="1:2" ht="14.25" x14ac:dyDescent="0.45">
      <c r="A20">
        <v>9</v>
      </c>
      <c r="B20" s="44">
        <v>1.6</v>
      </c>
    </row>
    <row r="21" spans="1:2" ht="15.75" customHeight="1" x14ac:dyDescent="0.45">
      <c r="A21">
        <v>9.5</v>
      </c>
      <c r="B21" s="44">
        <v>1.7</v>
      </c>
    </row>
    <row r="22" spans="1:2" ht="15.75" customHeight="1" x14ac:dyDescent="0.45">
      <c r="A22">
        <v>10</v>
      </c>
      <c r="B22" s="44">
        <v>1.7</v>
      </c>
    </row>
    <row r="23" spans="1:2" ht="15.75" customHeight="1" x14ac:dyDescent="0.45">
      <c r="A23">
        <v>10.5</v>
      </c>
      <c r="B23" s="44">
        <v>1.8</v>
      </c>
    </row>
    <row r="24" spans="1:2" ht="15.75" customHeight="1" x14ac:dyDescent="0.45">
      <c r="A24">
        <v>11</v>
      </c>
      <c r="B24" s="44">
        <v>1.8</v>
      </c>
    </row>
    <row r="25" spans="1:2" ht="15.75" customHeight="1" x14ac:dyDescent="0.45">
      <c r="A25">
        <v>11.5</v>
      </c>
      <c r="B25" s="44">
        <v>1.8</v>
      </c>
    </row>
    <row r="26" spans="1:2" ht="15.75" customHeight="1" x14ac:dyDescent="0.45">
      <c r="A26">
        <v>12</v>
      </c>
      <c r="B26" s="44">
        <v>1.9</v>
      </c>
    </row>
    <row r="27" spans="1:2" ht="15.75" customHeight="1" x14ac:dyDescent="0.45">
      <c r="A27">
        <v>12.5</v>
      </c>
      <c r="B27" s="44">
        <v>1.9</v>
      </c>
    </row>
    <row r="28" spans="1:2" ht="15.75" customHeight="1" x14ac:dyDescent="0.45">
      <c r="A28">
        <v>13</v>
      </c>
      <c r="B28" s="44">
        <v>1.9</v>
      </c>
    </row>
    <row r="29" spans="1:2" ht="15.75" customHeight="1" x14ac:dyDescent="0.45">
      <c r="A29">
        <v>13.5</v>
      </c>
      <c r="B29" s="44">
        <v>2</v>
      </c>
    </row>
    <row r="30" spans="1:2" ht="15.75" customHeight="1" x14ac:dyDescent="0.45">
      <c r="A30">
        <v>14</v>
      </c>
      <c r="B30" s="44">
        <v>2</v>
      </c>
    </row>
    <row r="31" spans="1:2" ht="15.75" customHeight="1" x14ac:dyDescent="0.45">
      <c r="A31">
        <v>14.5</v>
      </c>
      <c r="B31" s="44">
        <v>2</v>
      </c>
    </row>
    <row r="32" spans="1:2" ht="15.75" customHeight="1" x14ac:dyDescent="0.45">
      <c r="A32">
        <v>15</v>
      </c>
      <c r="B32" s="44">
        <v>2.1</v>
      </c>
    </row>
    <row r="33" spans="1:2" ht="15.75" customHeight="1" x14ac:dyDescent="0.45">
      <c r="A33">
        <v>15.5</v>
      </c>
      <c r="B33" s="44">
        <v>2.1</v>
      </c>
    </row>
    <row r="34" spans="1:2" ht="15.75" customHeight="1" x14ac:dyDescent="0.45">
      <c r="A34">
        <v>16</v>
      </c>
      <c r="B34" s="44">
        <v>2.1</v>
      </c>
    </row>
    <row r="35" spans="1:2" ht="15.75" customHeight="1" x14ac:dyDescent="0.45">
      <c r="A35">
        <v>16.5</v>
      </c>
      <c r="B35" s="44">
        <v>2.2000000000000002</v>
      </c>
    </row>
    <row r="36" spans="1:2" ht="15.75" customHeight="1" x14ac:dyDescent="0.45">
      <c r="A36">
        <v>17</v>
      </c>
      <c r="B36" s="44">
        <v>2.2000000000000002</v>
      </c>
    </row>
    <row r="37" spans="1:2" ht="15.75" customHeight="1" x14ac:dyDescent="0.45">
      <c r="A37">
        <v>17.5</v>
      </c>
      <c r="B37" s="44">
        <v>2.2999999999999998</v>
      </c>
    </row>
    <row r="38" spans="1:2" ht="15.75" customHeight="1" x14ac:dyDescent="0.45">
      <c r="A38">
        <v>18</v>
      </c>
      <c r="B38" s="44">
        <v>2.2999999999999998</v>
      </c>
    </row>
    <row r="39" spans="1:2" ht="15.75" customHeight="1" x14ac:dyDescent="0.45">
      <c r="A39">
        <v>18.5</v>
      </c>
      <c r="B39" s="44">
        <v>2.2999999999999998</v>
      </c>
    </row>
    <row r="40" spans="1:2" ht="15.75" customHeight="1" x14ac:dyDescent="0.45">
      <c r="A40">
        <v>19</v>
      </c>
      <c r="B40" s="44">
        <v>2.4</v>
      </c>
    </row>
    <row r="41" spans="1:2" ht="15.75" customHeight="1" x14ac:dyDescent="0.45">
      <c r="A41">
        <v>19.5</v>
      </c>
      <c r="B41" s="44">
        <v>2.4</v>
      </c>
    </row>
    <row r="42" spans="1:2" ht="15.75" customHeight="1" x14ac:dyDescent="0.45">
      <c r="A42">
        <v>20</v>
      </c>
      <c r="B42" s="44">
        <v>2.4</v>
      </c>
    </row>
    <row r="43" spans="1:2" ht="15.75" customHeight="1" x14ac:dyDescent="0.45">
      <c r="A43">
        <v>20.5</v>
      </c>
      <c r="B43" s="44">
        <v>2.5</v>
      </c>
    </row>
    <row r="44" spans="1:2" ht="15.75" customHeight="1" x14ac:dyDescent="0.45">
      <c r="A44">
        <v>21</v>
      </c>
      <c r="B44" s="44">
        <v>2.5</v>
      </c>
    </row>
    <row r="45" spans="1:2" ht="15.75" customHeight="1" x14ac:dyDescent="0.45">
      <c r="A45">
        <v>21.5</v>
      </c>
      <c r="B45" s="44">
        <v>2.5</v>
      </c>
    </row>
    <row r="46" spans="1:2" ht="15.75" customHeight="1" x14ac:dyDescent="0.45">
      <c r="A46">
        <v>22</v>
      </c>
      <c r="B46" s="44">
        <v>2.6</v>
      </c>
    </row>
    <row r="47" spans="1:2" ht="15.75" customHeight="1" x14ac:dyDescent="0.45">
      <c r="A47">
        <v>22.5</v>
      </c>
      <c r="B47" s="44">
        <v>2.6</v>
      </c>
    </row>
    <row r="48" spans="1:2" ht="15.75" customHeight="1" x14ac:dyDescent="0.45">
      <c r="A48">
        <v>23</v>
      </c>
      <c r="B48" s="44">
        <v>2.6</v>
      </c>
    </row>
    <row r="49" spans="1:2" ht="15.75" customHeight="1" x14ac:dyDescent="0.45">
      <c r="A49">
        <v>23.5</v>
      </c>
      <c r="B49" s="44">
        <v>2.7</v>
      </c>
    </row>
    <row r="50" spans="1:2" ht="15.75" customHeight="1" x14ac:dyDescent="0.45">
      <c r="A50">
        <v>24</v>
      </c>
      <c r="B50" s="44">
        <v>2.7</v>
      </c>
    </row>
    <row r="51" spans="1:2" ht="15.75" customHeight="1" x14ac:dyDescent="0.45">
      <c r="A51">
        <v>24.5</v>
      </c>
      <c r="B51" s="44">
        <v>2.8</v>
      </c>
    </row>
    <row r="52" spans="1:2" ht="15.75" customHeight="1" x14ac:dyDescent="0.45">
      <c r="A52">
        <v>25</v>
      </c>
      <c r="B52" s="44">
        <v>2.8</v>
      </c>
    </row>
    <row r="53" spans="1:2" ht="15.75" customHeight="1" x14ac:dyDescent="0.45">
      <c r="A53">
        <v>25.5</v>
      </c>
      <c r="B53" s="44">
        <v>2.8</v>
      </c>
    </row>
    <row r="54" spans="1:2" ht="15.75" customHeight="1" x14ac:dyDescent="0.45">
      <c r="A54">
        <v>26</v>
      </c>
      <c r="B54" s="44">
        <v>2.9</v>
      </c>
    </row>
    <row r="55" spans="1:2" ht="15.75" customHeight="1" x14ac:dyDescent="0.45">
      <c r="A55">
        <v>26.5</v>
      </c>
      <c r="B55" s="44">
        <v>2.9</v>
      </c>
    </row>
    <row r="56" spans="1:2" ht="15.75" customHeight="1" x14ac:dyDescent="0.45">
      <c r="A56">
        <v>27</v>
      </c>
      <c r="B56" s="44">
        <v>2.9</v>
      </c>
    </row>
    <row r="57" spans="1:2" ht="15.75" customHeight="1" x14ac:dyDescent="0.45">
      <c r="A57">
        <v>27.5</v>
      </c>
      <c r="B57" s="44">
        <v>3</v>
      </c>
    </row>
    <row r="58" spans="1:2" ht="15.75" customHeight="1" x14ac:dyDescent="0.45">
      <c r="A58">
        <v>28</v>
      </c>
      <c r="B58" s="44">
        <v>3</v>
      </c>
    </row>
    <row r="59" spans="1:2" ht="15.75" customHeight="1" x14ac:dyDescent="0.45">
      <c r="A59">
        <v>28.5</v>
      </c>
      <c r="B59" s="44">
        <v>3</v>
      </c>
    </row>
    <row r="60" spans="1:2" ht="15.75" customHeight="1" x14ac:dyDescent="0.45">
      <c r="A60">
        <v>29</v>
      </c>
      <c r="B60" s="44">
        <v>3.1</v>
      </c>
    </row>
    <row r="61" spans="1:2" ht="15.75" customHeight="1" x14ac:dyDescent="0.45">
      <c r="A61">
        <v>29.5</v>
      </c>
      <c r="B61" s="44">
        <v>3.1</v>
      </c>
    </row>
    <row r="62" spans="1:2" ht="15.75" customHeight="1" x14ac:dyDescent="0.45">
      <c r="A62">
        <v>30</v>
      </c>
      <c r="B62" s="44">
        <v>3.1</v>
      </c>
    </row>
    <row r="63" spans="1:2" ht="15.75" customHeight="1" x14ac:dyDescent="0.45">
      <c r="A63">
        <v>30.5</v>
      </c>
      <c r="B63" s="44">
        <v>3.2</v>
      </c>
    </row>
    <row r="64" spans="1:2" ht="15.75" customHeight="1" x14ac:dyDescent="0.45">
      <c r="A64">
        <v>31</v>
      </c>
      <c r="B64" s="44">
        <v>3.2</v>
      </c>
    </row>
    <row r="65" spans="1:2" ht="15.75" customHeight="1" x14ac:dyDescent="0.45">
      <c r="A65">
        <v>31.5</v>
      </c>
      <c r="B65" s="44">
        <v>3.3</v>
      </c>
    </row>
    <row r="66" spans="1:2" ht="15.75" customHeight="1" x14ac:dyDescent="0.45">
      <c r="A66">
        <v>32</v>
      </c>
      <c r="B66" s="44">
        <v>3.3</v>
      </c>
    </row>
    <row r="67" spans="1:2" ht="15.75" customHeight="1" x14ac:dyDescent="0.45">
      <c r="A67">
        <v>32.5</v>
      </c>
      <c r="B67" s="44">
        <v>3.3</v>
      </c>
    </row>
    <row r="68" spans="1:2" ht="15.75" customHeight="1" x14ac:dyDescent="0.45">
      <c r="A68">
        <v>33</v>
      </c>
      <c r="B68" s="44">
        <v>3.4</v>
      </c>
    </row>
    <row r="69" spans="1:2" ht="15.75" customHeight="1" x14ac:dyDescent="0.45">
      <c r="A69">
        <v>33.5</v>
      </c>
      <c r="B69" s="44">
        <v>3.4</v>
      </c>
    </row>
    <row r="70" spans="1:2" ht="15.75" customHeight="1" x14ac:dyDescent="0.45">
      <c r="A70">
        <v>34</v>
      </c>
      <c r="B70" s="44">
        <v>3.4</v>
      </c>
    </row>
    <row r="71" spans="1:2" ht="15.75" customHeight="1" x14ac:dyDescent="0.45">
      <c r="A71">
        <v>34.5</v>
      </c>
      <c r="B71" s="44">
        <v>3.5</v>
      </c>
    </row>
    <row r="72" spans="1:2" ht="15.75" customHeight="1" x14ac:dyDescent="0.45">
      <c r="A72">
        <v>35</v>
      </c>
      <c r="B72" s="44">
        <v>3.5</v>
      </c>
    </row>
    <row r="73" spans="1:2" ht="15.75" customHeight="1" x14ac:dyDescent="0.45">
      <c r="A73">
        <v>35.5</v>
      </c>
      <c r="B73" s="44">
        <v>3.5</v>
      </c>
    </row>
    <row r="74" spans="1:2" ht="15.75" customHeight="1" x14ac:dyDescent="0.45">
      <c r="A74">
        <v>36</v>
      </c>
      <c r="B74" s="44">
        <v>3.6</v>
      </c>
    </row>
    <row r="75" spans="1:2" ht="15.75" customHeight="1" x14ac:dyDescent="0.45">
      <c r="A75">
        <v>36.5</v>
      </c>
      <c r="B75" s="44">
        <v>3.6</v>
      </c>
    </row>
    <row r="76" spans="1:2" ht="15.75" customHeight="1" x14ac:dyDescent="0.45">
      <c r="A76">
        <v>37</v>
      </c>
      <c r="B76" s="44">
        <v>3.6</v>
      </c>
    </row>
    <row r="77" spans="1:2" ht="15.75" customHeight="1" x14ac:dyDescent="0.45">
      <c r="A77">
        <v>37.5</v>
      </c>
      <c r="B77" s="44">
        <v>3.7</v>
      </c>
    </row>
    <row r="78" spans="1:2" ht="15.75" customHeight="1" x14ac:dyDescent="0.45">
      <c r="A78">
        <v>38</v>
      </c>
      <c r="B78" s="44">
        <v>3.7</v>
      </c>
    </row>
    <row r="79" spans="1:2" ht="15.75" customHeight="1" x14ac:dyDescent="0.45">
      <c r="A79">
        <v>38.5</v>
      </c>
      <c r="B79" s="44">
        <v>3.8</v>
      </c>
    </row>
    <row r="80" spans="1:2" ht="15.75" customHeight="1" x14ac:dyDescent="0.45">
      <c r="A80">
        <v>39</v>
      </c>
      <c r="B80" s="44">
        <v>3.8</v>
      </c>
    </row>
    <row r="81" spans="1:2" ht="15.75" customHeight="1" x14ac:dyDescent="0.45">
      <c r="A81">
        <v>39.5</v>
      </c>
      <c r="B81" s="44">
        <v>3.8</v>
      </c>
    </row>
    <row r="82" spans="1:2" ht="15.75" customHeight="1" x14ac:dyDescent="0.45">
      <c r="A82">
        <v>40</v>
      </c>
      <c r="B82" s="44">
        <v>3.9</v>
      </c>
    </row>
    <row r="83" spans="1:2" ht="15.75" customHeight="1" x14ac:dyDescent="0.45">
      <c r="A83">
        <v>40.5</v>
      </c>
      <c r="B83" s="44">
        <v>3.9</v>
      </c>
    </row>
    <row r="84" spans="1:2" ht="15.75" customHeight="1" x14ac:dyDescent="0.45">
      <c r="A84">
        <v>41</v>
      </c>
      <c r="B84" s="44">
        <v>3.9</v>
      </c>
    </row>
    <row r="85" spans="1:2" ht="15.75" customHeight="1" x14ac:dyDescent="0.45">
      <c r="A85">
        <v>41.5</v>
      </c>
      <c r="B85" s="44">
        <v>4</v>
      </c>
    </row>
    <row r="86" spans="1:2" ht="15.75" customHeight="1" x14ac:dyDescent="0.45">
      <c r="A86">
        <v>42</v>
      </c>
      <c r="B86" s="44">
        <v>4</v>
      </c>
    </row>
    <row r="87" spans="1:2" ht="15.75" customHeight="1" x14ac:dyDescent="0.45">
      <c r="A87">
        <v>42.5</v>
      </c>
      <c r="B87" s="44">
        <v>4.0999999999999996</v>
      </c>
    </row>
    <row r="88" spans="1:2" ht="15.75" customHeight="1" x14ac:dyDescent="0.45">
      <c r="A88">
        <v>43</v>
      </c>
      <c r="B88" s="44">
        <v>4.0999999999999996</v>
      </c>
    </row>
    <row r="89" spans="1:2" ht="15.75" customHeight="1" x14ac:dyDescent="0.45">
      <c r="A89">
        <v>43.5</v>
      </c>
      <c r="B89" s="44">
        <v>4.2</v>
      </c>
    </row>
    <row r="90" spans="1:2" ht="15.75" customHeight="1" x14ac:dyDescent="0.45">
      <c r="A90">
        <v>44</v>
      </c>
      <c r="B90" s="44">
        <v>4.2</v>
      </c>
    </row>
    <row r="91" spans="1:2" ht="15.75" customHeight="1" x14ac:dyDescent="0.45">
      <c r="A91">
        <v>44.5</v>
      </c>
      <c r="B91" s="44">
        <v>4.3</v>
      </c>
    </row>
    <row r="92" spans="1:2" ht="15.75" customHeight="1" x14ac:dyDescent="0.45">
      <c r="A92">
        <v>45</v>
      </c>
      <c r="B92" s="44">
        <v>4.3</v>
      </c>
    </row>
    <row r="93" spans="1:2" ht="15.75" customHeight="1" x14ac:dyDescent="0.45">
      <c r="A93">
        <v>45.5</v>
      </c>
      <c r="B93" s="44">
        <v>4.4000000000000004</v>
      </c>
    </row>
    <row r="94" spans="1:2" ht="15.75" customHeight="1" x14ac:dyDescent="0.45">
      <c r="A94">
        <v>46</v>
      </c>
      <c r="B94" s="44">
        <v>4.4000000000000004</v>
      </c>
    </row>
    <row r="95" spans="1:2" ht="15.75" customHeight="1" x14ac:dyDescent="0.45">
      <c r="A95">
        <v>46.5</v>
      </c>
      <c r="B95" s="44">
        <v>4.5</v>
      </c>
    </row>
    <row r="96" spans="1:2" ht="15.75" customHeight="1" x14ac:dyDescent="0.45">
      <c r="A96">
        <v>47</v>
      </c>
      <c r="B96" s="44">
        <v>4.5</v>
      </c>
    </row>
    <row r="97" spans="1:2" ht="15.75" customHeight="1" x14ac:dyDescent="0.45">
      <c r="A97">
        <v>47.5</v>
      </c>
      <c r="B97" s="44">
        <v>4.5999999999999996</v>
      </c>
    </row>
    <row r="98" spans="1:2" ht="15.75" customHeight="1" x14ac:dyDescent="0.45">
      <c r="A98">
        <v>48</v>
      </c>
      <c r="B98" s="44">
        <v>4.5999999999999996</v>
      </c>
    </row>
    <row r="99" spans="1:2" ht="15.75" customHeight="1" x14ac:dyDescent="0.45">
      <c r="A99">
        <v>48.5</v>
      </c>
      <c r="B99" s="44">
        <v>4.7</v>
      </c>
    </row>
    <row r="100" spans="1:2" ht="15.75" customHeight="1" x14ac:dyDescent="0.45">
      <c r="A100">
        <v>49</v>
      </c>
      <c r="B100" s="44">
        <v>4.8</v>
      </c>
    </row>
    <row r="101" spans="1:2" ht="15.75" customHeight="1" x14ac:dyDescent="0.45">
      <c r="A101">
        <v>49.5</v>
      </c>
      <c r="B101" s="44">
        <v>4.8</v>
      </c>
    </row>
    <row r="102" spans="1:2" ht="15.75" customHeight="1" x14ac:dyDescent="0.45">
      <c r="A102">
        <v>50</v>
      </c>
      <c r="B102" s="44">
        <v>4.9000000000000004</v>
      </c>
    </row>
    <row r="103" spans="1:2" ht="15.75" customHeight="1" x14ac:dyDescent="0.45">
      <c r="A103">
        <v>50.5</v>
      </c>
      <c r="B103" s="44">
        <v>4.9000000000000004</v>
      </c>
    </row>
    <row r="104" spans="1:2" ht="15.75" customHeight="1" x14ac:dyDescent="0.45">
      <c r="A104">
        <v>51</v>
      </c>
      <c r="B104" s="44">
        <v>5</v>
      </c>
    </row>
    <row r="105" spans="1:2" ht="15.75" customHeight="1" x14ac:dyDescent="0.45">
      <c r="A105">
        <v>51.5</v>
      </c>
      <c r="B105" s="44">
        <v>5</v>
      </c>
    </row>
    <row r="106" spans="1:2" ht="15.75" customHeight="1" x14ac:dyDescent="0.45">
      <c r="A106">
        <v>52</v>
      </c>
      <c r="B106" s="44">
        <v>5.0999999999999996</v>
      </c>
    </row>
    <row r="107" spans="1:2" ht="15.75" customHeight="1" x14ac:dyDescent="0.45">
      <c r="A107">
        <v>52.5</v>
      </c>
      <c r="B107" s="44">
        <v>5.0999999999999996</v>
      </c>
    </row>
    <row r="108" spans="1:2" ht="15.75" customHeight="1" x14ac:dyDescent="0.45">
      <c r="A108">
        <v>53</v>
      </c>
      <c r="B108" s="44">
        <v>5.2</v>
      </c>
    </row>
    <row r="109" spans="1:2" ht="15.75" customHeight="1" x14ac:dyDescent="0.45">
      <c r="A109">
        <v>53.5</v>
      </c>
      <c r="B109" s="44">
        <v>5.2</v>
      </c>
    </row>
    <row r="110" spans="1:2" ht="15.75" customHeight="1" x14ac:dyDescent="0.45">
      <c r="A110">
        <v>54</v>
      </c>
      <c r="B110" s="44">
        <v>5.3</v>
      </c>
    </row>
    <row r="111" spans="1:2" ht="15.75" customHeight="1" x14ac:dyDescent="0.45">
      <c r="A111">
        <v>54.5</v>
      </c>
      <c r="B111" s="44">
        <v>5.3</v>
      </c>
    </row>
    <row r="112" spans="1:2" ht="15.75" customHeight="1" x14ac:dyDescent="0.45">
      <c r="A112">
        <v>55</v>
      </c>
      <c r="B112" s="44">
        <v>5.4</v>
      </c>
    </row>
    <row r="113" spans="1:2" ht="15.75" customHeight="1" x14ac:dyDescent="0.45">
      <c r="A113">
        <v>55.5</v>
      </c>
      <c r="B113" s="44">
        <v>5.4</v>
      </c>
    </row>
    <row r="114" spans="1:2" ht="15.75" customHeight="1" x14ac:dyDescent="0.45">
      <c r="A114">
        <v>56</v>
      </c>
      <c r="B114" s="44">
        <v>5.5</v>
      </c>
    </row>
    <row r="115" spans="1:2" ht="15.75" customHeight="1" x14ac:dyDescent="0.45">
      <c r="A115">
        <v>56.5</v>
      </c>
      <c r="B115" s="44">
        <v>5.6</v>
      </c>
    </row>
    <row r="116" spans="1:2" ht="15.75" customHeight="1" x14ac:dyDescent="0.45">
      <c r="A116">
        <v>57</v>
      </c>
      <c r="B116" s="44">
        <v>5.6</v>
      </c>
    </row>
    <row r="117" spans="1:2" ht="15.75" customHeight="1" x14ac:dyDescent="0.45">
      <c r="A117">
        <v>57.5</v>
      </c>
      <c r="B117" s="44">
        <v>5.7</v>
      </c>
    </row>
    <row r="118" spans="1:2" ht="15.75" customHeight="1" x14ac:dyDescent="0.45">
      <c r="A118">
        <v>58</v>
      </c>
      <c r="B118" s="44">
        <v>5.7</v>
      </c>
    </row>
    <row r="119" spans="1:2" ht="15.75" customHeight="1" x14ac:dyDescent="0.45">
      <c r="A119">
        <v>58.5</v>
      </c>
      <c r="B119" s="44">
        <v>5.8</v>
      </c>
    </row>
    <row r="120" spans="1:2" ht="15.75" customHeight="1" x14ac:dyDescent="0.45">
      <c r="A120">
        <v>59</v>
      </c>
      <c r="B120" s="44">
        <v>5.8</v>
      </c>
    </row>
    <row r="121" spans="1:2" ht="15.75" customHeight="1" x14ac:dyDescent="0.45">
      <c r="A121">
        <v>59.5</v>
      </c>
      <c r="B121" s="44">
        <v>5.9</v>
      </c>
    </row>
    <row r="122" spans="1:2" ht="15.75" customHeight="1" x14ac:dyDescent="0.45">
      <c r="A122">
        <v>60</v>
      </c>
      <c r="B122" s="44">
        <v>5.9</v>
      </c>
    </row>
    <row r="123" spans="1:2" ht="15.75" customHeight="1" x14ac:dyDescent="0.45">
      <c r="A123">
        <v>60.5</v>
      </c>
      <c r="B123" s="44">
        <v>6</v>
      </c>
    </row>
    <row r="124" spans="1:2" ht="15.75" customHeight="1" x14ac:dyDescent="0.45">
      <c r="A124">
        <v>61</v>
      </c>
      <c r="B124" s="44">
        <v>6</v>
      </c>
    </row>
    <row r="125" spans="1:2" ht="15.75" customHeight="1" x14ac:dyDescent="0.45">
      <c r="A125">
        <v>61.5</v>
      </c>
      <c r="B125" s="44">
        <v>6.1</v>
      </c>
    </row>
    <row r="126" spans="1:2" ht="15.75" customHeight="1" x14ac:dyDescent="0.45">
      <c r="A126">
        <v>62</v>
      </c>
      <c r="B126" s="44">
        <v>6.1</v>
      </c>
    </row>
    <row r="127" spans="1:2" ht="15.75" customHeight="1" x14ac:dyDescent="0.45">
      <c r="A127">
        <v>62.5</v>
      </c>
      <c r="B127" s="44">
        <v>6.2</v>
      </c>
    </row>
    <row r="128" spans="1:2" ht="15.75" customHeight="1" x14ac:dyDescent="0.45">
      <c r="A128">
        <v>63</v>
      </c>
      <c r="B128" s="44">
        <v>6.3</v>
      </c>
    </row>
    <row r="129" spans="1:2" ht="15.75" customHeight="1" x14ac:dyDescent="0.45">
      <c r="A129">
        <v>63.5</v>
      </c>
      <c r="B129" s="44">
        <v>6.3</v>
      </c>
    </row>
    <row r="130" spans="1:2" ht="15.75" customHeight="1" x14ac:dyDescent="0.45">
      <c r="A130">
        <v>64</v>
      </c>
      <c r="B130" s="44">
        <v>6.4</v>
      </c>
    </row>
    <row r="131" spans="1:2" ht="15.75" customHeight="1" x14ac:dyDescent="0.45">
      <c r="A131">
        <v>64.5</v>
      </c>
      <c r="B131" s="44">
        <v>6.4</v>
      </c>
    </row>
    <row r="132" spans="1:2" ht="15.75" customHeight="1" x14ac:dyDescent="0.45">
      <c r="A132">
        <v>65</v>
      </c>
      <c r="B132" s="44">
        <v>6.5</v>
      </c>
    </row>
    <row r="133" spans="1:2" ht="15.75" customHeight="1" x14ac:dyDescent="0.45">
      <c r="A133">
        <v>65.5</v>
      </c>
      <c r="B133" s="44">
        <v>6.5</v>
      </c>
    </row>
    <row r="134" spans="1:2" ht="15.75" customHeight="1" x14ac:dyDescent="0.45">
      <c r="A134">
        <v>66</v>
      </c>
      <c r="B134" s="44">
        <v>6.6</v>
      </c>
    </row>
    <row r="135" spans="1:2" ht="15.75" customHeight="1" x14ac:dyDescent="0.45">
      <c r="A135">
        <v>66.5</v>
      </c>
      <c r="B135" s="44">
        <v>6.6</v>
      </c>
    </row>
    <row r="136" spans="1:2" ht="15.75" customHeight="1" x14ac:dyDescent="0.45">
      <c r="A136">
        <v>67</v>
      </c>
      <c r="B136" s="44">
        <v>6.7</v>
      </c>
    </row>
    <row r="137" spans="1:2" ht="15.75" customHeight="1" x14ac:dyDescent="0.45">
      <c r="A137">
        <v>67.5</v>
      </c>
      <c r="B137" s="44">
        <v>6.7</v>
      </c>
    </row>
    <row r="138" spans="1:2" ht="15.75" customHeight="1" x14ac:dyDescent="0.45">
      <c r="A138">
        <v>68</v>
      </c>
      <c r="B138" s="44">
        <v>6.8</v>
      </c>
    </row>
    <row r="139" spans="1:2" ht="15.75" customHeight="1" x14ac:dyDescent="0.45">
      <c r="A139">
        <v>68.5</v>
      </c>
      <c r="B139" s="44">
        <v>6.8</v>
      </c>
    </row>
    <row r="140" spans="1:2" ht="15.75" customHeight="1" x14ac:dyDescent="0.45">
      <c r="A140">
        <v>69</v>
      </c>
      <c r="B140" s="44">
        <v>6.9</v>
      </c>
    </row>
    <row r="141" spans="1:2" ht="15.75" customHeight="1" x14ac:dyDescent="0.45">
      <c r="A141">
        <v>69.5</v>
      </c>
      <c r="B141" s="44">
        <v>6.9</v>
      </c>
    </row>
    <row r="142" spans="1:2" ht="15.75" customHeight="1" x14ac:dyDescent="0.45">
      <c r="A142">
        <v>70</v>
      </c>
      <c r="B142" s="44">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3984375" defaultRowHeight="15" customHeight="1" x14ac:dyDescent="0.45"/>
  <cols>
    <col min="1" max="26" width="10.73046875" customWidth="1"/>
  </cols>
  <sheetData>
    <row r="1" spans="1:2" ht="14.25" x14ac:dyDescent="0.45">
      <c r="A1" t="s">
        <v>90</v>
      </c>
      <c r="B1" t="s">
        <v>91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3984375" defaultRowHeight="15" customHeight="1" x14ac:dyDescent="0.45"/>
  <cols>
    <col min="1" max="22" width="10.73046875" customWidth="1"/>
  </cols>
  <sheetData>
    <row r="1" spans="1:2" ht="14.25" x14ac:dyDescent="0.45">
      <c r="A1" t="s">
        <v>11</v>
      </c>
      <c r="B1" t="s">
        <v>12</v>
      </c>
    </row>
    <row r="2" spans="1:2" ht="14.25" x14ac:dyDescent="0.45">
      <c r="A2">
        <v>0</v>
      </c>
      <c r="B2" s="44">
        <v>1</v>
      </c>
    </row>
    <row r="3" spans="1:2" ht="14.25" x14ac:dyDescent="0.45">
      <c r="A3">
        <v>0.5</v>
      </c>
      <c r="B3" s="44">
        <v>1.1000000000000001</v>
      </c>
    </row>
    <row r="4" spans="1:2" ht="14.25" x14ac:dyDescent="0.45">
      <c r="A4">
        <v>1</v>
      </c>
      <c r="B4" s="44">
        <v>1.2</v>
      </c>
    </row>
    <row r="5" spans="1:2" ht="14.25" x14ac:dyDescent="0.45">
      <c r="A5">
        <v>1.5</v>
      </c>
      <c r="B5" s="44">
        <v>1.3</v>
      </c>
    </row>
    <row r="6" spans="1:2" ht="14.25" x14ac:dyDescent="0.45">
      <c r="A6">
        <v>2</v>
      </c>
      <c r="B6" s="44">
        <v>1.3</v>
      </c>
    </row>
    <row r="7" spans="1:2" ht="14.25" x14ac:dyDescent="0.45">
      <c r="A7">
        <v>2.5</v>
      </c>
      <c r="B7" s="44">
        <v>1.4</v>
      </c>
    </row>
    <row r="8" spans="1:2" ht="14.25" x14ac:dyDescent="0.45">
      <c r="A8">
        <v>3</v>
      </c>
      <c r="B8" s="44">
        <v>1.5</v>
      </c>
    </row>
    <row r="9" spans="1:2" ht="14.25" x14ac:dyDescent="0.45">
      <c r="A9">
        <v>3.5</v>
      </c>
      <c r="B9" s="44">
        <v>1.6</v>
      </c>
    </row>
    <row r="10" spans="1:2" ht="14.25" x14ac:dyDescent="0.45">
      <c r="A10">
        <v>4</v>
      </c>
      <c r="B10" s="44">
        <v>1.7</v>
      </c>
    </row>
    <row r="11" spans="1:2" ht="14.25" x14ac:dyDescent="0.45">
      <c r="A11">
        <v>4.5</v>
      </c>
      <c r="B11" s="44">
        <v>1.8</v>
      </c>
    </row>
    <row r="12" spans="1:2" ht="14.25" x14ac:dyDescent="0.45">
      <c r="A12">
        <v>5</v>
      </c>
      <c r="B12" s="44">
        <v>1.8</v>
      </c>
    </row>
    <row r="13" spans="1:2" ht="14.25" x14ac:dyDescent="0.45">
      <c r="A13">
        <v>5.5</v>
      </c>
      <c r="B13" s="44">
        <v>1.9</v>
      </c>
    </row>
    <row r="14" spans="1:2" ht="14.25" x14ac:dyDescent="0.45">
      <c r="A14">
        <v>6</v>
      </c>
      <c r="B14" s="44">
        <v>2</v>
      </c>
    </row>
    <row r="15" spans="1:2" ht="14.25" x14ac:dyDescent="0.45">
      <c r="A15">
        <v>6.5</v>
      </c>
      <c r="B15" s="44">
        <v>2.1</v>
      </c>
    </row>
    <row r="16" spans="1:2" ht="14.25" x14ac:dyDescent="0.45">
      <c r="A16">
        <v>7</v>
      </c>
      <c r="B16" s="44">
        <v>2.2000000000000002</v>
      </c>
    </row>
    <row r="17" spans="1:2" ht="14.25" x14ac:dyDescent="0.45">
      <c r="A17">
        <v>7.5</v>
      </c>
      <c r="B17" s="44">
        <v>2.2999999999999998</v>
      </c>
    </row>
    <row r="18" spans="1:2" ht="14.25" x14ac:dyDescent="0.45">
      <c r="A18">
        <v>8</v>
      </c>
      <c r="B18" s="44">
        <v>2.2999999999999998</v>
      </c>
    </row>
    <row r="19" spans="1:2" ht="14.25" x14ac:dyDescent="0.45">
      <c r="A19">
        <v>8.5</v>
      </c>
      <c r="B19" s="44">
        <v>2.4</v>
      </c>
    </row>
    <row r="20" spans="1:2" ht="14.25" x14ac:dyDescent="0.45">
      <c r="A20">
        <v>9</v>
      </c>
      <c r="B20" s="44">
        <v>2.5</v>
      </c>
    </row>
    <row r="21" spans="1:2" ht="15.75" customHeight="1" x14ac:dyDescent="0.45">
      <c r="A21">
        <v>9.5</v>
      </c>
      <c r="B21" s="44">
        <v>2.6</v>
      </c>
    </row>
    <row r="22" spans="1:2" ht="15.75" customHeight="1" x14ac:dyDescent="0.45">
      <c r="A22">
        <v>10</v>
      </c>
      <c r="B22" s="44">
        <v>2.7</v>
      </c>
    </row>
    <row r="23" spans="1:2" ht="15.75" customHeight="1" x14ac:dyDescent="0.45">
      <c r="A23">
        <v>10.5</v>
      </c>
      <c r="B23" s="44">
        <v>2.8</v>
      </c>
    </row>
    <row r="24" spans="1:2" ht="15.75" customHeight="1" x14ac:dyDescent="0.45">
      <c r="A24">
        <v>11</v>
      </c>
      <c r="B24" s="44">
        <v>2.8</v>
      </c>
    </row>
    <row r="25" spans="1:2" ht="15.75" customHeight="1" x14ac:dyDescent="0.45">
      <c r="A25">
        <v>11.5</v>
      </c>
      <c r="B25" s="44">
        <v>2.9</v>
      </c>
    </row>
    <row r="26" spans="1:2" ht="15.75" customHeight="1" x14ac:dyDescent="0.45">
      <c r="A26">
        <v>12</v>
      </c>
      <c r="B26" s="44">
        <v>3</v>
      </c>
    </row>
    <row r="27" spans="1:2" ht="15.75" customHeight="1" x14ac:dyDescent="0.45">
      <c r="A27">
        <v>12.5</v>
      </c>
      <c r="B27" s="44">
        <v>3.1</v>
      </c>
    </row>
    <row r="28" spans="1:2" ht="15.75" customHeight="1" x14ac:dyDescent="0.45">
      <c r="A28">
        <v>13</v>
      </c>
      <c r="B28" s="44">
        <v>3.2</v>
      </c>
    </row>
    <row r="29" spans="1:2" ht="15.75" customHeight="1" x14ac:dyDescent="0.45">
      <c r="A29">
        <v>13.5</v>
      </c>
      <c r="B29" s="44">
        <v>3.3</v>
      </c>
    </row>
    <row r="30" spans="1:2" ht="15.75" customHeight="1" x14ac:dyDescent="0.45">
      <c r="A30">
        <v>14</v>
      </c>
      <c r="B30" s="44">
        <v>3.3</v>
      </c>
    </row>
    <row r="31" spans="1:2" ht="15.75" customHeight="1" x14ac:dyDescent="0.45">
      <c r="A31">
        <v>14.5</v>
      </c>
      <c r="B31" s="44">
        <v>3.4</v>
      </c>
    </row>
    <row r="32" spans="1:2" ht="15.75" customHeight="1" x14ac:dyDescent="0.45">
      <c r="A32">
        <v>15</v>
      </c>
      <c r="B32" s="44">
        <v>3.5</v>
      </c>
    </row>
    <row r="33" spans="1:2" ht="15.75" customHeight="1" x14ac:dyDescent="0.45">
      <c r="A33">
        <v>15.5</v>
      </c>
      <c r="B33" s="44">
        <v>3.6</v>
      </c>
    </row>
    <row r="34" spans="1:2" ht="15.75" customHeight="1" x14ac:dyDescent="0.45">
      <c r="A34">
        <v>16</v>
      </c>
      <c r="B34" s="44">
        <v>3.7</v>
      </c>
    </row>
    <row r="35" spans="1:2" ht="15.75" customHeight="1" x14ac:dyDescent="0.45">
      <c r="A35">
        <v>16.5</v>
      </c>
      <c r="B35" s="44">
        <v>3.8</v>
      </c>
    </row>
    <row r="36" spans="1:2" ht="15.75" customHeight="1" x14ac:dyDescent="0.45">
      <c r="A36">
        <v>17</v>
      </c>
      <c r="B36" s="44">
        <v>3.8</v>
      </c>
    </row>
    <row r="37" spans="1:2" ht="15.75" customHeight="1" x14ac:dyDescent="0.45">
      <c r="A37">
        <v>17.5</v>
      </c>
      <c r="B37" s="44">
        <v>3.9</v>
      </c>
    </row>
    <row r="38" spans="1:2" ht="15.75" customHeight="1" x14ac:dyDescent="0.45">
      <c r="A38">
        <v>18</v>
      </c>
      <c r="B38" s="44">
        <v>4</v>
      </c>
    </row>
    <row r="39" spans="1:2" ht="15.75" customHeight="1" x14ac:dyDescent="0.45">
      <c r="A39">
        <v>18.5</v>
      </c>
      <c r="B39" s="44">
        <v>4.0999999999999996</v>
      </c>
    </row>
    <row r="40" spans="1:2" ht="15.75" customHeight="1" x14ac:dyDescent="0.45">
      <c r="A40">
        <v>19</v>
      </c>
      <c r="B40" s="44">
        <v>4.3</v>
      </c>
    </row>
    <row r="41" spans="1:2" ht="15.75" customHeight="1" x14ac:dyDescent="0.45">
      <c r="A41">
        <v>19.5</v>
      </c>
      <c r="B41" s="44">
        <v>4.4000000000000004</v>
      </c>
    </row>
    <row r="42" spans="1:2" ht="15.75" customHeight="1" x14ac:dyDescent="0.45">
      <c r="A42">
        <v>20</v>
      </c>
      <c r="B42" s="44">
        <v>4.5</v>
      </c>
    </row>
    <row r="43" spans="1:2" ht="15.75" customHeight="1" x14ac:dyDescent="0.45">
      <c r="A43">
        <v>20.5</v>
      </c>
      <c r="B43" s="44">
        <v>4.5999999999999996</v>
      </c>
    </row>
    <row r="44" spans="1:2" ht="15.75" customHeight="1" x14ac:dyDescent="0.45">
      <c r="A44">
        <v>21</v>
      </c>
      <c r="B44" s="44">
        <v>4.8</v>
      </c>
    </row>
    <row r="45" spans="1:2" ht="15.75" customHeight="1" x14ac:dyDescent="0.45">
      <c r="A45">
        <v>21.5</v>
      </c>
      <c r="B45" s="44">
        <v>4.9000000000000004</v>
      </c>
    </row>
    <row r="46" spans="1:2" ht="15.75" customHeight="1" x14ac:dyDescent="0.45">
      <c r="A46">
        <v>22</v>
      </c>
      <c r="B46" s="44">
        <v>5</v>
      </c>
    </row>
    <row r="47" spans="1:2" ht="15.75" customHeight="1" x14ac:dyDescent="0.45">
      <c r="A47">
        <v>22.5</v>
      </c>
      <c r="B47" s="44">
        <v>5.0999999999999996</v>
      </c>
    </row>
    <row r="48" spans="1:2" ht="15.75" customHeight="1" x14ac:dyDescent="0.45">
      <c r="A48">
        <v>23</v>
      </c>
      <c r="B48" s="44">
        <v>5.3</v>
      </c>
    </row>
    <row r="49" spans="1:2" ht="15.75" customHeight="1" x14ac:dyDescent="0.45">
      <c r="A49">
        <v>23.5</v>
      </c>
      <c r="B49" s="44">
        <v>5.4</v>
      </c>
    </row>
    <row r="50" spans="1:2" ht="15.75" customHeight="1" x14ac:dyDescent="0.45">
      <c r="A50">
        <v>24</v>
      </c>
      <c r="B50" s="44">
        <v>5.5</v>
      </c>
    </row>
    <row r="51" spans="1:2" ht="15.75" customHeight="1" x14ac:dyDescent="0.45">
      <c r="A51">
        <v>24.5</v>
      </c>
      <c r="B51" s="44">
        <v>5.6</v>
      </c>
    </row>
    <row r="52" spans="1:2" ht="15.75" customHeight="1" x14ac:dyDescent="0.45">
      <c r="A52">
        <v>25</v>
      </c>
      <c r="B52" s="44">
        <v>5.8</v>
      </c>
    </row>
    <row r="53" spans="1:2" ht="15.75" customHeight="1" x14ac:dyDescent="0.45">
      <c r="A53">
        <v>25.5</v>
      </c>
      <c r="B53" s="44">
        <v>5.9</v>
      </c>
    </row>
    <row r="54" spans="1:2" ht="15.75" customHeight="1" x14ac:dyDescent="0.45">
      <c r="A54">
        <v>26</v>
      </c>
      <c r="B54" s="44">
        <v>6</v>
      </c>
    </row>
    <row r="55" spans="1:2" ht="15.75" customHeight="1" x14ac:dyDescent="0.45">
      <c r="A55">
        <v>26.5</v>
      </c>
      <c r="B55" s="44">
        <v>6.1</v>
      </c>
    </row>
    <row r="56" spans="1:2" ht="15.75" customHeight="1" x14ac:dyDescent="0.45">
      <c r="A56">
        <v>27</v>
      </c>
      <c r="B56" s="44">
        <v>6.3</v>
      </c>
    </row>
    <row r="57" spans="1:2" ht="15.75" customHeight="1" x14ac:dyDescent="0.45">
      <c r="A57">
        <v>27.5</v>
      </c>
      <c r="B57" s="44">
        <v>6.4</v>
      </c>
    </row>
    <row r="58" spans="1:2" ht="15.75" customHeight="1" x14ac:dyDescent="0.45">
      <c r="A58">
        <v>28</v>
      </c>
      <c r="B58" s="44">
        <v>6.5</v>
      </c>
    </row>
    <row r="59" spans="1:2" ht="15.75" customHeight="1" x14ac:dyDescent="0.45">
      <c r="A59">
        <v>28.5</v>
      </c>
      <c r="B59" s="44">
        <v>6.6</v>
      </c>
    </row>
    <row r="60" spans="1:2" ht="15.75" customHeight="1" x14ac:dyDescent="0.45">
      <c r="A60">
        <v>29</v>
      </c>
      <c r="B60" s="44">
        <v>6.8</v>
      </c>
    </row>
    <row r="61" spans="1:2" ht="15.75" customHeight="1" x14ac:dyDescent="0.45">
      <c r="A61">
        <v>29.5</v>
      </c>
      <c r="B61" s="44">
        <v>6.9</v>
      </c>
    </row>
    <row r="62" spans="1:2" ht="15.75" customHeight="1" x14ac:dyDescent="0.45">
      <c r="A62">
        <v>30</v>
      </c>
      <c r="B62" s="44">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3984375" defaultRowHeight="15" customHeight="1" x14ac:dyDescent="0.45"/>
  <cols>
    <col min="1" max="25" width="10.73046875" customWidth="1"/>
  </cols>
  <sheetData>
    <row r="1" spans="1:5" ht="14.25" x14ac:dyDescent="0.45">
      <c r="A1" s="77" t="s">
        <v>92</v>
      </c>
      <c r="B1" s="7" t="s">
        <v>11</v>
      </c>
      <c r="C1" s="8"/>
      <c r="D1" s="8"/>
      <c r="E1" s="9"/>
    </row>
    <row r="2" spans="1:5" ht="43.15" thickBot="1" x14ac:dyDescent="0.5">
      <c r="A2" s="78"/>
      <c r="B2" s="10" t="s">
        <v>7</v>
      </c>
      <c r="C2" s="11" t="s">
        <v>8</v>
      </c>
      <c r="D2" s="11" t="s">
        <v>93</v>
      </c>
      <c r="E2" s="48" t="s">
        <v>10</v>
      </c>
    </row>
    <row r="3" spans="1:5" ht="28.9" thickBot="1" x14ac:dyDescent="0.5">
      <c r="A3" s="12" t="s">
        <v>94</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Yagi</cp:lastModifiedBy>
  <cp:revision/>
  <dcterms:created xsi:type="dcterms:W3CDTF">2023-08-07T04:08:01Z</dcterms:created>
  <dcterms:modified xsi:type="dcterms:W3CDTF">2025-09-09T23:54:05Z</dcterms:modified>
  <cp:category/>
  <cp:contentStatus/>
</cp:coreProperties>
</file>