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c4455\Documents\IMSE 991 MCDM\Lecture Slides\"/>
    </mc:Choice>
  </mc:AlternateContent>
  <bookViews>
    <workbookView xWindow="0" yWindow="0" windowWidth="17640" windowHeight="8010"/>
  </bookViews>
  <sheets>
    <sheet name="SPAN" sheetId="1" r:id="rId1"/>
    <sheet name="SPAN Summary" sheetId="2" r:id="rId2"/>
    <sheet name="Bord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1" i="1" l="1"/>
  <c r="F9" i="3"/>
  <c r="F8" i="3"/>
  <c r="F7" i="3"/>
  <c r="F6" i="3"/>
  <c r="F5" i="3"/>
  <c r="F4" i="3"/>
  <c r="F3" i="3"/>
  <c r="I14" i="2" l="1"/>
  <c r="I13" i="2"/>
  <c r="I12" i="2"/>
  <c r="I11" i="2"/>
  <c r="I10" i="2"/>
  <c r="I9" i="2"/>
  <c r="I8" i="2"/>
  <c r="I7" i="2"/>
  <c r="I6" i="2"/>
  <c r="I5" i="2"/>
  <c r="I4" i="2"/>
  <c r="V6" i="1" l="1"/>
  <c r="V9" i="1" s="1"/>
  <c r="Y9" i="1" s="1"/>
  <c r="AB9" i="1" s="1"/>
  <c r="U6" i="1"/>
  <c r="U9" i="1" s="1"/>
  <c r="T6" i="1"/>
  <c r="S6" i="1"/>
  <c r="S8" i="1" s="1"/>
  <c r="R6" i="1"/>
  <c r="Q6" i="1"/>
  <c r="Q9" i="1" s="1"/>
  <c r="P6" i="1"/>
  <c r="P9" i="1" s="1"/>
  <c r="O6" i="1"/>
  <c r="O8" i="1" s="1"/>
  <c r="N6" i="1"/>
  <c r="M6" i="1"/>
  <c r="M8" i="1" s="1"/>
  <c r="L6" i="1"/>
  <c r="L9" i="1" s="1"/>
  <c r="K6" i="1"/>
  <c r="K9" i="1" s="1"/>
  <c r="J6" i="1"/>
  <c r="I6" i="1"/>
  <c r="I8" i="1" s="1"/>
  <c r="H6" i="1"/>
  <c r="X9" i="1" l="1"/>
  <c r="AA9" i="1" s="1"/>
  <c r="H8" i="1"/>
  <c r="N8" i="1"/>
  <c r="T8" i="1"/>
  <c r="J8" i="1"/>
  <c r="R8" i="1"/>
  <c r="M11" i="1"/>
  <c r="H11" i="1" l="1"/>
  <c r="R11" i="1"/>
  <c r="R12" i="1" s="1"/>
  <c r="L13" i="1"/>
  <c r="H12" i="1"/>
  <c r="K13" i="1"/>
  <c r="J12" i="1"/>
  <c r="I12" i="1"/>
  <c r="O12" i="1"/>
  <c r="Q13" i="1"/>
  <c r="P13" i="1"/>
  <c r="M12" i="1"/>
  <c r="N12" i="1"/>
  <c r="V13" i="1"/>
  <c r="Y13" i="1" s="1"/>
  <c r="AB13" i="1" s="1"/>
  <c r="T12" i="1"/>
  <c r="U13" i="1"/>
  <c r="S12" i="1"/>
  <c r="H15" i="1" l="1"/>
  <c r="AD15" i="1" s="1"/>
  <c r="R15" i="1"/>
  <c r="X13" i="1"/>
  <c r="AA13" i="1" s="1"/>
  <c r="M15" i="1"/>
  <c r="K17" i="1" l="1"/>
  <c r="L17" i="1"/>
  <c r="I16" i="1"/>
  <c r="H16" i="1"/>
  <c r="J16" i="1"/>
  <c r="U17" i="1"/>
  <c r="V17" i="1"/>
  <c r="T16" i="1"/>
  <c r="S16" i="1"/>
  <c r="R16" i="1"/>
  <c r="Q17" i="1"/>
  <c r="P17" i="1"/>
  <c r="M16" i="1"/>
  <c r="O16" i="1"/>
  <c r="N16" i="1"/>
  <c r="H19" i="1" l="1"/>
  <c r="X17" i="1"/>
  <c r="AA17" i="1" s="1"/>
  <c r="I20" i="1"/>
  <c r="L21" i="1"/>
  <c r="K21" i="1"/>
  <c r="J20" i="1"/>
  <c r="H20" i="1"/>
  <c r="M19" i="1"/>
  <c r="Y17" i="1"/>
  <c r="AB17" i="1" s="1"/>
  <c r="R19" i="1"/>
  <c r="AD19" i="1" l="1"/>
  <c r="U21" i="1"/>
  <c r="V21" i="1"/>
  <c r="R20" i="1"/>
  <c r="S20" i="1"/>
  <c r="M23" i="1" s="1"/>
  <c r="T20" i="1"/>
  <c r="P21" i="1"/>
  <c r="X21" i="1" s="1"/>
  <c r="AA21" i="1" s="1"/>
  <c r="Q21" i="1"/>
  <c r="O20" i="1"/>
  <c r="R23" i="1" s="1"/>
  <c r="N20" i="1"/>
  <c r="M20" i="1"/>
  <c r="H23" i="1"/>
  <c r="AD23" i="1" s="1"/>
  <c r="U25" i="1" l="1"/>
  <c r="V25" i="1"/>
  <c r="S24" i="1"/>
  <c r="T24" i="1"/>
  <c r="R24" i="1"/>
  <c r="Q25" i="1"/>
  <c r="P25" i="1"/>
  <c r="O24" i="1"/>
  <c r="N24" i="1"/>
  <c r="M24" i="1"/>
  <c r="Y21" i="1"/>
  <c r="AB21" i="1" s="1"/>
  <c r="L25" i="1"/>
  <c r="I24" i="1"/>
  <c r="K25" i="1"/>
  <c r="H24" i="1"/>
  <c r="H27" i="1" s="1"/>
  <c r="J24" i="1"/>
  <c r="R27" i="1" s="1"/>
  <c r="U29" i="1" l="1"/>
  <c r="V29" i="1"/>
  <c r="R28" i="1"/>
  <c r="S28" i="1"/>
  <c r="T28" i="1"/>
  <c r="K29" i="1"/>
  <c r="L29" i="1"/>
  <c r="I28" i="1"/>
  <c r="H28" i="1"/>
  <c r="J28" i="1"/>
  <c r="Y25" i="1"/>
  <c r="AB25" i="1" s="1"/>
  <c r="M27" i="1"/>
  <c r="AD27" i="1" s="1"/>
  <c r="X25" i="1"/>
  <c r="AA25" i="1" s="1"/>
  <c r="P29" i="1" l="1"/>
  <c r="X29" i="1" s="1"/>
  <c r="AA29" i="1" s="1"/>
  <c r="M28" i="1"/>
  <c r="Q29" i="1"/>
  <c r="Y29" i="1" s="1"/>
  <c r="AB29" i="1" s="1"/>
  <c r="O28" i="1"/>
  <c r="R31" i="1" s="1"/>
  <c r="N28" i="1"/>
  <c r="M31" i="1" s="1"/>
  <c r="H31" i="1"/>
  <c r="AD31" i="1" s="1"/>
  <c r="P33" i="1" l="1"/>
  <c r="Q33" i="1"/>
  <c r="M32" i="1"/>
  <c r="N32" i="1"/>
  <c r="O32" i="1"/>
  <c r="U33" i="1"/>
  <c r="V33" i="1"/>
  <c r="S32" i="1"/>
  <c r="T32" i="1"/>
  <c r="R32" i="1"/>
  <c r="K33" i="1"/>
  <c r="H32" i="1"/>
  <c r="H35" i="1" s="1"/>
  <c r="L33" i="1"/>
  <c r="J32" i="1"/>
  <c r="I32" i="1"/>
  <c r="Y33" i="1" l="1"/>
  <c r="AB33" i="1" s="1"/>
  <c r="R35" i="1"/>
  <c r="K37" i="1"/>
  <c r="L37" i="1"/>
  <c r="H36" i="1"/>
  <c r="I36" i="1"/>
  <c r="J36" i="1"/>
  <c r="M35" i="1"/>
  <c r="AD35" i="1" s="1"/>
  <c r="X33" i="1"/>
  <c r="AA33" i="1" s="1"/>
  <c r="M36" i="1" l="1"/>
  <c r="Q37" i="1"/>
  <c r="P37" i="1"/>
  <c r="X37" i="1" s="1"/>
  <c r="AA37" i="1" s="1"/>
  <c r="N36" i="1"/>
  <c r="O36" i="1"/>
  <c r="U37" i="1"/>
  <c r="T36" i="1"/>
  <c r="R39" i="1" s="1"/>
  <c r="V37" i="1"/>
  <c r="Y37" i="1" s="1"/>
  <c r="AB37" i="1" s="1"/>
  <c r="S36" i="1"/>
  <c r="R36" i="1"/>
  <c r="H39" i="1" s="1"/>
  <c r="M39" i="1" l="1"/>
  <c r="AD39" i="1" s="1"/>
  <c r="V41" i="1"/>
  <c r="T40" i="1"/>
  <c r="S40" i="1"/>
  <c r="U41" i="1"/>
  <c r="R40" i="1"/>
  <c r="P41" i="1"/>
  <c r="M40" i="1"/>
  <c r="O40" i="1"/>
  <c r="L41" i="1"/>
  <c r="H40" i="1"/>
  <c r="H43" i="1" s="1"/>
  <c r="K41" i="1"/>
  <c r="J40" i="1"/>
  <c r="R43" i="1" s="1"/>
  <c r="I40" i="1"/>
  <c r="N40" i="1" l="1"/>
  <c r="X41" i="1"/>
  <c r="AA41" i="1" s="1"/>
  <c r="M43" i="1"/>
  <c r="O44" i="1" s="1"/>
  <c r="Q41" i="1"/>
  <c r="L45" i="1"/>
  <c r="I44" i="1"/>
  <c r="K45" i="1"/>
  <c r="H44" i="1"/>
  <c r="J44" i="1"/>
  <c r="P45" i="1"/>
  <c r="V45" i="1"/>
  <c r="U45" i="1"/>
  <c r="T44" i="1"/>
  <c r="S44" i="1"/>
  <c r="R44" i="1"/>
  <c r="Y41" i="1"/>
  <c r="AB41" i="1" s="1"/>
  <c r="AD43" i="1" l="1"/>
  <c r="N44" i="1"/>
  <c r="Q45" i="1"/>
  <c r="Y45" i="1" s="1"/>
  <c r="AB45" i="1" s="1"/>
  <c r="M44" i="1"/>
  <c r="H47" i="1" s="1"/>
  <c r="X45" i="1"/>
  <c r="AA45" i="1" s="1"/>
  <c r="M47" i="1"/>
  <c r="R47" i="1"/>
  <c r="AD47" i="1" l="1"/>
  <c r="L49" i="1"/>
  <c r="J48" i="1"/>
  <c r="I48" i="1"/>
  <c r="H48" i="1"/>
  <c r="K49" i="1"/>
  <c r="Q49" i="1"/>
  <c r="P49" i="1"/>
  <c r="M48" i="1"/>
  <c r="O48" i="1"/>
  <c r="R51" i="1" s="1"/>
  <c r="N48" i="1"/>
  <c r="V49" i="1"/>
  <c r="Y49" i="1" s="1"/>
  <c r="AB49" i="1" s="1"/>
  <c r="U49" i="1"/>
  <c r="T48" i="1"/>
  <c r="R48" i="1"/>
  <c r="S48" i="1"/>
  <c r="M51" i="1" l="1"/>
  <c r="H51" i="1"/>
  <c r="AD51" i="1" s="1"/>
  <c r="X49" i="1"/>
  <c r="AA49" i="1" s="1"/>
</calcChain>
</file>

<file path=xl/sharedStrings.xml><?xml version="1.0" encoding="utf-8"?>
<sst xmlns="http://schemas.openxmlformats.org/spreadsheetml/2006/main" count="129" uniqueCount="48">
  <si>
    <t>Individuals</t>
  </si>
  <si>
    <t>Options</t>
  </si>
  <si>
    <t>A</t>
  </si>
  <si>
    <t>B</t>
  </si>
  <si>
    <t>C</t>
  </si>
  <si>
    <t>Member A</t>
  </si>
  <si>
    <t>Member B</t>
  </si>
  <si>
    <t>Member C</t>
  </si>
  <si>
    <t>Members (A, B, C)</t>
  </si>
  <si>
    <t>Options (1 and 2)</t>
  </si>
  <si>
    <t>Option 1</t>
  </si>
  <si>
    <t>Option 2</t>
  </si>
  <si>
    <t>Parcel (points)</t>
  </si>
  <si>
    <t>Proportions</t>
  </si>
  <si>
    <t>Individual A Voting</t>
  </si>
  <si>
    <t>Individual B Voting</t>
  </si>
  <si>
    <t>Individual C Voting</t>
  </si>
  <si>
    <t>Parcel Points</t>
  </si>
  <si>
    <t>Members Pts</t>
  </si>
  <si>
    <t>Options Pts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</si>
  <si>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</si>
  <si>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</si>
  <si>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</si>
  <si>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</si>
  <si>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</si>
  <si>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</si>
  <si>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</si>
  <si>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</si>
  <si>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</si>
  <si>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</si>
  <si>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Cumulative</t>
  </si>
  <si>
    <t>Remaining</t>
  </si>
  <si>
    <t>Cycle or Iteration</t>
  </si>
  <si>
    <t>Final parcel</t>
  </si>
  <si>
    <t>Cumulative votes</t>
  </si>
  <si>
    <t>Votes Remaining</t>
  </si>
  <si>
    <t>Coach 1</t>
  </si>
  <si>
    <t>Coach 2</t>
  </si>
  <si>
    <t>Coach 3</t>
  </si>
  <si>
    <t>Sum</t>
  </si>
  <si>
    <t>Rank</t>
  </si>
  <si>
    <t>Royals</t>
  </si>
  <si>
    <t>Mets</t>
  </si>
  <si>
    <t>Blue Jays</t>
  </si>
  <si>
    <t>Cubs</t>
  </si>
  <si>
    <t>Yankees</t>
  </si>
  <si>
    <t>Twins</t>
  </si>
  <si>
    <t>Cardinals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</si>
</sst>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9" fontId="2" fillId="0" borderId="1" xfId="1" applyFont="1" applyBorder="1"/>
    <xf numFmtId="0" fontId="2" fillId="0" borderId="0" xfId="0" applyFont="1" applyFill="1" applyBorder="1" applyAlignment="1">
      <alignment horizontal="center"/>
    </xf>
    <xf numFmtId="9" fontId="2" fillId="0" borderId="0" xfId="1" applyFont="1" applyFill="1" applyBorder="1"/>
    <xf numFmtId="0" fontId="3" fillId="0" borderId="0" xfId="0" applyFont="1" applyFill="1" applyBorder="1"/>
    <xf numFmtId="0" fontId="2" fillId="0" borderId="0" xfId="0" applyFont="1" applyFill="1"/>
    <xf numFmtId="0" fontId="3" fillId="3" borderId="0" xfId="0" applyFont="1" applyFill="1" applyBorder="1"/>
    <xf numFmtId="0" fontId="2" fillId="3" borderId="0" xfId="0" applyFont="1" applyFill="1"/>
    <xf numFmtId="9" fontId="2" fillId="3" borderId="0" xfId="1" applyFont="1" applyFill="1" applyBorder="1"/>
    <xf numFmtId="0" fontId="5" fillId="3" borderId="0" xfId="0" applyFont="1" applyFill="1"/>
    <xf numFmtId="0" fontId="2" fillId="3" borderId="4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 applyAlignment="1"/>
    <xf numFmtId="0" fontId="2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2" fillId="3" borderId="2" xfId="0" applyFont="1" applyFill="1" applyBorder="1"/>
    <xf numFmtId="164" fontId="2" fillId="3" borderId="5" xfId="1" applyNumberFormat="1" applyFont="1" applyFill="1" applyBorder="1"/>
    <xf numFmtId="164" fontId="2" fillId="3" borderId="5" xfId="0" applyNumberFormat="1" applyFont="1" applyFill="1" applyBorder="1"/>
    <xf numFmtId="164" fontId="2" fillId="3" borderId="3" xfId="1" applyNumberFormat="1" applyFont="1" applyFill="1" applyBorder="1"/>
    <xf numFmtId="0" fontId="2" fillId="3" borderId="1" xfId="0" applyFont="1" applyFill="1" applyBorder="1"/>
    <xf numFmtId="165" fontId="2" fillId="3" borderId="1" xfId="1" applyNumberFormat="1" applyFont="1" applyFill="1" applyBorder="1"/>
    <xf numFmtId="165" fontId="2" fillId="3" borderId="1" xfId="0" applyNumberFormat="1" applyFont="1" applyFill="1" applyBorder="1"/>
    <xf numFmtId="165" fontId="2" fillId="3" borderId="0" xfId="0" applyNumberFormat="1" applyFont="1" applyFill="1"/>
    <xf numFmtId="0" fontId="3" fillId="3" borderId="0" xfId="0" applyFont="1" applyFill="1" applyAlignment="1">
      <alignment horizontal="center"/>
    </xf>
    <xf numFmtId="165" fontId="2" fillId="3" borderId="0" xfId="1" applyNumberFormat="1" applyFont="1" applyFill="1" applyBorder="1"/>
    <xf numFmtId="9" fontId="5" fillId="3" borderId="1" xfId="1" applyFont="1" applyFill="1" applyBorder="1"/>
    <xf numFmtId="0" fontId="5" fillId="3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/>
    <xf numFmtId="2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1"/>
  <sheetViews>
    <sheetView tabSelected="1" topLeftCell="B1" workbookViewId="0">
      <selection activeCell="H15" sqref="H15"/>
    </sheetView>
  </sheetViews>
  <sheetFormatPr defaultRowHeight="12.75" x14ac:dyDescent="0.2"/>
  <cols>
    <col min="1" max="1" width="16.140625" style="1" customWidth="1"/>
    <col min="2" max="2" width="12.140625" style="1" customWidth="1"/>
    <col min="3" max="3" width="11.28515625" style="1" customWidth="1"/>
    <col min="4" max="4" width="12" style="1" customWidth="1"/>
    <col min="5" max="5" width="4" style="8" customWidth="1"/>
    <col min="6" max="6" width="12.140625" style="1" customWidth="1"/>
    <col min="7" max="7" width="12" style="1" customWidth="1"/>
    <col min="8" max="22" width="5.42578125" style="1" customWidth="1"/>
    <col min="23" max="23" width="1.7109375" style="1" customWidth="1"/>
    <col min="24" max="25" width="6.28515625" style="1" customWidth="1"/>
    <col min="26" max="26" width="1.5703125" style="1" customWidth="1"/>
    <col min="27" max="28" width="6" style="1" customWidth="1"/>
    <col min="29" max="29" width="2.140625" style="1" customWidth="1"/>
    <col min="30" max="16384" width="9.140625" style="1"/>
  </cols>
  <sheetData>
    <row r="2" spans="1:30" x14ac:dyDescent="0.2">
      <c r="B2" s="2" t="s">
        <v>5</v>
      </c>
      <c r="C2" s="2" t="s">
        <v>6</v>
      </c>
      <c r="D2" s="2" t="s">
        <v>7</v>
      </c>
      <c r="E2" s="7"/>
      <c r="F2" s="9"/>
      <c r="G2" s="10"/>
      <c r="H2" s="39" t="s">
        <v>14</v>
      </c>
      <c r="I2" s="39"/>
      <c r="J2" s="39"/>
      <c r="K2" s="39"/>
      <c r="L2" s="39"/>
      <c r="M2" s="39" t="s">
        <v>15</v>
      </c>
      <c r="N2" s="39"/>
      <c r="O2" s="39"/>
      <c r="P2" s="39"/>
      <c r="Q2" s="39"/>
      <c r="R2" s="39" t="s">
        <v>16</v>
      </c>
      <c r="S2" s="39"/>
      <c r="T2" s="39"/>
      <c r="U2" s="39"/>
      <c r="V2" s="39"/>
      <c r="W2" s="10"/>
      <c r="X2" s="10"/>
      <c r="Y2" s="10"/>
      <c r="Z2" s="10"/>
      <c r="AA2" s="10"/>
      <c r="AB2" s="10"/>
    </row>
    <row r="3" spans="1:30" x14ac:dyDescent="0.2">
      <c r="A3" s="3" t="s">
        <v>8</v>
      </c>
      <c r="B3" s="4">
        <v>0.3</v>
      </c>
      <c r="C3" s="4">
        <v>0.6</v>
      </c>
      <c r="D3" s="4">
        <v>0.8</v>
      </c>
      <c r="E3" s="6"/>
      <c r="F3" s="11"/>
      <c r="G3" s="12" t="s">
        <v>12</v>
      </c>
      <c r="H3" s="13">
        <v>100</v>
      </c>
      <c r="I3" s="14"/>
      <c r="J3" s="14"/>
      <c r="K3" s="15"/>
      <c r="L3" s="16"/>
      <c r="M3" s="13">
        <v>100</v>
      </c>
      <c r="N3" s="14"/>
      <c r="O3" s="14"/>
      <c r="P3" s="15"/>
      <c r="Q3" s="16"/>
      <c r="R3" s="13">
        <v>100</v>
      </c>
      <c r="S3" s="14"/>
      <c r="T3" s="14"/>
      <c r="U3" s="15"/>
      <c r="V3" s="16"/>
      <c r="W3" s="10"/>
      <c r="X3" s="10"/>
      <c r="Y3" s="10"/>
      <c r="Z3" s="10"/>
      <c r="AA3" s="10"/>
      <c r="AB3" s="10"/>
    </row>
    <row r="4" spans="1:30" x14ac:dyDescent="0.2">
      <c r="A4" s="3" t="s">
        <v>9</v>
      </c>
      <c r="B4" s="4">
        <v>0.7</v>
      </c>
      <c r="C4" s="4">
        <v>0.4</v>
      </c>
      <c r="D4" s="4">
        <v>0.2</v>
      </c>
      <c r="E4" s="6"/>
      <c r="F4" s="11"/>
      <c r="G4" s="10"/>
      <c r="H4" s="38" t="s">
        <v>0</v>
      </c>
      <c r="I4" s="38"/>
      <c r="J4" s="38"/>
      <c r="K4" s="38" t="s">
        <v>1</v>
      </c>
      <c r="L4" s="38"/>
      <c r="M4" s="38" t="s">
        <v>0</v>
      </c>
      <c r="N4" s="38"/>
      <c r="O4" s="38"/>
      <c r="P4" s="38" t="s">
        <v>1</v>
      </c>
      <c r="Q4" s="38"/>
      <c r="R4" s="38" t="s">
        <v>0</v>
      </c>
      <c r="S4" s="38"/>
      <c r="T4" s="38"/>
      <c r="U4" s="38" t="s">
        <v>1</v>
      </c>
      <c r="V4" s="38"/>
      <c r="W4" s="10"/>
      <c r="X4" s="40" t="s">
        <v>1</v>
      </c>
      <c r="Y4" s="41"/>
      <c r="Z4" s="10"/>
      <c r="AA4" s="40" t="s">
        <v>30</v>
      </c>
      <c r="AB4" s="41"/>
      <c r="AC4" s="10"/>
      <c r="AD4" s="24" t="s">
        <v>31</v>
      </c>
    </row>
    <row r="5" spans="1:30" x14ac:dyDescent="0.2">
      <c r="A5" s="37"/>
      <c r="B5" s="37"/>
      <c r="C5" s="37"/>
      <c r="D5" s="37"/>
      <c r="E5" s="5"/>
      <c r="F5" s="17"/>
      <c r="G5" s="10"/>
      <c r="H5" s="18" t="s">
        <v>2</v>
      </c>
      <c r="I5" s="18" t="s">
        <v>3</v>
      </c>
      <c r="J5" s="18" t="s">
        <v>4</v>
      </c>
      <c r="K5" s="18">
        <v>1</v>
      </c>
      <c r="L5" s="18">
        <v>2</v>
      </c>
      <c r="M5" s="18" t="s">
        <v>2</v>
      </c>
      <c r="N5" s="18" t="s">
        <v>3</v>
      </c>
      <c r="O5" s="18" t="s">
        <v>4</v>
      </c>
      <c r="P5" s="18">
        <v>1</v>
      </c>
      <c r="Q5" s="18">
        <v>2</v>
      </c>
      <c r="R5" s="18" t="s">
        <v>2</v>
      </c>
      <c r="S5" s="18" t="s">
        <v>3</v>
      </c>
      <c r="T5" s="18" t="s">
        <v>4</v>
      </c>
      <c r="U5" s="18">
        <v>1</v>
      </c>
      <c r="V5" s="18">
        <v>2</v>
      </c>
      <c r="W5" s="10"/>
      <c r="X5" s="19">
        <v>1</v>
      </c>
      <c r="Y5" s="19">
        <v>2</v>
      </c>
      <c r="Z5" s="10"/>
      <c r="AA5" s="19">
        <v>1</v>
      </c>
      <c r="AB5" s="19">
        <v>2</v>
      </c>
      <c r="AC5" s="10"/>
      <c r="AD5" s="10"/>
    </row>
    <row r="6" spans="1:30" x14ac:dyDescent="0.2">
      <c r="A6" s="3" t="s">
        <v>5</v>
      </c>
      <c r="B6" s="4">
        <v>0</v>
      </c>
      <c r="C6" s="4">
        <v>0.95</v>
      </c>
      <c r="D6" s="4">
        <v>0</v>
      </c>
      <c r="E6" s="6"/>
      <c r="F6" s="11"/>
      <c r="G6" s="20" t="s">
        <v>13</v>
      </c>
      <c r="H6" s="21">
        <f>+B3*B6</f>
        <v>0</v>
      </c>
      <c r="I6" s="21">
        <f>+B3*B7</f>
        <v>0.3</v>
      </c>
      <c r="J6" s="21">
        <f>+B3*B8</f>
        <v>0</v>
      </c>
      <c r="K6" s="22">
        <f>+B4*B10</f>
        <v>0.53199999999999992</v>
      </c>
      <c r="L6" s="22">
        <f>+B4*B11</f>
        <v>0.16799999999999998</v>
      </c>
      <c r="M6" s="21">
        <f>+C3*C6</f>
        <v>0.56999999999999995</v>
      </c>
      <c r="N6" s="21">
        <f>+C3*C7</f>
        <v>0</v>
      </c>
      <c r="O6" s="21">
        <f>+C3*C8</f>
        <v>0.03</v>
      </c>
      <c r="P6" s="21">
        <f>+C4*C10</f>
        <v>0.1</v>
      </c>
      <c r="Q6" s="21">
        <f>+C4*C11</f>
        <v>0.30000000000000004</v>
      </c>
      <c r="R6" s="21">
        <f>+D3*D6</f>
        <v>0</v>
      </c>
      <c r="S6" s="21">
        <f>+D3*D7</f>
        <v>0.8</v>
      </c>
      <c r="T6" s="21">
        <f>+D3*D8</f>
        <v>0</v>
      </c>
      <c r="U6" s="21">
        <f>+D4*D10</f>
        <v>0</v>
      </c>
      <c r="V6" s="23">
        <f>+D4*D11</f>
        <v>0.2</v>
      </c>
      <c r="W6" s="10"/>
      <c r="X6" s="10"/>
      <c r="Y6" s="10"/>
      <c r="Z6" s="10"/>
      <c r="AA6" s="10"/>
      <c r="AB6" s="10"/>
      <c r="AC6" s="10"/>
      <c r="AD6" s="10"/>
    </row>
    <row r="7" spans="1:30" x14ac:dyDescent="0.2">
      <c r="A7" s="3" t="s">
        <v>6</v>
      </c>
      <c r="B7" s="4">
        <v>1</v>
      </c>
      <c r="C7" s="4">
        <v>0</v>
      </c>
      <c r="D7" s="4">
        <v>1</v>
      </c>
      <c r="E7" s="6"/>
      <c r="F7" s="11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x14ac:dyDescent="0.2">
      <c r="A8" s="3" t="s">
        <v>7</v>
      </c>
      <c r="B8" s="4">
        <v>0</v>
      </c>
      <c r="C8" s="4">
        <v>0.05</v>
      </c>
      <c r="D8" s="4">
        <v>0</v>
      </c>
      <c r="E8" s="6"/>
      <c r="F8" s="11"/>
      <c r="G8" s="24" t="s">
        <v>18</v>
      </c>
      <c r="H8" s="25">
        <f>+$H$6*H3</f>
        <v>0</v>
      </c>
      <c r="I8" s="25">
        <f>+$I$6*H3</f>
        <v>30</v>
      </c>
      <c r="J8" s="25">
        <f>+$J$6*H3</f>
        <v>0</v>
      </c>
      <c r="K8" s="24"/>
      <c r="L8" s="24"/>
      <c r="M8" s="26">
        <f>+$M$6*M3</f>
        <v>56.999999999999993</v>
      </c>
      <c r="N8" s="26">
        <f>+$N$6*M3</f>
        <v>0</v>
      </c>
      <c r="O8" s="26">
        <f>+$O$6*M3</f>
        <v>3</v>
      </c>
      <c r="P8" s="26"/>
      <c r="Q8" s="26"/>
      <c r="R8" s="26">
        <f>+$R$6*R3</f>
        <v>0</v>
      </c>
      <c r="S8" s="26">
        <f>+$S$6*R3</f>
        <v>80</v>
      </c>
      <c r="T8" s="26">
        <f>+$T$6*R3</f>
        <v>0</v>
      </c>
      <c r="U8" s="26"/>
      <c r="V8" s="26"/>
      <c r="W8" s="27"/>
      <c r="X8" s="26"/>
      <c r="Y8" s="26"/>
      <c r="Z8" s="27"/>
      <c r="AA8" s="27"/>
      <c r="AB8" s="27"/>
      <c r="AC8" s="10"/>
      <c r="AD8" s="10"/>
    </row>
    <row r="9" spans="1:30" x14ac:dyDescent="0.2">
      <c r="A9" s="37"/>
      <c r="B9" s="37"/>
      <c r="C9" s="37"/>
      <c r="D9" s="37"/>
      <c r="E9" s="5"/>
      <c r="F9" s="17"/>
      <c r="G9" s="24" t="s">
        <v>19</v>
      </c>
      <c r="H9" s="25"/>
      <c r="I9" s="25"/>
      <c r="J9" s="25"/>
      <c r="K9" s="25">
        <f>+H3*$K$6</f>
        <v>53.199999999999989</v>
      </c>
      <c r="L9" s="25">
        <f>+H3*$L$6</f>
        <v>16.799999999999997</v>
      </c>
      <c r="M9" s="25"/>
      <c r="N9" s="26"/>
      <c r="O9" s="26"/>
      <c r="P9" s="26">
        <f>+M3*$P$6</f>
        <v>10</v>
      </c>
      <c r="Q9" s="26">
        <f>+M3*$Q$6</f>
        <v>30.000000000000004</v>
      </c>
      <c r="R9" s="26"/>
      <c r="S9" s="26"/>
      <c r="T9" s="26"/>
      <c r="U9" s="26">
        <f>+R3*$U$6</f>
        <v>0</v>
      </c>
      <c r="V9" s="26">
        <f>+R3*$V$6</f>
        <v>20</v>
      </c>
      <c r="W9" s="27"/>
      <c r="X9" s="26">
        <f>U9+P9+K9</f>
        <v>63.199999999999989</v>
      </c>
      <c r="Y9" s="26">
        <f>V9+Q9+L9</f>
        <v>66.8</v>
      </c>
      <c r="Z9" s="27"/>
      <c r="AA9" s="26">
        <f>+X9</f>
        <v>63.199999999999989</v>
      </c>
      <c r="AB9" s="26">
        <f>+Y9</f>
        <v>66.8</v>
      </c>
      <c r="AC9" s="10"/>
      <c r="AD9" s="10"/>
    </row>
    <row r="10" spans="1:30" x14ac:dyDescent="0.2">
      <c r="A10" s="3" t="s">
        <v>10</v>
      </c>
      <c r="B10" s="4">
        <v>0.76</v>
      </c>
      <c r="C10" s="4">
        <v>0.25</v>
      </c>
      <c r="D10" s="4">
        <v>0</v>
      </c>
      <c r="E10" s="6"/>
      <c r="F10" s="11"/>
      <c r="G10" s="10"/>
      <c r="H10" s="28" t="s">
        <v>2</v>
      </c>
      <c r="I10" s="28"/>
      <c r="J10" s="28"/>
      <c r="K10" s="28"/>
      <c r="L10" s="28"/>
      <c r="M10" s="28" t="s">
        <v>3</v>
      </c>
      <c r="N10" s="28"/>
      <c r="O10" s="28"/>
      <c r="P10" s="28"/>
      <c r="Q10" s="28"/>
      <c r="R10" s="28" t="s">
        <v>4</v>
      </c>
      <c r="S10" s="10"/>
      <c r="T10" s="10"/>
      <c r="U10" s="10"/>
      <c r="V10" s="10"/>
      <c r="W10" s="27"/>
      <c r="X10" s="27"/>
      <c r="Y10" s="27"/>
      <c r="Z10" s="27"/>
      <c r="AA10" s="27"/>
      <c r="AB10" s="27"/>
      <c r="AC10" s="10"/>
      <c r="AD10" s="10"/>
    </row>
    <row r="11" spans="1:30" x14ac:dyDescent="0.2">
      <c r="A11" s="3" t="s">
        <v>11</v>
      </c>
      <c r="B11" s="4">
        <v>0.24</v>
      </c>
      <c r="C11" s="4">
        <v>0.75</v>
      </c>
      <c r="D11" s="4">
        <v>1</v>
      </c>
      <c r="E11" s="6"/>
      <c r="F11" s="10"/>
      <c r="G11" s="11" t="s">
        <v>17</v>
      </c>
      <c r="H11" s="29">
        <f>+H8+M8+R8</f>
        <v>56.999999999999993</v>
      </c>
      <c r="I11" s="29"/>
      <c r="J11" s="29"/>
      <c r="K11" s="29"/>
      <c r="L11" s="29"/>
      <c r="M11" s="27">
        <f>+I8+N8+S8</f>
        <v>110</v>
      </c>
      <c r="N11" s="10"/>
      <c r="O11" s="27"/>
      <c r="P11" s="27"/>
      <c r="Q11" s="27"/>
      <c r="R11" s="27">
        <f>+J8+O8+T8</f>
        <v>3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10"/>
      <c r="AD11" s="26">
        <f>SUM(H11:AC11)</f>
        <v>170</v>
      </c>
    </row>
    <row r="12" spans="1:30" x14ac:dyDescent="0.2">
      <c r="F12" s="30" t="s">
        <v>20</v>
      </c>
      <c r="G12" s="24" t="s">
        <v>18</v>
      </c>
      <c r="H12" s="25">
        <f>+$H$6*H11</f>
        <v>0</v>
      </c>
      <c r="I12" s="25">
        <f>+$I$6*H11</f>
        <v>17.099999999999998</v>
      </c>
      <c r="J12" s="25">
        <f>+$J$6*H11</f>
        <v>0</v>
      </c>
      <c r="K12" s="24"/>
      <c r="L12" s="24"/>
      <c r="M12" s="26">
        <f>+$M$6*M11</f>
        <v>62.699999999999996</v>
      </c>
      <c r="N12" s="26">
        <f>+$N$6*M11</f>
        <v>0</v>
      </c>
      <c r="O12" s="26">
        <f>+$O$6*M11</f>
        <v>3.3</v>
      </c>
      <c r="P12" s="26"/>
      <c r="Q12" s="26"/>
      <c r="R12" s="26">
        <f>+$R$6*R11</f>
        <v>0</v>
      </c>
      <c r="S12" s="26">
        <f>+$S$6*R11</f>
        <v>2.4000000000000004</v>
      </c>
      <c r="T12" s="26">
        <f>+$T$6*R11</f>
        <v>0</v>
      </c>
      <c r="U12" s="26"/>
      <c r="V12" s="26"/>
      <c r="W12" s="10"/>
      <c r="X12" s="26"/>
      <c r="Y12" s="26"/>
      <c r="Z12" s="27"/>
      <c r="AA12" s="27"/>
      <c r="AB12" s="27"/>
      <c r="AC12" s="10"/>
      <c r="AD12" s="10"/>
    </row>
    <row r="13" spans="1:30" x14ac:dyDescent="0.2">
      <c r="F13" s="10"/>
      <c r="G13" s="24" t="s">
        <v>19</v>
      </c>
      <c r="H13" s="25"/>
      <c r="I13" s="25"/>
      <c r="J13" s="25"/>
      <c r="K13" s="25">
        <f>+H11*$K$6</f>
        <v>30.323999999999991</v>
      </c>
      <c r="L13" s="25">
        <f>+H11*$L$6</f>
        <v>9.575999999999997</v>
      </c>
      <c r="M13" s="25"/>
      <c r="N13" s="26"/>
      <c r="O13" s="26"/>
      <c r="P13" s="26">
        <f>+M11*$P$6</f>
        <v>11</v>
      </c>
      <c r="Q13" s="26">
        <f>+M11*$Q$6</f>
        <v>33.000000000000007</v>
      </c>
      <c r="R13" s="26"/>
      <c r="S13" s="26"/>
      <c r="T13" s="26"/>
      <c r="U13" s="26">
        <f>+R11*$U$6</f>
        <v>0</v>
      </c>
      <c r="V13" s="26">
        <f>+R11*$V$6</f>
        <v>0.60000000000000009</v>
      </c>
      <c r="W13" s="27"/>
      <c r="X13" s="26">
        <f>U13+P13+K13</f>
        <v>41.323999999999991</v>
      </c>
      <c r="Y13" s="26">
        <f>V13+Q13+L13</f>
        <v>43.176000000000002</v>
      </c>
      <c r="Z13" s="27"/>
      <c r="AA13" s="26">
        <f>+X13+X9</f>
        <v>104.52399999999997</v>
      </c>
      <c r="AB13" s="26">
        <f>+Y13+Y9</f>
        <v>109.976</v>
      </c>
      <c r="AC13" s="10"/>
      <c r="AD13" s="10"/>
    </row>
    <row r="14" spans="1:30" x14ac:dyDescent="0.2">
      <c r="F14" s="10"/>
      <c r="G14" s="10"/>
      <c r="H14" s="28" t="s">
        <v>2</v>
      </c>
      <c r="I14" s="28"/>
      <c r="J14" s="28"/>
      <c r="K14" s="28"/>
      <c r="L14" s="28"/>
      <c r="M14" s="28" t="s">
        <v>3</v>
      </c>
      <c r="N14" s="28"/>
      <c r="O14" s="28"/>
      <c r="P14" s="28"/>
      <c r="Q14" s="28"/>
      <c r="R14" s="28" t="s">
        <v>4</v>
      </c>
      <c r="S14" s="10"/>
      <c r="T14" s="10"/>
      <c r="U14" s="10"/>
      <c r="V14" s="10"/>
      <c r="W14" s="27"/>
      <c r="X14" s="27"/>
      <c r="Y14" s="27"/>
      <c r="Z14" s="27"/>
      <c r="AA14" s="27"/>
      <c r="AB14" s="27"/>
      <c r="AC14" s="10"/>
      <c r="AD14" s="10"/>
    </row>
    <row r="15" spans="1:30" x14ac:dyDescent="0.2">
      <c r="F15" s="10"/>
      <c r="G15" s="11" t="s">
        <v>17</v>
      </c>
      <c r="H15" s="29">
        <f>+H12+M12+R12</f>
        <v>62.699999999999996</v>
      </c>
      <c r="I15" s="29"/>
      <c r="J15" s="29"/>
      <c r="K15" s="29"/>
      <c r="L15" s="29"/>
      <c r="M15" s="27">
        <f>+I12+N12+S12</f>
        <v>19.5</v>
      </c>
      <c r="N15" s="10"/>
      <c r="O15" s="27"/>
      <c r="P15" s="27"/>
      <c r="Q15" s="27"/>
      <c r="R15" s="27">
        <f>+J12+O12+T12</f>
        <v>3.3</v>
      </c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10"/>
      <c r="AD15" s="26">
        <f>SUM(H15:AC15)</f>
        <v>85.499999999999986</v>
      </c>
    </row>
    <row r="16" spans="1:30" x14ac:dyDescent="0.2">
      <c r="F16" s="31" t="s">
        <v>21</v>
      </c>
      <c r="G16" s="24" t="s">
        <v>18</v>
      </c>
      <c r="H16" s="25">
        <f>+$H$6*H15</f>
        <v>0</v>
      </c>
      <c r="I16" s="25">
        <f>+$I$6*H15</f>
        <v>18.809999999999999</v>
      </c>
      <c r="J16" s="25">
        <f>+$J$6*H15</f>
        <v>0</v>
      </c>
      <c r="K16" s="24"/>
      <c r="L16" s="24"/>
      <c r="M16" s="26">
        <f>+$M$6*M15</f>
        <v>11.114999999999998</v>
      </c>
      <c r="N16" s="26">
        <f>+$N$6*M15</f>
        <v>0</v>
      </c>
      <c r="O16" s="26">
        <f>+$O$6*M15</f>
        <v>0.58499999999999996</v>
      </c>
      <c r="P16" s="26"/>
      <c r="Q16" s="26"/>
      <c r="R16" s="26">
        <f>+$R$6*R15</f>
        <v>0</v>
      </c>
      <c r="S16" s="26">
        <f>+$S$6*R15</f>
        <v>2.64</v>
      </c>
      <c r="T16" s="26">
        <f>+$T$6*R15</f>
        <v>0</v>
      </c>
      <c r="U16" s="26"/>
      <c r="V16" s="26"/>
      <c r="W16" s="10"/>
      <c r="X16" s="26"/>
      <c r="Y16" s="26"/>
      <c r="Z16" s="27"/>
      <c r="AA16" s="27"/>
      <c r="AB16" s="27"/>
      <c r="AC16" s="10"/>
      <c r="AD16" s="10"/>
    </row>
    <row r="17" spans="6:30" x14ac:dyDescent="0.2">
      <c r="F17" s="12"/>
      <c r="G17" s="24" t="s">
        <v>19</v>
      </c>
      <c r="H17" s="25"/>
      <c r="I17" s="25"/>
      <c r="J17" s="25"/>
      <c r="K17" s="25">
        <f>+H15*$K$6</f>
        <v>33.356399999999994</v>
      </c>
      <c r="L17" s="25">
        <f>+H15*$L$6</f>
        <v>10.533599999999998</v>
      </c>
      <c r="M17" s="25"/>
      <c r="N17" s="26"/>
      <c r="O17" s="26"/>
      <c r="P17" s="26">
        <f>+M15*$P$6</f>
        <v>1.9500000000000002</v>
      </c>
      <c r="Q17" s="26">
        <f>+M15*$Q$6</f>
        <v>5.8500000000000005</v>
      </c>
      <c r="R17" s="26"/>
      <c r="S17" s="26"/>
      <c r="T17" s="26"/>
      <c r="U17" s="26">
        <f>+R15*$U$6</f>
        <v>0</v>
      </c>
      <c r="V17" s="26">
        <f>+R15*$V$6</f>
        <v>0.66</v>
      </c>
      <c r="W17" s="27"/>
      <c r="X17" s="26">
        <f>U17+P17+K17</f>
        <v>35.306399999999996</v>
      </c>
      <c r="Y17" s="26">
        <f>V17+Q17+L17</f>
        <v>17.043599999999998</v>
      </c>
      <c r="Z17" s="27"/>
      <c r="AA17" s="26">
        <f>+AA13+X17</f>
        <v>139.83039999999997</v>
      </c>
      <c r="AB17" s="26">
        <f>+AB13+Y17</f>
        <v>127.0196</v>
      </c>
      <c r="AC17" s="10"/>
      <c r="AD17" s="10"/>
    </row>
    <row r="18" spans="6:30" x14ac:dyDescent="0.2">
      <c r="F18" s="12"/>
      <c r="G18" s="10"/>
      <c r="H18" s="28" t="s">
        <v>2</v>
      </c>
      <c r="I18" s="28"/>
      <c r="J18" s="28"/>
      <c r="K18" s="28"/>
      <c r="L18" s="28"/>
      <c r="M18" s="28" t="s">
        <v>3</v>
      </c>
      <c r="N18" s="28"/>
      <c r="O18" s="28"/>
      <c r="P18" s="28"/>
      <c r="Q18" s="28"/>
      <c r="R18" s="28" t="s">
        <v>4</v>
      </c>
      <c r="S18" s="10"/>
      <c r="T18" s="10"/>
      <c r="U18" s="10"/>
      <c r="V18" s="10"/>
      <c r="W18" s="27"/>
      <c r="X18" s="27"/>
      <c r="Y18" s="27"/>
      <c r="Z18" s="27"/>
      <c r="AA18" s="27"/>
      <c r="AB18" s="27"/>
      <c r="AC18" s="10"/>
      <c r="AD18" s="10"/>
    </row>
    <row r="19" spans="6:30" x14ac:dyDescent="0.2">
      <c r="F19" s="12"/>
      <c r="G19" s="11" t="s">
        <v>17</v>
      </c>
      <c r="H19" s="29">
        <f>+H16+M16+R16</f>
        <v>11.114999999999998</v>
      </c>
      <c r="I19" s="29"/>
      <c r="J19" s="29"/>
      <c r="K19" s="29"/>
      <c r="L19" s="29"/>
      <c r="M19" s="27">
        <f>+I16+N16+S16</f>
        <v>21.45</v>
      </c>
      <c r="N19" s="10"/>
      <c r="O19" s="27"/>
      <c r="P19" s="27"/>
      <c r="Q19" s="27"/>
      <c r="R19" s="27">
        <f>+J16+O16+T16</f>
        <v>0.58499999999999996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10"/>
      <c r="AD19" s="26">
        <f>SUM(H19:AC19)</f>
        <v>33.15</v>
      </c>
    </row>
    <row r="20" spans="6:30" x14ac:dyDescent="0.2">
      <c r="F20" s="31" t="s">
        <v>22</v>
      </c>
      <c r="G20" s="24" t="s">
        <v>18</v>
      </c>
      <c r="H20" s="25">
        <f>+$H$6*H19</f>
        <v>0</v>
      </c>
      <c r="I20" s="25">
        <f>+$I$6*H19</f>
        <v>3.3344999999999994</v>
      </c>
      <c r="J20" s="25">
        <f>+$J$6*H19</f>
        <v>0</v>
      </c>
      <c r="K20" s="24"/>
      <c r="L20" s="24"/>
      <c r="M20" s="26">
        <f>+$M$6*M19</f>
        <v>12.226499999999998</v>
      </c>
      <c r="N20" s="26">
        <f>+$N$6*M19</f>
        <v>0</v>
      </c>
      <c r="O20" s="26">
        <f>+$O$6*M19</f>
        <v>0.64349999999999996</v>
      </c>
      <c r="P20" s="26"/>
      <c r="Q20" s="26"/>
      <c r="R20" s="26">
        <f>+$R$6*R19</f>
        <v>0</v>
      </c>
      <c r="S20" s="26">
        <f>+$S$6*R19</f>
        <v>0.46799999999999997</v>
      </c>
      <c r="T20" s="26">
        <f>+$T$6*R19</f>
        <v>0</v>
      </c>
      <c r="U20" s="26"/>
      <c r="V20" s="26"/>
      <c r="W20" s="10"/>
      <c r="X20" s="26"/>
      <c r="Y20" s="26"/>
      <c r="Z20" s="27"/>
      <c r="AA20" s="27"/>
      <c r="AB20" s="27"/>
      <c r="AC20" s="10"/>
      <c r="AD20" s="10"/>
    </row>
    <row r="21" spans="6:30" x14ac:dyDescent="0.2">
      <c r="F21" s="12"/>
      <c r="G21" s="24" t="s">
        <v>19</v>
      </c>
      <c r="H21" s="25"/>
      <c r="I21" s="25"/>
      <c r="J21" s="25"/>
      <c r="K21" s="25">
        <f>+H19*$K$6</f>
        <v>5.9131799999999979</v>
      </c>
      <c r="L21" s="25">
        <f>+H19*$L$6</f>
        <v>1.8673199999999996</v>
      </c>
      <c r="M21" s="25"/>
      <c r="N21" s="26"/>
      <c r="O21" s="26"/>
      <c r="P21" s="26">
        <f>+M19*$P$6</f>
        <v>2.145</v>
      </c>
      <c r="Q21" s="26">
        <f>+M19*$Q$6</f>
        <v>6.4350000000000005</v>
      </c>
      <c r="R21" s="26"/>
      <c r="S21" s="26"/>
      <c r="T21" s="26"/>
      <c r="U21" s="26">
        <f>+R19*$U$6</f>
        <v>0</v>
      </c>
      <c r="V21" s="26">
        <f>+R19*$V$6</f>
        <v>0.11699999999999999</v>
      </c>
      <c r="W21" s="27"/>
      <c r="X21" s="26">
        <f>U21+P21+K21</f>
        <v>8.0581799999999983</v>
      </c>
      <c r="Y21" s="26">
        <f>V21+Q21+L21</f>
        <v>8.4193200000000008</v>
      </c>
      <c r="Z21" s="27"/>
      <c r="AA21" s="26">
        <f>+AA17+X21</f>
        <v>147.88857999999996</v>
      </c>
      <c r="AB21" s="26">
        <f>+AB17+Y21</f>
        <v>135.43892</v>
      </c>
      <c r="AC21" s="10"/>
      <c r="AD21" s="10"/>
    </row>
    <row r="22" spans="6:30" x14ac:dyDescent="0.2">
      <c r="F22" s="12"/>
      <c r="G22" s="10"/>
      <c r="H22" s="28" t="s">
        <v>2</v>
      </c>
      <c r="I22" s="28"/>
      <c r="J22" s="28"/>
      <c r="K22" s="28"/>
      <c r="L22" s="28"/>
      <c r="M22" s="28" t="s">
        <v>3</v>
      </c>
      <c r="N22" s="28"/>
      <c r="O22" s="28"/>
      <c r="P22" s="28"/>
      <c r="Q22" s="28"/>
      <c r="R22" s="28" t="s">
        <v>4</v>
      </c>
      <c r="S22" s="10"/>
      <c r="T22" s="10"/>
      <c r="U22" s="10"/>
      <c r="V22" s="10"/>
      <c r="W22" s="27"/>
      <c r="X22" s="27"/>
      <c r="Y22" s="27"/>
      <c r="Z22" s="27"/>
      <c r="AA22" s="27"/>
      <c r="AB22" s="27"/>
      <c r="AC22" s="10"/>
      <c r="AD22" s="10"/>
    </row>
    <row r="23" spans="6:30" x14ac:dyDescent="0.2">
      <c r="F23" s="10"/>
      <c r="G23" s="11" t="s">
        <v>17</v>
      </c>
      <c r="H23" s="29">
        <f>+H20+M20+R20</f>
        <v>12.226499999999998</v>
      </c>
      <c r="I23" s="29"/>
      <c r="J23" s="29"/>
      <c r="K23" s="29"/>
      <c r="L23" s="29"/>
      <c r="M23" s="27">
        <f>+I20+N20+S20</f>
        <v>3.8024999999999993</v>
      </c>
      <c r="N23" s="10"/>
      <c r="O23" s="27"/>
      <c r="P23" s="27"/>
      <c r="Q23" s="27"/>
      <c r="R23" s="27">
        <f>+J20+O20+T20</f>
        <v>0.64349999999999996</v>
      </c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10"/>
      <c r="AD23" s="26">
        <f>SUM(H23:AC23)</f>
        <v>16.672499999999996</v>
      </c>
    </row>
    <row r="24" spans="6:30" x14ac:dyDescent="0.2">
      <c r="F24" s="31" t="s">
        <v>23</v>
      </c>
      <c r="G24" s="24" t="s">
        <v>18</v>
      </c>
      <c r="H24" s="25">
        <f>+$H$6*H23</f>
        <v>0</v>
      </c>
      <c r="I24" s="25">
        <f>+$I$6*H23</f>
        <v>3.6679499999999994</v>
      </c>
      <c r="J24" s="25">
        <f>+$J$6*H23</f>
        <v>0</v>
      </c>
      <c r="K24" s="24"/>
      <c r="L24" s="24"/>
      <c r="M24" s="26">
        <f>+$M$6*M23</f>
        <v>2.1674249999999993</v>
      </c>
      <c r="N24" s="26">
        <f>+$N$6*M23</f>
        <v>0</v>
      </c>
      <c r="O24" s="26">
        <f>+$O$6*M23</f>
        <v>0.11407499999999998</v>
      </c>
      <c r="P24" s="26"/>
      <c r="Q24" s="26"/>
      <c r="R24" s="26">
        <f>+$R$6*R23</f>
        <v>0</v>
      </c>
      <c r="S24" s="26">
        <f>+$S$6*R23</f>
        <v>0.51480000000000004</v>
      </c>
      <c r="T24" s="26">
        <f>+$T$6*R23</f>
        <v>0</v>
      </c>
      <c r="U24" s="26"/>
      <c r="V24" s="26"/>
      <c r="W24" s="10"/>
      <c r="X24" s="26"/>
      <c r="Y24" s="26"/>
      <c r="Z24" s="27"/>
      <c r="AA24" s="27"/>
      <c r="AB24" s="27"/>
      <c r="AC24" s="10"/>
      <c r="AD24" s="10"/>
    </row>
    <row r="25" spans="6:30" x14ac:dyDescent="0.2">
      <c r="F25" s="10"/>
      <c r="G25" s="24" t="s">
        <v>19</v>
      </c>
      <c r="H25" s="25"/>
      <c r="I25" s="25"/>
      <c r="J25" s="25"/>
      <c r="K25" s="25">
        <f>+H23*$K$6</f>
        <v>6.5044979999999981</v>
      </c>
      <c r="L25" s="25">
        <f>+H23*$L$6</f>
        <v>2.0540519999999995</v>
      </c>
      <c r="M25" s="25"/>
      <c r="N25" s="26"/>
      <c r="O25" s="26"/>
      <c r="P25" s="26">
        <f>+M23*$P$6</f>
        <v>0.38024999999999998</v>
      </c>
      <c r="Q25" s="26">
        <f>+M23*$Q$6</f>
        <v>1.1407499999999999</v>
      </c>
      <c r="R25" s="26"/>
      <c r="S25" s="26"/>
      <c r="T25" s="26"/>
      <c r="U25" s="26">
        <f>+R23*$U$6</f>
        <v>0</v>
      </c>
      <c r="V25" s="26">
        <f>+R23*$V$6</f>
        <v>0.12870000000000001</v>
      </c>
      <c r="W25" s="27"/>
      <c r="X25" s="26">
        <f>U25+P25+K25</f>
        <v>6.8847479999999983</v>
      </c>
      <c r="Y25" s="26">
        <f>V25+Q25+L25</f>
        <v>3.3235019999999995</v>
      </c>
      <c r="Z25" s="27"/>
      <c r="AA25" s="26">
        <f>+AA21+X25</f>
        <v>154.77332799999996</v>
      </c>
      <c r="AB25" s="26">
        <f>+AB21+Y25</f>
        <v>138.76242199999999</v>
      </c>
      <c r="AC25" s="10"/>
      <c r="AD25" s="10"/>
    </row>
    <row r="26" spans="6:30" x14ac:dyDescent="0.2">
      <c r="F26" s="10"/>
      <c r="G26" s="10"/>
      <c r="H26" s="28" t="s">
        <v>2</v>
      </c>
      <c r="I26" s="28"/>
      <c r="J26" s="28"/>
      <c r="K26" s="28"/>
      <c r="L26" s="28"/>
      <c r="M26" s="28" t="s">
        <v>3</v>
      </c>
      <c r="N26" s="28"/>
      <c r="O26" s="28"/>
      <c r="P26" s="28"/>
      <c r="Q26" s="28"/>
      <c r="R26" s="28" t="s">
        <v>4</v>
      </c>
      <c r="S26" s="10"/>
      <c r="T26" s="10"/>
      <c r="U26" s="10"/>
      <c r="V26" s="10"/>
      <c r="W26" s="27"/>
      <c r="X26" s="27"/>
      <c r="Y26" s="27"/>
      <c r="Z26" s="27"/>
      <c r="AA26" s="27"/>
      <c r="AB26" s="27"/>
      <c r="AC26" s="10"/>
      <c r="AD26" s="10"/>
    </row>
    <row r="27" spans="6:30" x14ac:dyDescent="0.2">
      <c r="F27" s="10"/>
      <c r="G27" s="11" t="s">
        <v>17</v>
      </c>
      <c r="H27" s="29">
        <f>+H24+M24+R24</f>
        <v>2.1674249999999993</v>
      </c>
      <c r="I27" s="29"/>
      <c r="J27" s="29"/>
      <c r="K27" s="29"/>
      <c r="L27" s="29"/>
      <c r="M27" s="27">
        <f>+I24+N24+S24</f>
        <v>4.1827499999999995</v>
      </c>
      <c r="N27" s="10"/>
      <c r="O27" s="27"/>
      <c r="P27" s="27"/>
      <c r="Q27" s="27"/>
      <c r="R27" s="27">
        <f>+J24+O24+T24</f>
        <v>0.11407499999999998</v>
      </c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10"/>
      <c r="AD27" s="26">
        <f>SUM(H27:AC27)</f>
        <v>6.4642499999999981</v>
      </c>
    </row>
    <row r="28" spans="6:30" x14ac:dyDescent="0.2">
      <c r="F28" s="31" t="s">
        <v>24</v>
      </c>
      <c r="G28" s="24" t="s">
        <v>18</v>
      </c>
      <c r="H28" s="25">
        <f>+$H$6*H27</f>
        <v>0</v>
      </c>
      <c r="I28" s="25">
        <f>+$I$6*H27</f>
        <v>0.65022749999999974</v>
      </c>
      <c r="J28" s="25">
        <f>+$J$6*H27</f>
        <v>0</v>
      </c>
      <c r="K28" s="24"/>
      <c r="L28" s="24"/>
      <c r="M28" s="26">
        <f>+$M$6*M27</f>
        <v>2.3841674999999993</v>
      </c>
      <c r="N28" s="26">
        <f>+$N$6*M27</f>
        <v>0</v>
      </c>
      <c r="O28" s="26">
        <f>+$O$6*M27</f>
        <v>0.12548249999999997</v>
      </c>
      <c r="P28" s="26"/>
      <c r="Q28" s="26"/>
      <c r="R28" s="26">
        <f>+$R$6*R27</f>
        <v>0</v>
      </c>
      <c r="S28" s="26">
        <f>+$S$6*R27</f>
        <v>9.1259999999999994E-2</v>
      </c>
      <c r="T28" s="26">
        <f>+$T$6*R27</f>
        <v>0</v>
      </c>
      <c r="U28" s="26"/>
      <c r="V28" s="26"/>
      <c r="W28" s="10"/>
      <c r="X28" s="26"/>
      <c r="Y28" s="26"/>
      <c r="Z28" s="27"/>
      <c r="AA28" s="27"/>
      <c r="AB28" s="27"/>
      <c r="AC28" s="10"/>
      <c r="AD28" s="10"/>
    </row>
    <row r="29" spans="6:30" x14ac:dyDescent="0.2">
      <c r="F29" s="10"/>
      <c r="G29" s="24" t="s">
        <v>19</v>
      </c>
      <c r="H29" s="25"/>
      <c r="I29" s="25"/>
      <c r="J29" s="25"/>
      <c r="K29" s="25">
        <f>+H27*$K$6</f>
        <v>1.1530700999999994</v>
      </c>
      <c r="L29" s="25">
        <f>+H27*$L$6</f>
        <v>0.36412739999999982</v>
      </c>
      <c r="M29" s="25"/>
      <c r="N29" s="26"/>
      <c r="O29" s="26"/>
      <c r="P29" s="26">
        <f>+M27*$P$6</f>
        <v>0.41827499999999995</v>
      </c>
      <c r="Q29" s="26">
        <f>+M27*$Q$6</f>
        <v>1.2548250000000001</v>
      </c>
      <c r="R29" s="26"/>
      <c r="S29" s="26"/>
      <c r="T29" s="26"/>
      <c r="U29" s="26">
        <f>+R27*$U$6</f>
        <v>0</v>
      </c>
      <c r="V29" s="26">
        <f>+R27*$V$6</f>
        <v>2.2814999999999998E-2</v>
      </c>
      <c r="W29" s="27"/>
      <c r="X29" s="26">
        <f>U29+P29+K29</f>
        <v>1.5713450999999994</v>
      </c>
      <c r="Y29" s="26">
        <f>V29+Q29+L29</f>
        <v>1.6417674</v>
      </c>
      <c r="Z29" s="27"/>
      <c r="AA29" s="26">
        <f>+AA25+X29</f>
        <v>156.34467309999997</v>
      </c>
      <c r="AB29" s="26">
        <f>+AB25+Y29</f>
        <v>140.40418939999998</v>
      </c>
      <c r="AC29" s="10"/>
      <c r="AD29" s="10"/>
    </row>
    <row r="30" spans="6:30" x14ac:dyDescent="0.2">
      <c r="F30" s="10"/>
      <c r="G30" s="10"/>
      <c r="H30" s="28" t="s">
        <v>2</v>
      </c>
      <c r="I30" s="28"/>
      <c r="J30" s="28"/>
      <c r="K30" s="28"/>
      <c r="L30" s="28"/>
      <c r="M30" s="28" t="s">
        <v>3</v>
      </c>
      <c r="N30" s="28"/>
      <c r="O30" s="28"/>
      <c r="P30" s="28"/>
      <c r="Q30" s="28"/>
      <c r="R30" s="28" t="s">
        <v>4</v>
      </c>
      <c r="S30" s="10"/>
      <c r="T30" s="10"/>
      <c r="U30" s="10"/>
      <c r="V30" s="10"/>
      <c r="W30" s="27"/>
      <c r="X30" s="27"/>
      <c r="Y30" s="27"/>
      <c r="Z30" s="27"/>
      <c r="AA30" s="27"/>
      <c r="AB30" s="27"/>
      <c r="AC30" s="10"/>
      <c r="AD30" s="10"/>
    </row>
    <row r="31" spans="6:30" x14ac:dyDescent="0.2">
      <c r="F31" s="10"/>
      <c r="G31" s="11" t="s">
        <v>17</v>
      </c>
      <c r="H31" s="29">
        <f>+H28+M28+R28</f>
        <v>2.3841674999999993</v>
      </c>
      <c r="I31" s="29"/>
      <c r="J31" s="29"/>
      <c r="K31" s="29"/>
      <c r="L31" s="29"/>
      <c r="M31" s="27">
        <f>+I28+N28+S28</f>
        <v>0.74148749999999974</v>
      </c>
      <c r="N31" s="10"/>
      <c r="O31" s="27"/>
      <c r="P31" s="27"/>
      <c r="Q31" s="27"/>
      <c r="R31" s="27">
        <f>+J28+O28+T28</f>
        <v>0.12548249999999997</v>
      </c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10"/>
      <c r="AD31" s="26">
        <f>SUM(H31:AC31)</f>
        <v>3.2511374999999991</v>
      </c>
    </row>
    <row r="32" spans="6:30" x14ac:dyDescent="0.2">
      <c r="F32" s="30" t="s">
        <v>25</v>
      </c>
      <c r="G32" s="24" t="s">
        <v>18</v>
      </c>
      <c r="H32" s="25">
        <f>+$H$6*H31</f>
        <v>0</v>
      </c>
      <c r="I32" s="25">
        <f>+$I$6*H31</f>
        <v>0.71525024999999975</v>
      </c>
      <c r="J32" s="25">
        <f>+$J$6*H31</f>
        <v>0</v>
      </c>
      <c r="K32" s="24"/>
      <c r="L32" s="24"/>
      <c r="M32" s="26">
        <f>+$M$6*M31</f>
        <v>0.42264787499999984</v>
      </c>
      <c r="N32" s="26">
        <f>+$N$6*M31</f>
        <v>0</v>
      </c>
      <c r="O32" s="26">
        <f>+$O$6*M31</f>
        <v>2.224462499999999E-2</v>
      </c>
      <c r="P32" s="26"/>
      <c r="Q32" s="26"/>
      <c r="R32" s="26">
        <f>+$R$6*R31</f>
        <v>0</v>
      </c>
      <c r="S32" s="26">
        <f>+$S$6*R31</f>
        <v>0.10038599999999998</v>
      </c>
      <c r="T32" s="26">
        <f>+$T$6*R31</f>
        <v>0</v>
      </c>
      <c r="U32" s="26"/>
      <c r="V32" s="26"/>
      <c r="W32" s="10"/>
      <c r="X32" s="26"/>
      <c r="Y32" s="26"/>
      <c r="Z32" s="27"/>
      <c r="AA32" s="27"/>
      <c r="AB32" s="27"/>
      <c r="AC32" s="10"/>
      <c r="AD32" s="10"/>
    </row>
    <row r="33" spans="6:30" x14ac:dyDescent="0.2">
      <c r="F33" s="10"/>
      <c r="G33" s="24" t="s">
        <v>19</v>
      </c>
      <c r="H33" s="25"/>
      <c r="I33" s="25"/>
      <c r="J33" s="25"/>
      <c r="K33" s="25">
        <f>+H31*$K$6</f>
        <v>1.2683771099999994</v>
      </c>
      <c r="L33" s="25">
        <f>+H31*$L$6</f>
        <v>0.40054013999999982</v>
      </c>
      <c r="M33" s="25"/>
      <c r="N33" s="26"/>
      <c r="O33" s="26"/>
      <c r="P33" s="26">
        <f>+M31*$P$6</f>
        <v>7.4148749999999972E-2</v>
      </c>
      <c r="Q33" s="26">
        <f>+M31*$Q$6</f>
        <v>0.22244624999999996</v>
      </c>
      <c r="R33" s="26"/>
      <c r="S33" s="26"/>
      <c r="T33" s="26"/>
      <c r="U33" s="26">
        <f>+R31*$U$6</f>
        <v>0</v>
      </c>
      <c r="V33" s="26">
        <f>+R31*$V$6</f>
        <v>2.5096499999999994E-2</v>
      </c>
      <c r="W33" s="27"/>
      <c r="X33" s="26">
        <f>U33+P33+K33</f>
        <v>1.3425258599999994</v>
      </c>
      <c r="Y33" s="26">
        <f>V33+Q33+L33</f>
        <v>0.64808288999999975</v>
      </c>
      <c r="Z33" s="27"/>
      <c r="AA33" s="26">
        <f>+AA29+X33</f>
        <v>157.68719895999996</v>
      </c>
      <c r="AB33" s="26">
        <f>+AB29+Y33</f>
        <v>141.05227228999999</v>
      </c>
      <c r="AC33" s="10"/>
      <c r="AD33" s="10"/>
    </row>
    <row r="34" spans="6:30" x14ac:dyDescent="0.2">
      <c r="F34" s="10"/>
      <c r="G34" s="10"/>
      <c r="H34" s="28" t="s">
        <v>2</v>
      </c>
      <c r="I34" s="28"/>
      <c r="J34" s="28"/>
      <c r="K34" s="28"/>
      <c r="L34" s="28"/>
      <c r="M34" s="28" t="s">
        <v>3</v>
      </c>
      <c r="N34" s="28"/>
      <c r="O34" s="28"/>
      <c r="P34" s="28"/>
      <c r="Q34" s="28"/>
      <c r="R34" s="28" t="s">
        <v>4</v>
      </c>
      <c r="S34" s="10"/>
      <c r="T34" s="10"/>
      <c r="U34" s="10"/>
      <c r="V34" s="10"/>
      <c r="W34" s="27"/>
      <c r="X34" s="27"/>
      <c r="Y34" s="27"/>
      <c r="Z34" s="27"/>
      <c r="AA34" s="27"/>
      <c r="AB34" s="27"/>
      <c r="AC34" s="10"/>
      <c r="AD34" s="10"/>
    </row>
    <row r="35" spans="6:30" x14ac:dyDescent="0.2">
      <c r="F35" s="10"/>
      <c r="G35" s="11" t="s">
        <v>17</v>
      </c>
      <c r="H35" s="29">
        <f>+H32+M32+R32</f>
        <v>0.42264787499999984</v>
      </c>
      <c r="I35" s="29"/>
      <c r="J35" s="29"/>
      <c r="K35" s="29"/>
      <c r="L35" s="29"/>
      <c r="M35" s="27">
        <f>+I32+N32+S32</f>
        <v>0.81563624999999973</v>
      </c>
      <c r="N35" s="10"/>
      <c r="O35" s="27"/>
      <c r="P35" s="27"/>
      <c r="Q35" s="27"/>
      <c r="R35" s="27">
        <f>+J32+O32+T32</f>
        <v>2.224462499999999E-2</v>
      </c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10"/>
      <c r="AD35" s="26">
        <f>SUM(H35:AC35)</f>
        <v>1.2605287499999995</v>
      </c>
    </row>
    <row r="36" spans="6:30" x14ac:dyDescent="0.2">
      <c r="F36" s="31" t="s">
        <v>26</v>
      </c>
      <c r="G36" s="24" t="s">
        <v>18</v>
      </c>
      <c r="H36" s="25">
        <f>+$H$6*H35</f>
        <v>0</v>
      </c>
      <c r="I36" s="25">
        <f>+$I$6*H35</f>
        <v>0.12679436249999995</v>
      </c>
      <c r="J36" s="25">
        <f>+$J$6*H35</f>
        <v>0</v>
      </c>
      <c r="K36" s="24"/>
      <c r="L36" s="24"/>
      <c r="M36" s="26">
        <f>+$M$6*M35</f>
        <v>0.4649126624999998</v>
      </c>
      <c r="N36" s="26">
        <f>+$N$6*M35</f>
        <v>0</v>
      </c>
      <c r="O36" s="26">
        <f>+$O$6*M35</f>
        <v>2.446908749999999E-2</v>
      </c>
      <c r="P36" s="26"/>
      <c r="Q36" s="26"/>
      <c r="R36" s="26">
        <f>+$R$6*R35</f>
        <v>0</v>
      </c>
      <c r="S36" s="26">
        <f>+$S$6*R35</f>
        <v>1.7795699999999994E-2</v>
      </c>
      <c r="T36" s="26">
        <f>+$T$6*R35</f>
        <v>0</v>
      </c>
      <c r="U36" s="26"/>
      <c r="V36" s="26"/>
      <c r="W36" s="10"/>
      <c r="X36" s="26"/>
      <c r="Y36" s="26"/>
      <c r="Z36" s="27"/>
      <c r="AA36" s="27"/>
      <c r="AB36" s="27"/>
      <c r="AC36" s="10"/>
      <c r="AD36" s="10"/>
    </row>
    <row r="37" spans="6:30" x14ac:dyDescent="0.2">
      <c r="F37" s="12"/>
      <c r="G37" s="24" t="s">
        <v>19</v>
      </c>
      <c r="H37" s="25"/>
      <c r="I37" s="25"/>
      <c r="J37" s="25"/>
      <c r="K37" s="25">
        <f>+H35*$K$6</f>
        <v>0.22484866949999988</v>
      </c>
      <c r="L37" s="25">
        <f>+H35*$L$6</f>
        <v>7.100484299999997E-2</v>
      </c>
      <c r="M37" s="25"/>
      <c r="N37" s="26"/>
      <c r="O37" s="26"/>
      <c r="P37" s="26">
        <f>+M35*$P$6</f>
        <v>8.1563624999999973E-2</v>
      </c>
      <c r="Q37" s="26">
        <f>+M35*$Q$6</f>
        <v>0.24469087499999995</v>
      </c>
      <c r="R37" s="26"/>
      <c r="S37" s="26"/>
      <c r="T37" s="26"/>
      <c r="U37" s="26">
        <f>+R35*$U$6</f>
        <v>0</v>
      </c>
      <c r="V37" s="26">
        <f>+R35*$V$6</f>
        <v>4.4489249999999985E-3</v>
      </c>
      <c r="W37" s="27"/>
      <c r="X37" s="26">
        <f>U37+P37+K37</f>
        <v>0.30641229449999985</v>
      </c>
      <c r="Y37" s="26">
        <f>V37+Q37+L37</f>
        <v>0.3201446429999999</v>
      </c>
      <c r="Z37" s="27"/>
      <c r="AA37" s="26">
        <f>+AA33+X37</f>
        <v>157.99361125449997</v>
      </c>
      <c r="AB37" s="26">
        <f>+AB33+Y37</f>
        <v>141.37241693299998</v>
      </c>
      <c r="AC37" s="10"/>
      <c r="AD37" s="10"/>
    </row>
    <row r="38" spans="6:30" x14ac:dyDescent="0.2">
      <c r="F38" s="12"/>
      <c r="G38" s="10"/>
      <c r="H38" s="28" t="s">
        <v>2</v>
      </c>
      <c r="I38" s="28"/>
      <c r="J38" s="28"/>
      <c r="K38" s="28"/>
      <c r="L38" s="28"/>
      <c r="M38" s="28" t="s">
        <v>3</v>
      </c>
      <c r="N38" s="28"/>
      <c r="O38" s="28"/>
      <c r="P38" s="28"/>
      <c r="Q38" s="28"/>
      <c r="R38" s="28" t="s">
        <v>4</v>
      </c>
      <c r="S38" s="10"/>
      <c r="T38" s="10"/>
      <c r="U38" s="10"/>
      <c r="V38" s="10"/>
      <c r="W38" s="27"/>
      <c r="X38" s="27"/>
      <c r="Y38" s="27"/>
      <c r="Z38" s="27"/>
      <c r="AA38" s="27"/>
      <c r="AB38" s="27"/>
      <c r="AC38" s="10"/>
      <c r="AD38" s="10"/>
    </row>
    <row r="39" spans="6:30" x14ac:dyDescent="0.2">
      <c r="F39" s="12"/>
      <c r="G39" s="11" t="s">
        <v>17</v>
      </c>
      <c r="H39" s="29">
        <f>+H36+M36+R36</f>
        <v>0.4649126624999998</v>
      </c>
      <c r="I39" s="29"/>
      <c r="J39" s="29"/>
      <c r="K39" s="29"/>
      <c r="L39" s="29"/>
      <c r="M39" s="27">
        <f>+I36+N36+S36</f>
        <v>0.14459006249999995</v>
      </c>
      <c r="N39" s="10"/>
      <c r="O39" s="27"/>
      <c r="P39" s="27"/>
      <c r="Q39" s="27"/>
      <c r="R39" s="27">
        <f>+J36+O36+T36</f>
        <v>2.446908749999999E-2</v>
      </c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10"/>
      <c r="AD39" s="26">
        <f>SUM(H39:AC39)</f>
        <v>0.63397181249999979</v>
      </c>
    </row>
    <row r="40" spans="6:30" x14ac:dyDescent="0.2">
      <c r="F40" s="31" t="s">
        <v>27</v>
      </c>
      <c r="G40" s="24" t="s">
        <v>18</v>
      </c>
      <c r="H40" s="25">
        <f>+$H$6*H39</f>
        <v>0</v>
      </c>
      <c r="I40" s="25">
        <f>+$I$6*H39</f>
        <v>0.13947379874999993</v>
      </c>
      <c r="J40" s="25">
        <f>+$J$6*H39</f>
        <v>0</v>
      </c>
      <c r="K40" s="24"/>
      <c r="L40" s="24"/>
      <c r="M40" s="26">
        <f>+$M$6*M39</f>
        <v>8.2416335624999962E-2</v>
      </c>
      <c r="N40" s="26">
        <f>+$N$6*M39</f>
        <v>0</v>
      </c>
      <c r="O40" s="26">
        <f>+$O$6*M39</f>
        <v>4.337701874999998E-3</v>
      </c>
      <c r="P40" s="26"/>
      <c r="Q40" s="26"/>
      <c r="R40" s="26">
        <f>+$R$6*R39</f>
        <v>0</v>
      </c>
      <c r="S40" s="26">
        <f>+$S$6*R39</f>
        <v>1.9575269999999992E-2</v>
      </c>
      <c r="T40" s="26">
        <f>+$T$6*R39</f>
        <v>0</v>
      </c>
      <c r="U40" s="26"/>
      <c r="V40" s="26"/>
      <c r="W40" s="10"/>
      <c r="X40" s="26"/>
      <c r="Y40" s="26"/>
      <c r="Z40" s="27"/>
      <c r="AA40" s="27"/>
      <c r="AB40" s="27"/>
      <c r="AC40" s="10"/>
      <c r="AD40" s="10"/>
    </row>
    <row r="41" spans="6:30" x14ac:dyDescent="0.2">
      <c r="F41" s="12"/>
      <c r="G41" s="24" t="s">
        <v>19</v>
      </c>
      <c r="H41" s="25"/>
      <c r="I41" s="25"/>
      <c r="J41" s="25"/>
      <c r="K41" s="25">
        <f>+H39*$K$6</f>
        <v>0.24733353644999986</v>
      </c>
      <c r="L41" s="25">
        <f>+H39*$L$6</f>
        <v>7.8105327299999958E-2</v>
      </c>
      <c r="M41" s="25"/>
      <c r="N41" s="26"/>
      <c r="O41" s="26"/>
      <c r="P41" s="26">
        <f>+M39*$P$6</f>
        <v>1.4459006249999996E-2</v>
      </c>
      <c r="Q41" s="26">
        <f>+M39*$Q$6</f>
        <v>4.3377018749999989E-2</v>
      </c>
      <c r="R41" s="26"/>
      <c r="S41" s="26"/>
      <c r="T41" s="26"/>
      <c r="U41" s="26">
        <f>+R39*$U$6</f>
        <v>0</v>
      </c>
      <c r="V41" s="26">
        <f>+R39*$V$6</f>
        <v>4.893817499999998E-3</v>
      </c>
      <c r="W41" s="27"/>
      <c r="X41" s="26">
        <f>U41+P41+K41</f>
        <v>0.26179254269999985</v>
      </c>
      <c r="Y41" s="26">
        <f>V41+Q41+L41</f>
        <v>0.12637616354999995</v>
      </c>
      <c r="Z41" s="27"/>
      <c r="AA41" s="26">
        <f>+AA37+X41</f>
        <v>158.25540379719996</v>
      </c>
      <c r="AB41" s="26">
        <f>+AB37+Y41</f>
        <v>141.49879309654997</v>
      </c>
      <c r="AC41" s="10"/>
      <c r="AD41" s="10"/>
    </row>
    <row r="42" spans="6:30" x14ac:dyDescent="0.2">
      <c r="F42" s="12"/>
      <c r="G42" s="10"/>
      <c r="H42" s="28" t="s">
        <v>2</v>
      </c>
      <c r="I42" s="28"/>
      <c r="J42" s="28"/>
      <c r="K42" s="28"/>
      <c r="L42" s="28"/>
      <c r="M42" s="28" t="s">
        <v>3</v>
      </c>
      <c r="N42" s="28"/>
      <c r="O42" s="28"/>
      <c r="P42" s="28"/>
      <c r="Q42" s="28"/>
      <c r="R42" s="28" t="s">
        <v>4</v>
      </c>
      <c r="S42" s="10"/>
      <c r="T42" s="10"/>
      <c r="U42" s="10"/>
      <c r="V42" s="10"/>
      <c r="W42" s="27"/>
      <c r="X42" s="27"/>
      <c r="Y42" s="27"/>
      <c r="Z42" s="27"/>
      <c r="AA42" s="27"/>
      <c r="AB42" s="27"/>
      <c r="AC42" s="10"/>
      <c r="AD42" s="10"/>
    </row>
    <row r="43" spans="6:30" x14ac:dyDescent="0.2">
      <c r="F43" s="10"/>
      <c r="G43" s="11" t="s">
        <v>17</v>
      </c>
      <c r="H43" s="29">
        <f>+H40+M40+R40</f>
        <v>8.2416335624999962E-2</v>
      </c>
      <c r="I43" s="29"/>
      <c r="J43" s="29"/>
      <c r="K43" s="29"/>
      <c r="L43" s="29"/>
      <c r="M43" s="27">
        <f>+I40+N40+S40</f>
        <v>0.15904906874999991</v>
      </c>
      <c r="N43" s="10"/>
      <c r="O43" s="27"/>
      <c r="P43" s="27"/>
      <c r="Q43" s="27"/>
      <c r="R43" s="27">
        <f>+J40+O40+T40</f>
        <v>4.337701874999998E-3</v>
      </c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10"/>
      <c r="AD43" s="26">
        <f>SUM(H43:AC43)</f>
        <v>0.24580310624999985</v>
      </c>
    </row>
    <row r="44" spans="6:30" x14ac:dyDescent="0.2">
      <c r="F44" s="31" t="s">
        <v>28</v>
      </c>
      <c r="G44" s="24" t="s">
        <v>18</v>
      </c>
      <c r="H44" s="25">
        <f>+$H$6*H43</f>
        <v>0</v>
      </c>
      <c r="I44" s="25">
        <f>+$I$6*H43</f>
        <v>2.4724900687499989E-2</v>
      </c>
      <c r="J44" s="25">
        <f>+$J$6*H43</f>
        <v>0</v>
      </c>
      <c r="K44" s="24"/>
      <c r="L44" s="24"/>
      <c r="M44" s="26">
        <f>+$M$6*M43</f>
        <v>9.0657969187499937E-2</v>
      </c>
      <c r="N44" s="26">
        <f>+$N$6*M43</f>
        <v>0</v>
      </c>
      <c r="O44" s="26">
        <f>+$O$6*M43</f>
        <v>4.7714720624999971E-3</v>
      </c>
      <c r="P44" s="26"/>
      <c r="Q44" s="26"/>
      <c r="R44" s="26">
        <f>+$R$6*R43</f>
        <v>0</v>
      </c>
      <c r="S44" s="26">
        <f>+$S$6*R43</f>
        <v>3.4701614999999987E-3</v>
      </c>
      <c r="T44" s="26">
        <f>+$T$6*R43</f>
        <v>0</v>
      </c>
      <c r="U44" s="26"/>
      <c r="V44" s="26"/>
      <c r="W44" s="10"/>
      <c r="X44" s="26"/>
      <c r="Y44" s="26"/>
      <c r="Z44" s="27"/>
      <c r="AA44" s="27"/>
      <c r="AB44" s="27"/>
      <c r="AC44" s="10"/>
      <c r="AD44" s="10"/>
    </row>
    <row r="45" spans="6:30" x14ac:dyDescent="0.2">
      <c r="F45" s="10"/>
      <c r="G45" s="24" t="s">
        <v>19</v>
      </c>
      <c r="H45" s="25"/>
      <c r="I45" s="25"/>
      <c r="J45" s="25"/>
      <c r="K45" s="25">
        <f>+H43*$K$6</f>
        <v>4.384549055249997E-2</v>
      </c>
      <c r="L45" s="25">
        <f>+H43*$L$6</f>
        <v>1.3845944384999993E-2</v>
      </c>
      <c r="M45" s="25"/>
      <c r="N45" s="26"/>
      <c r="O45" s="26"/>
      <c r="P45" s="26">
        <f>+M43*$P$6</f>
        <v>1.5904906874999993E-2</v>
      </c>
      <c r="Q45" s="26">
        <f>+M43*$Q$6</f>
        <v>4.7714720624999978E-2</v>
      </c>
      <c r="R45" s="26"/>
      <c r="S45" s="26"/>
      <c r="T45" s="26"/>
      <c r="U45" s="26">
        <f>+R43*$U$6</f>
        <v>0</v>
      </c>
      <c r="V45" s="26">
        <f>+R43*$V$6</f>
        <v>8.6754037499999967E-4</v>
      </c>
      <c r="W45" s="27"/>
      <c r="X45" s="26">
        <f>U45+P45+K45</f>
        <v>5.9750397427499963E-2</v>
      </c>
      <c r="Y45" s="26">
        <f>V45+Q45+L45</f>
        <v>6.2428205384999963E-2</v>
      </c>
      <c r="Z45" s="27"/>
      <c r="AA45" s="26">
        <f>+AA41+X45</f>
        <v>158.31515419462747</v>
      </c>
      <c r="AB45" s="26">
        <f>+AB41+Y45</f>
        <v>141.56122130193498</v>
      </c>
      <c r="AC45" s="10"/>
      <c r="AD45" s="10"/>
    </row>
    <row r="46" spans="6:30" x14ac:dyDescent="0.2">
      <c r="F46" s="10"/>
      <c r="G46" s="10"/>
      <c r="H46" s="28" t="s">
        <v>2</v>
      </c>
      <c r="I46" s="28"/>
      <c r="J46" s="28"/>
      <c r="K46" s="28"/>
      <c r="L46" s="28"/>
      <c r="M46" s="28" t="s">
        <v>3</v>
      </c>
      <c r="N46" s="28"/>
      <c r="O46" s="28"/>
      <c r="P46" s="28"/>
      <c r="Q46" s="28"/>
      <c r="R46" s="28" t="s">
        <v>4</v>
      </c>
      <c r="S46" s="10"/>
      <c r="T46" s="10"/>
      <c r="U46" s="10"/>
      <c r="V46" s="10"/>
      <c r="W46" s="27"/>
      <c r="X46" s="27"/>
      <c r="Y46" s="27"/>
      <c r="Z46" s="27"/>
      <c r="AA46" s="27"/>
      <c r="AB46" s="27"/>
      <c r="AC46" s="10"/>
      <c r="AD46" s="10"/>
    </row>
    <row r="47" spans="6:30" x14ac:dyDescent="0.2">
      <c r="F47" s="10"/>
      <c r="G47" s="11" t="s">
        <v>17</v>
      </c>
      <c r="H47" s="29">
        <f>+H44+M44+R44</f>
        <v>9.0657969187499937E-2</v>
      </c>
      <c r="I47" s="29"/>
      <c r="J47" s="29"/>
      <c r="K47" s="29"/>
      <c r="L47" s="29"/>
      <c r="M47" s="27">
        <f>+I44+N44+S44</f>
        <v>2.8195062187499988E-2</v>
      </c>
      <c r="N47" s="10"/>
      <c r="O47" s="27"/>
      <c r="P47" s="27"/>
      <c r="Q47" s="27"/>
      <c r="R47" s="27">
        <f>+J44+O44+T44</f>
        <v>4.7714720624999971E-3</v>
      </c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10"/>
      <c r="AD47" s="26">
        <f>SUM(H47:AC47)</f>
        <v>0.12362450343749992</v>
      </c>
    </row>
    <row r="48" spans="6:30" x14ac:dyDescent="0.2">
      <c r="F48" s="31" t="s">
        <v>29</v>
      </c>
      <c r="G48" s="24" t="s">
        <v>18</v>
      </c>
      <c r="H48" s="25">
        <f>+$H$6*H47</f>
        <v>0</v>
      </c>
      <c r="I48" s="25">
        <f>+$I$6*H47</f>
        <v>2.7197390756249981E-2</v>
      </c>
      <c r="J48" s="25">
        <f>+$J$6*H47</f>
        <v>0</v>
      </c>
      <c r="K48" s="24"/>
      <c r="L48" s="24"/>
      <c r="M48" s="26">
        <f>+$M$6*M47</f>
        <v>1.607118544687499E-2</v>
      </c>
      <c r="N48" s="26">
        <f>+$N$6*M47</f>
        <v>0</v>
      </c>
      <c r="O48" s="26">
        <f>+$O$6*M47</f>
        <v>8.4585186562499963E-4</v>
      </c>
      <c r="P48" s="26"/>
      <c r="Q48" s="26"/>
      <c r="R48" s="26">
        <f>+$R$6*R47</f>
        <v>0</v>
      </c>
      <c r="S48" s="26">
        <f>+$S$6*R47</f>
        <v>3.817177649999998E-3</v>
      </c>
      <c r="T48" s="26">
        <f>+$T$6*R47</f>
        <v>0</v>
      </c>
      <c r="U48" s="26"/>
      <c r="V48" s="26"/>
      <c r="W48" s="10"/>
      <c r="X48" s="26"/>
      <c r="Y48" s="26"/>
      <c r="Z48" s="27"/>
      <c r="AA48" s="27"/>
      <c r="AB48" s="27"/>
      <c r="AC48" s="10"/>
      <c r="AD48" s="10"/>
    </row>
    <row r="49" spans="6:30" x14ac:dyDescent="0.2">
      <c r="F49" s="10"/>
      <c r="G49" s="24" t="s">
        <v>19</v>
      </c>
      <c r="H49" s="25"/>
      <c r="I49" s="25"/>
      <c r="J49" s="25"/>
      <c r="K49" s="25">
        <f>+H47*$K$6</f>
        <v>4.8230039607749957E-2</v>
      </c>
      <c r="L49" s="25">
        <f>+H47*$L$6</f>
        <v>1.5230538823499987E-2</v>
      </c>
      <c r="M49" s="25"/>
      <c r="N49" s="26"/>
      <c r="O49" s="26"/>
      <c r="P49" s="26">
        <f>+M47*$P$6</f>
        <v>2.8195062187499989E-3</v>
      </c>
      <c r="Q49" s="26">
        <f>+M47*$Q$6</f>
        <v>8.458518656249997E-3</v>
      </c>
      <c r="R49" s="26"/>
      <c r="S49" s="26"/>
      <c r="T49" s="26"/>
      <c r="U49" s="26">
        <f>+R47*$U$6</f>
        <v>0</v>
      </c>
      <c r="V49" s="26">
        <f>+R47*$V$6</f>
        <v>9.542944124999995E-4</v>
      </c>
      <c r="W49" s="27"/>
      <c r="X49" s="26">
        <f>U49+P49+K49</f>
        <v>5.1049545826499954E-2</v>
      </c>
      <c r="Y49" s="26">
        <f>V49+Q49+L49</f>
        <v>2.4643351892249983E-2</v>
      </c>
      <c r="Z49" s="27"/>
      <c r="AA49" s="26">
        <f>+AA45+X49</f>
        <v>158.36620374045395</v>
      </c>
      <c r="AB49" s="26">
        <f>+AB45+Y49</f>
        <v>141.58586465382723</v>
      </c>
      <c r="AC49" s="10"/>
      <c r="AD49" s="10"/>
    </row>
    <row r="50" spans="6:30" x14ac:dyDescent="0.2">
      <c r="F50" s="10"/>
      <c r="G50" s="10"/>
      <c r="H50" s="28" t="s">
        <v>2</v>
      </c>
      <c r="I50" s="28"/>
      <c r="J50" s="28"/>
      <c r="K50" s="28"/>
      <c r="L50" s="28"/>
      <c r="M50" s="28" t="s">
        <v>3</v>
      </c>
      <c r="N50" s="28"/>
      <c r="O50" s="28"/>
      <c r="P50" s="28"/>
      <c r="Q50" s="28"/>
      <c r="R50" s="28" t="s">
        <v>4</v>
      </c>
      <c r="S50" s="10"/>
      <c r="T50" s="10"/>
      <c r="U50" s="10"/>
      <c r="V50" s="10"/>
      <c r="W50" s="27"/>
      <c r="X50" s="27"/>
      <c r="Y50" s="27"/>
      <c r="Z50" s="27"/>
      <c r="AA50" s="27"/>
      <c r="AB50" s="27"/>
      <c r="AC50" s="10"/>
      <c r="AD50" s="10"/>
    </row>
    <row r="51" spans="6:30" x14ac:dyDescent="0.2">
      <c r="F51" s="10"/>
      <c r="G51" s="11" t="s">
        <v>17</v>
      </c>
      <c r="H51" s="29">
        <f>+H48+M48+R48</f>
        <v>1.607118544687499E-2</v>
      </c>
      <c r="I51" s="29"/>
      <c r="J51" s="29"/>
      <c r="K51" s="29"/>
      <c r="L51" s="29"/>
      <c r="M51" s="27">
        <f>+I48+N48+S48</f>
        <v>3.1014568406249977E-2</v>
      </c>
      <c r="N51" s="10"/>
      <c r="O51" s="27"/>
      <c r="P51" s="27"/>
      <c r="Q51" s="27"/>
      <c r="R51" s="27">
        <f>+J48+O48+T48</f>
        <v>8.4585186562499963E-4</v>
      </c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10"/>
      <c r="AD51" s="26">
        <f>SUM(H51:AC51)</f>
        <v>4.7931605718749964E-2</v>
      </c>
    </row>
  </sheetData>
  <mergeCells count="13">
    <mergeCell ref="R2:V2"/>
    <mergeCell ref="R4:T4"/>
    <mergeCell ref="U4:V4"/>
    <mergeCell ref="AA4:AB4"/>
    <mergeCell ref="X4:Y4"/>
    <mergeCell ref="A9:D9"/>
    <mergeCell ref="A5:D5"/>
    <mergeCell ref="K4:L4"/>
    <mergeCell ref="H2:L2"/>
    <mergeCell ref="M2:Q2"/>
    <mergeCell ref="M4:O4"/>
    <mergeCell ref="H4:J4"/>
    <mergeCell ref="P4:Q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14"/>
  <sheetViews>
    <sheetView workbookViewId="0">
      <selection activeCell="O18" sqref="O18"/>
    </sheetView>
  </sheetViews>
  <sheetFormatPr defaultRowHeight="15" x14ac:dyDescent="0.25"/>
  <cols>
    <col min="9" max="9" width="13.140625" customWidth="1"/>
  </cols>
  <sheetData>
    <row r="2" spans="4:9" ht="31.5" x14ac:dyDescent="0.25">
      <c r="D2" s="32" t="s">
        <v>32</v>
      </c>
      <c r="E2" s="42" t="s">
        <v>33</v>
      </c>
      <c r="F2" s="42"/>
      <c r="G2" s="42" t="s">
        <v>34</v>
      </c>
      <c r="H2" s="42"/>
      <c r="I2" s="33" t="s">
        <v>35</v>
      </c>
    </row>
    <row r="3" spans="4:9" ht="15.75" x14ac:dyDescent="0.25">
      <c r="D3" s="32"/>
      <c r="E3" s="32" t="s">
        <v>10</v>
      </c>
      <c r="F3" s="32" t="s">
        <v>11</v>
      </c>
      <c r="G3" s="32" t="s">
        <v>10</v>
      </c>
      <c r="H3" s="32" t="s">
        <v>11</v>
      </c>
      <c r="I3" s="34">
        <v>300</v>
      </c>
    </row>
    <row r="4" spans="4:9" ht="15.75" x14ac:dyDescent="0.25">
      <c r="D4" s="32">
        <v>1</v>
      </c>
      <c r="E4" s="35">
        <v>63.2</v>
      </c>
      <c r="F4" s="35">
        <v>66.8</v>
      </c>
      <c r="G4" s="35">
        <v>63.2</v>
      </c>
      <c r="H4" s="35">
        <v>66.8</v>
      </c>
      <c r="I4" s="36">
        <f>+$I$3-(G4+H4)</f>
        <v>170</v>
      </c>
    </row>
    <row r="5" spans="4:9" ht="15.75" x14ac:dyDescent="0.25">
      <c r="D5" s="32">
        <v>2</v>
      </c>
      <c r="E5" s="35">
        <v>41.323999999999998</v>
      </c>
      <c r="F5" s="35">
        <v>43.176000000000002</v>
      </c>
      <c r="G5" s="35">
        <v>104.524</v>
      </c>
      <c r="H5" s="35">
        <v>109.976</v>
      </c>
      <c r="I5" s="36">
        <f t="shared" ref="I5:I14" si="0">+$I$3-(G5+H5)</f>
        <v>85.5</v>
      </c>
    </row>
    <row r="6" spans="4:9" ht="15.75" x14ac:dyDescent="0.25">
      <c r="D6" s="32">
        <v>3</v>
      </c>
      <c r="E6" s="35">
        <v>35.305999999999997</v>
      </c>
      <c r="F6" s="35">
        <v>17.044</v>
      </c>
      <c r="G6" s="35">
        <v>139.83000000000001</v>
      </c>
      <c r="H6" s="35">
        <v>127.02</v>
      </c>
      <c r="I6" s="36">
        <f t="shared" si="0"/>
        <v>33.149999999999977</v>
      </c>
    </row>
    <row r="7" spans="4:9" ht="15.75" x14ac:dyDescent="0.25">
      <c r="D7" s="32">
        <v>4</v>
      </c>
      <c r="E7" s="35">
        <v>8.0579999999999998</v>
      </c>
      <c r="F7" s="35">
        <v>8.4190000000000005</v>
      </c>
      <c r="G7" s="35">
        <v>147.88900000000001</v>
      </c>
      <c r="H7" s="35">
        <v>135.43899999999999</v>
      </c>
      <c r="I7" s="36">
        <f t="shared" si="0"/>
        <v>16.672000000000025</v>
      </c>
    </row>
    <row r="8" spans="4:9" ht="15.75" x14ac:dyDescent="0.25">
      <c r="D8" s="32">
        <v>5</v>
      </c>
      <c r="E8" s="35">
        <v>6.8849999999999998</v>
      </c>
      <c r="F8" s="35">
        <v>3.3239999999999998</v>
      </c>
      <c r="G8" s="35">
        <v>154.773</v>
      </c>
      <c r="H8" s="35">
        <v>138.762</v>
      </c>
      <c r="I8" s="36">
        <f t="shared" si="0"/>
        <v>6.4650000000000318</v>
      </c>
    </row>
    <row r="9" spans="4:9" ht="15.75" x14ac:dyDescent="0.25">
      <c r="D9" s="32">
        <v>6</v>
      </c>
      <c r="E9" s="35">
        <v>1.571</v>
      </c>
      <c r="F9" s="35">
        <v>1.6419999999999999</v>
      </c>
      <c r="G9" s="35">
        <v>156.345</v>
      </c>
      <c r="H9" s="35">
        <v>140.404</v>
      </c>
      <c r="I9" s="36">
        <f t="shared" si="0"/>
        <v>3.2509999999999764</v>
      </c>
    </row>
    <row r="10" spans="4:9" ht="15.75" x14ac:dyDescent="0.25">
      <c r="D10" s="32">
        <v>7</v>
      </c>
      <c r="E10" s="35">
        <v>1.343</v>
      </c>
      <c r="F10" s="35">
        <v>0.64800000000000002</v>
      </c>
      <c r="G10" s="35">
        <v>157.68700000000001</v>
      </c>
      <c r="H10" s="35">
        <v>141.05199999999999</v>
      </c>
      <c r="I10" s="36">
        <f t="shared" si="0"/>
        <v>1.2609999999999673</v>
      </c>
    </row>
    <row r="11" spans="4:9" ht="15.75" x14ac:dyDescent="0.25">
      <c r="D11" s="32">
        <v>8</v>
      </c>
      <c r="E11" s="35">
        <v>0.30599999999999999</v>
      </c>
      <c r="F11" s="35">
        <v>0.32</v>
      </c>
      <c r="G11" s="35">
        <v>157.994</v>
      </c>
      <c r="H11" s="35">
        <v>141.37200000000001</v>
      </c>
      <c r="I11" s="36">
        <f t="shared" si="0"/>
        <v>0.63400000000001455</v>
      </c>
    </row>
    <row r="12" spans="4:9" ht="15.75" x14ac:dyDescent="0.25">
      <c r="D12" s="32">
        <v>9</v>
      </c>
      <c r="E12" s="35">
        <v>0.26200000000000001</v>
      </c>
      <c r="F12" s="35">
        <v>0.126</v>
      </c>
      <c r="G12" s="35">
        <v>158.255</v>
      </c>
      <c r="H12" s="35">
        <v>141.499</v>
      </c>
      <c r="I12" s="36">
        <f t="shared" si="0"/>
        <v>0.2459999999999809</v>
      </c>
    </row>
    <row r="13" spans="4:9" ht="15.75" x14ac:dyDescent="0.25">
      <c r="D13" s="32">
        <v>10</v>
      </c>
      <c r="E13" s="35">
        <v>0.06</v>
      </c>
      <c r="F13" s="35">
        <v>6.2E-2</v>
      </c>
      <c r="G13" s="35">
        <v>158.315</v>
      </c>
      <c r="H13" s="35">
        <v>141.56100000000001</v>
      </c>
      <c r="I13" s="36">
        <f t="shared" si="0"/>
        <v>0.12400000000002365</v>
      </c>
    </row>
    <row r="14" spans="4:9" ht="15.75" x14ac:dyDescent="0.25">
      <c r="D14" s="32">
        <v>11</v>
      </c>
      <c r="E14" s="35">
        <v>5.0999999999999997E-2</v>
      </c>
      <c r="F14" s="35">
        <v>2.5000000000000001E-2</v>
      </c>
      <c r="G14" s="35">
        <v>158.36600000000001</v>
      </c>
      <c r="H14" s="35">
        <v>141.58600000000001</v>
      </c>
      <c r="I14" s="36">
        <f t="shared" si="0"/>
        <v>4.8000000000001819E-2</v>
      </c>
    </row>
  </sheetData>
  <mergeCells count="2">
    <mergeCell ref="E2:F2"/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O16" sqref="O16"/>
    </sheetView>
  </sheetViews>
  <sheetFormatPr defaultRowHeight="15" x14ac:dyDescent="0.25"/>
  <cols>
    <col min="6" max="6" width="9.140625" style="48"/>
  </cols>
  <sheetData>
    <row r="2" spans="2:7" x14ac:dyDescent="0.25">
      <c r="B2" s="43"/>
      <c r="C2" s="44" t="s">
        <v>36</v>
      </c>
      <c r="D2" s="44" t="s">
        <v>37</v>
      </c>
      <c r="E2" s="44" t="s">
        <v>38</v>
      </c>
      <c r="F2" s="44" t="s">
        <v>39</v>
      </c>
      <c r="G2" s="45" t="s">
        <v>40</v>
      </c>
    </row>
    <row r="3" spans="2:7" x14ac:dyDescent="0.25">
      <c r="B3" s="43" t="s">
        <v>41</v>
      </c>
      <c r="C3" s="46">
        <v>1</v>
      </c>
      <c r="D3" s="46">
        <v>3</v>
      </c>
      <c r="E3" s="46">
        <v>4</v>
      </c>
      <c r="F3" s="46">
        <f t="shared" ref="F3:F9" si="0">SUM(C3:E3)</f>
        <v>8</v>
      </c>
      <c r="G3" s="47">
        <v>1</v>
      </c>
    </row>
    <row r="4" spans="2:7" x14ac:dyDescent="0.25">
      <c r="B4" s="43" t="s">
        <v>42</v>
      </c>
      <c r="C4" s="46">
        <v>3</v>
      </c>
      <c r="D4" s="46">
        <v>4</v>
      </c>
      <c r="E4" s="46">
        <v>2</v>
      </c>
      <c r="F4" s="46">
        <f t="shared" si="0"/>
        <v>9</v>
      </c>
      <c r="G4" s="47">
        <v>2</v>
      </c>
    </row>
    <row r="5" spans="2:7" x14ac:dyDescent="0.25">
      <c r="B5" s="43" t="s">
        <v>43</v>
      </c>
      <c r="C5" s="46">
        <v>4</v>
      </c>
      <c r="D5" s="46">
        <v>5</v>
      </c>
      <c r="E5" s="46">
        <v>1</v>
      </c>
      <c r="F5" s="46">
        <f t="shared" si="0"/>
        <v>10</v>
      </c>
      <c r="G5" s="47">
        <v>3</v>
      </c>
    </row>
    <row r="6" spans="2:7" x14ac:dyDescent="0.25">
      <c r="B6" s="43" t="s">
        <v>44</v>
      </c>
      <c r="C6" s="46">
        <v>2</v>
      </c>
      <c r="D6" s="46">
        <v>2</v>
      </c>
      <c r="E6" s="46">
        <v>7</v>
      </c>
      <c r="F6" s="46">
        <f t="shared" si="0"/>
        <v>11</v>
      </c>
      <c r="G6" s="47">
        <v>4</v>
      </c>
    </row>
    <row r="7" spans="2:7" x14ac:dyDescent="0.25">
      <c r="B7" s="43" t="s">
        <v>45</v>
      </c>
      <c r="C7" s="46">
        <v>7</v>
      </c>
      <c r="D7" s="46">
        <v>1</v>
      </c>
      <c r="E7" s="46">
        <v>5</v>
      </c>
      <c r="F7" s="46">
        <f t="shared" si="0"/>
        <v>13</v>
      </c>
      <c r="G7" s="47">
        <v>5</v>
      </c>
    </row>
    <row r="8" spans="2:7" x14ac:dyDescent="0.25">
      <c r="B8" s="43" t="s">
        <v>46</v>
      </c>
      <c r="C8" s="46">
        <v>5</v>
      </c>
      <c r="D8" s="46">
        <v>7</v>
      </c>
      <c r="E8" s="46">
        <v>3</v>
      </c>
      <c r="F8" s="46">
        <f t="shared" si="0"/>
        <v>15</v>
      </c>
      <c r="G8" s="47">
        <v>6</v>
      </c>
    </row>
    <row r="9" spans="2:7" x14ac:dyDescent="0.25">
      <c r="B9" s="43" t="s">
        <v>47</v>
      </c>
      <c r="C9" s="46">
        <v>6</v>
      </c>
      <c r="D9" s="46">
        <v>6</v>
      </c>
      <c r="E9" s="46">
        <v>6</v>
      </c>
      <c r="F9" s="46">
        <f t="shared" si="0"/>
        <v>18</v>
      </c>
      <c r="G9" s="4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SPAN</vt:lpstr>
      <vt:lpstr>SPAN Summary</vt:lpstr>
      <vt:lpstr>Borda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Deandra Cassone</dc:creator>
  <cp:lastModifiedBy>Deandra Cassone</cp:lastModifiedBy>
  <dcterms:created xsi:type="dcterms:W3CDTF">2015-06-27T12:38:53Z</dcterms:created>
  <dcterms:modified xsi:type="dcterms:W3CDTF">2017-08-27T17:55:21Z</dcterms:modified>
</cp:coreProperties>
</file>