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bmc/Desktop/"/>
    </mc:Choice>
  </mc:AlternateContent>
  <bookViews>
    <workbookView xWindow="0" yWindow="0" windowWidth="25600" windowHeight="16000"/>
  </bookViews>
  <sheets>
    <sheet name="Case Study Example" sheetId="2" r:id="rId1"/>
    <sheet name="Partial Ranking" sheetId="3" r:id="rId2"/>
    <sheet name="Complete Ranking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5" i="2" l="1"/>
  <c r="C55" i="2"/>
  <c r="B65" i="2"/>
  <c r="C29" i="2"/>
  <c r="C27" i="2"/>
  <c r="C28" i="2"/>
  <c r="AE31" i="2"/>
  <c r="AE40" i="2"/>
  <c r="AE49" i="2"/>
  <c r="AD31" i="2"/>
  <c r="AD40" i="2"/>
  <c r="AD49" i="2"/>
  <c r="AC31" i="2"/>
  <c r="AC40" i="2"/>
  <c r="AC49" i="2"/>
  <c r="AB31" i="2"/>
  <c r="AB40" i="2"/>
  <c r="AB49" i="2"/>
  <c r="AA31" i="2"/>
  <c r="AA40" i="2"/>
  <c r="V31" i="2"/>
  <c r="V40" i="2"/>
  <c r="V49" i="2"/>
  <c r="U31" i="2"/>
  <c r="U40" i="2"/>
  <c r="U49" i="2"/>
  <c r="T31" i="2"/>
  <c r="T40" i="2"/>
  <c r="T49" i="2"/>
  <c r="S31" i="2"/>
  <c r="S40" i="2"/>
  <c r="S49" i="2"/>
  <c r="R31" i="2"/>
  <c r="R40" i="2"/>
  <c r="M31" i="2"/>
  <c r="M40" i="2"/>
  <c r="M49" i="2"/>
  <c r="L31" i="2"/>
  <c r="L40" i="2"/>
  <c r="L49" i="2"/>
  <c r="K31" i="2"/>
  <c r="K40" i="2"/>
  <c r="K49" i="2"/>
  <c r="J31" i="2"/>
  <c r="J40" i="2"/>
  <c r="J49" i="2"/>
  <c r="I31" i="2"/>
  <c r="I40" i="2"/>
  <c r="F31" i="2"/>
  <c r="F40" i="2"/>
  <c r="F49" i="2"/>
  <c r="E31" i="2"/>
  <c r="E40" i="2"/>
  <c r="E49" i="2"/>
  <c r="D31" i="2"/>
  <c r="D40" i="2"/>
  <c r="D49" i="2"/>
  <c r="C31" i="2"/>
  <c r="C40" i="2"/>
  <c r="C49" i="2"/>
  <c r="B31" i="2"/>
  <c r="B40" i="2"/>
  <c r="AE30" i="2"/>
  <c r="AE39" i="2"/>
  <c r="AE48" i="2"/>
  <c r="AD30" i="2"/>
  <c r="AD39" i="2"/>
  <c r="AD48" i="2"/>
  <c r="AC30" i="2"/>
  <c r="AC39" i="2"/>
  <c r="AC48" i="2"/>
  <c r="AB30" i="2"/>
  <c r="AB39" i="2"/>
  <c r="AB48" i="2"/>
  <c r="AA30" i="2"/>
  <c r="AA39" i="2"/>
  <c r="V30" i="2"/>
  <c r="V39" i="2"/>
  <c r="V48" i="2"/>
  <c r="U30" i="2"/>
  <c r="U39" i="2"/>
  <c r="U48" i="2"/>
  <c r="T30" i="2"/>
  <c r="T39" i="2"/>
  <c r="T48" i="2"/>
  <c r="S30" i="2"/>
  <c r="S39" i="2"/>
  <c r="S48" i="2"/>
  <c r="R30" i="2"/>
  <c r="R39" i="2"/>
  <c r="M30" i="2"/>
  <c r="M39" i="2"/>
  <c r="M48" i="2"/>
  <c r="L30" i="2"/>
  <c r="L39" i="2"/>
  <c r="L48" i="2"/>
  <c r="K30" i="2"/>
  <c r="K39" i="2"/>
  <c r="K48" i="2"/>
  <c r="J30" i="2"/>
  <c r="J39" i="2"/>
  <c r="J48" i="2"/>
  <c r="I30" i="2"/>
  <c r="I39" i="2"/>
  <c r="F30" i="2"/>
  <c r="F39" i="2"/>
  <c r="E30" i="2"/>
  <c r="E39" i="2"/>
  <c r="E48" i="2"/>
  <c r="D30" i="2"/>
  <c r="D39" i="2"/>
  <c r="D48" i="2"/>
  <c r="C30" i="2"/>
  <c r="C39" i="2"/>
  <c r="C48" i="2"/>
  <c r="B30" i="2"/>
  <c r="B39" i="2"/>
  <c r="AE29" i="2"/>
  <c r="AE38" i="2"/>
  <c r="AE47" i="2"/>
  <c r="AD29" i="2"/>
  <c r="AD38" i="2"/>
  <c r="AD47" i="2"/>
  <c r="AC29" i="2"/>
  <c r="AC38" i="2"/>
  <c r="AC47" i="2"/>
  <c r="AB29" i="2"/>
  <c r="AB38" i="2"/>
  <c r="AB47" i="2"/>
  <c r="AA29" i="2"/>
  <c r="AA38" i="2"/>
  <c r="V29" i="2"/>
  <c r="V38" i="2"/>
  <c r="V47" i="2"/>
  <c r="U29" i="2"/>
  <c r="U38" i="2"/>
  <c r="U47" i="2"/>
  <c r="T29" i="2"/>
  <c r="T38" i="2"/>
  <c r="T47" i="2"/>
  <c r="S29" i="2"/>
  <c r="S38" i="2"/>
  <c r="S47" i="2"/>
  <c r="R29" i="2"/>
  <c r="R38" i="2"/>
  <c r="M29" i="2"/>
  <c r="M38" i="2"/>
  <c r="M47" i="2"/>
  <c r="L29" i="2"/>
  <c r="L38" i="2"/>
  <c r="K29" i="2"/>
  <c r="K38" i="2"/>
  <c r="K47" i="2"/>
  <c r="J29" i="2"/>
  <c r="J38" i="2"/>
  <c r="J47" i="2"/>
  <c r="I29" i="2"/>
  <c r="I38" i="2"/>
  <c r="F29" i="2"/>
  <c r="F38" i="2"/>
  <c r="F47" i="2"/>
  <c r="E29" i="2"/>
  <c r="E38" i="2"/>
  <c r="E47" i="2"/>
  <c r="D29" i="2"/>
  <c r="D38" i="2"/>
  <c r="D47" i="2"/>
  <c r="C38" i="2"/>
  <c r="C47" i="2"/>
  <c r="B29" i="2"/>
  <c r="B38" i="2"/>
  <c r="AE28" i="2"/>
  <c r="AE37" i="2"/>
  <c r="AE46" i="2"/>
  <c r="AD28" i="2"/>
  <c r="AD37" i="2"/>
  <c r="AD46" i="2"/>
  <c r="AC28" i="2"/>
  <c r="AC37" i="2"/>
  <c r="AC46" i="2"/>
  <c r="AB28" i="2"/>
  <c r="AB37" i="2"/>
  <c r="AB46" i="2"/>
  <c r="AA28" i="2"/>
  <c r="AA37" i="2"/>
  <c r="V28" i="2"/>
  <c r="V37" i="2"/>
  <c r="V46" i="2"/>
  <c r="U28" i="2"/>
  <c r="U37" i="2"/>
  <c r="U46" i="2"/>
  <c r="T28" i="2"/>
  <c r="T37" i="2"/>
  <c r="T46" i="2"/>
  <c r="S28" i="2"/>
  <c r="S37" i="2"/>
  <c r="S46" i="2"/>
  <c r="R28" i="2"/>
  <c r="R37" i="2"/>
  <c r="M28" i="2"/>
  <c r="M37" i="2"/>
  <c r="M46" i="2"/>
  <c r="L28" i="2"/>
  <c r="L37" i="2"/>
  <c r="L46" i="2"/>
  <c r="K28" i="2"/>
  <c r="K37" i="2"/>
  <c r="K46" i="2"/>
  <c r="J28" i="2"/>
  <c r="J37" i="2"/>
  <c r="J46" i="2"/>
  <c r="I28" i="2"/>
  <c r="I37" i="2"/>
  <c r="F28" i="2"/>
  <c r="F37" i="2"/>
  <c r="F46" i="2"/>
  <c r="E28" i="2"/>
  <c r="E37" i="2"/>
  <c r="E46" i="2"/>
  <c r="D28" i="2"/>
  <c r="D37" i="2"/>
  <c r="C37" i="2"/>
  <c r="C46" i="2"/>
  <c r="B28" i="2"/>
  <c r="B37" i="2"/>
  <c r="AE27" i="2"/>
  <c r="AE36" i="2"/>
  <c r="AE45" i="2"/>
  <c r="AD27" i="2"/>
  <c r="AD36" i="2"/>
  <c r="AD45" i="2"/>
  <c r="AC27" i="2"/>
  <c r="AC36" i="2"/>
  <c r="AC45" i="2"/>
  <c r="AB27" i="2"/>
  <c r="AB36" i="2"/>
  <c r="AB45" i="2"/>
  <c r="AA27" i="2"/>
  <c r="AA36" i="2"/>
  <c r="V27" i="2"/>
  <c r="V36" i="2"/>
  <c r="U27" i="2"/>
  <c r="U36" i="2"/>
  <c r="U45" i="2"/>
  <c r="T27" i="2"/>
  <c r="T36" i="2"/>
  <c r="T45" i="2"/>
  <c r="S27" i="2"/>
  <c r="S36" i="2"/>
  <c r="S45" i="2"/>
  <c r="R27" i="2"/>
  <c r="R36" i="2"/>
  <c r="M27" i="2"/>
  <c r="M36" i="2"/>
  <c r="M45" i="2"/>
  <c r="L27" i="2"/>
  <c r="L36" i="2"/>
  <c r="L45" i="2"/>
  <c r="K27" i="2"/>
  <c r="K36" i="2"/>
  <c r="K45" i="2"/>
  <c r="J27" i="2"/>
  <c r="J36" i="2"/>
  <c r="J45" i="2"/>
  <c r="I27" i="2"/>
  <c r="I36" i="2"/>
  <c r="F27" i="2"/>
  <c r="F36" i="2"/>
  <c r="F45" i="2"/>
  <c r="E27" i="2"/>
  <c r="E36" i="2"/>
  <c r="E45" i="2"/>
  <c r="D27" i="2"/>
  <c r="D36" i="2"/>
  <c r="D45" i="2"/>
  <c r="C36" i="2"/>
  <c r="C45" i="2"/>
  <c r="B27" i="2"/>
  <c r="B36" i="2"/>
  <c r="B49" i="2"/>
  <c r="B79" i="2"/>
  <c r="B87" i="2"/>
  <c r="I45" i="2"/>
  <c r="C75" i="2"/>
  <c r="C83" i="2"/>
  <c r="B45" i="2"/>
  <c r="B83" i="2"/>
  <c r="B46" i="2"/>
  <c r="B76" i="2"/>
  <c r="B84" i="2"/>
  <c r="B47" i="2"/>
  <c r="B77" i="2"/>
  <c r="B85" i="2"/>
  <c r="I46" i="2"/>
  <c r="C76" i="2"/>
  <c r="C84" i="2"/>
  <c r="I47" i="2"/>
  <c r="C77" i="2"/>
  <c r="C85" i="2"/>
  <c r="R45" i="2"/>
  <c r="D75" i="2"/>
  <c r="D83" i="2"/>
  <c r="R46" i="2"/>
  <c r="D76" i="2"/>
  <c r="D84" i="2"/>
  <c r="R47" i="2"/>
  <c r="AA47" i="2"/>
  <c r="B57" i="2"/>
  <c r="D77" i="2"/>
  <c r="D85" i="2"/>
  <c r="R48" i="2"/>
  <c r="D78" i="2"/>
  <c r="D86" i="2"/>
  <c r="R49" i="2"/>
  <c r="D79" i="2"/>
  <c r="D87" i="2"/>
  <c r="B48" i="2"/>
  <c r="B78" i="2"/>
  <c r="B86" i="2"/>
  <c r="I48" i="2"/>
  <c r="AA48" i="2"/>
  <c r="B58" i="2"/>
  <c r="C78" i="2"/>
  <c r="C86" i="2"/>
  <c r="I49" i="2"/>
  <c r="C79" i="2"/>
  <c r="C87" i="2"/>
  <c r="AA45" i="2"/>
  <c r="E75" i="2"/>
  <c r="E83" i="2"/>
  <c r="AA46" i="2"/>
  <c r="E76" i="2"/>
  <c r="E84" i="2"/>
  <c r="E77" i="2"/>
  <c r="E85" i="2"/>
  <c r="E78" i="2"/>
  <c r="E86" i="2"/>
  <c r="AA49" i="2"/>
  <c r="E79" i="2"/>
  <c r="E87" i="2"/>
  <c r="C56" i="2"/>
  <c r="C57" i="2"/>
  <c r="F57" i="2"/>
  <c r="C58" i="2"/>
  <c r="E58" i="2"/>
  <c r="C59" i="2"/>
  <c r="D58" i="2"/>
  <c r="E56" i="2"/>
  <c r="D55" i="2"/>
  <c r="F56" i="2"/>
  <c r="D57" i="2"/>
  <c r="B55" i="2"/>
  <c r="B56" i="2"/>
  <c r="E59" i="2"/>
  <c r="D59" i="2"/>
  <c r="F59" i="2"/>
  <c r="E55" i="2"/>
  <c r="B59" i="2"/>
  <c r="F48" i="2"/>
  <c r="F58" i="2"/>
  <c r="D46" i="2"/>
  <c r="D56" i="2"/>
  <c r="L47" i="2"/>
  <c r="E57" i="2"/>
  <c r="V45" i="2"/>
  <c r="F55" i="2"/>
  <c r="C60" i="2"/>
  <c r="C66" i="2"/>
  <c r="G57" i="2"/>
  <c r="B67" i="2"/>
  <c r="G56" i="2"/>
  <c r="B66" i="2"/>
  <c r="G58" i="2"/>
  <c r="B68" i="2"/>
  <c r="F60" i="2"/>
  <c r="C69" i="2"/>
  <c r="G59" i="2"/>
  <c r="B69" i="2"/>
  <c r="E60" i="2"/>
  <c r="C68" i="2"/>
  <c r="D60" i="2"/>
  <c r="C67" i="2"/>
  <c r="B60" i="2"/>
  <c r="C65" i="2"/>
  <c r="G55" i="2"/>
  <c r="D66" i="2"/>
  <c r="D68" i="2"/>
  <c r="D65" i="2"/>
  <c r="D69" i="2"/>
  <c r="D67" i="2"/>
</calcChain>
</file>

<file path=xl/comments1.xml><?xml version="1.0" encoding="utf-8"?>
<comments xmlns="http://schemas.openxmlformats.org/spreadsheetml/2006/main">
  <authors>
    <author>Philou</author>
  </authors>
  <commentList>
    <comment ref="G7" authorId="0">
      <text>
        <r>
          <rPr>
            <b/>
            <sz val="9"/>
            <color indexed="81"/>
            <rFont val="Tahoma"/>
            <family val="2"/>
          </rPr>
          <t>The qualitative scale of the criterion Comfort needs to be transformed to a quantitative scale. These values are chosen by the decision maker.</t>
        </r>
      </text>
    </comment>
    <comment ref="A8" authorId="0">
      <text>
        <r>
          <rPr>
            <sz val="9"/>
            <color indexed="81"/>
            <rFont val="Tahoma"/>
            <family val="2"/>
          </rPr>
          <t xml:space="preserve">The DM needs to define if the criteria have to be maximised or minimised.
</t>
        </r>
      </text>
    </comment>
    <comment ref="B9" authorId="0">
      <text>
        <r>
          <rPr>
            <sz val="9"/>
            <color indexed="81"/>
            <rFont val="Tahoma"/>
            <family val="2"/>
          </rPr>
          <t>Green bold indicates the best performances on the criterion.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Red bold indicates the worst performances on the criterion.
</t>
        </r>
      </text>
    </comment>
    <comment ref="A26" authorId="0">
      <text>
        <r>
          <rPr>
            <sz val="9"/>
            <color indexed="81"/>
            <rFont val="Tahoma"/>
            <family val="2"/>
          </rPr>
          <t xml:space="preserve">Difference between the evaluations on the price criterion between two actions. This matrix is necessarily anti-symmetric.
</t>
        </r>
      </text>
    </comment>
    <comment ref="H26" authorId="0">
      <text>
        <r>
          <rPr>
            <sz val="9"/>
            <color indexed="81"/>
            <rFont val="Tahoma"/>
            <family val="2"/>
          </rPr>
          <t xml:space="preserve">Difference between the evaluations on the price criterion.
</t>
        </r>
      </text>
    </comment>
    <comment ref="Q26" authorId="0">
      <text>
        <r>
          <rPr>
            <sz val="9"/>
            <color indexed="81"/>
            <rFont val="Tahoma"/>
            <family val="2"/>
          </rPr>
          <t xml:space="preserve">Difference between the evaluations on the price criterion.
</t>
        </r>
      </text>
    </comment>
    <comment ref="Z26" authorId="0">
      <text>
        <r>
          <rPr>
            <sz val="9"/>
            <color indexed="81"/>
            <rFont val="Tahoma"/>
            <family val="2"/>
          </rPr>
          <t xml:space="preserve">Difference between the evaluations on the price criterion.
</t>
        </r>
      </text>
    </comment>
    <comment ref="A35" authorId="0">
      <text>
        <r>
          <rPr>
            <sz val="9"/>
            <color indexed="81"/>
            <rFont val="Tahoma"/>
            <family val="2"/>
          </rPr>
          <t xml:space="preserve">Pairwise preference function on the criterion price while using the linear preference function.
Bear in mind that the criterion has to be minimised.
</t>
        </r>
      </text>
    </comment>
    <comment ref="H35" authorId="0">
      <text>
        <r>
          <rPr>
            <sz val="9"/>
            <color indexed="81"/>
            <rFont val="Tahoma"/>
            <family val="2"/>
          </rPr>
          <t xml:space="preserve">Pairwise preference function on the criterion price while using the linear preference function.
Bear in mind that the criterion has to be minimised.
</t>
        </r>
      </text>
    </comment>
    <comment ref="Q35" authorId="0">
      <text>
        <r>
          <rPr>
            <sz val="9"/>
            <color indexed="81"/>
            <rFont val="Tahoma"/>
            <family val="2"/>
          </rPr>
          <t>Pairwise preference function on the criterion price while using the linear preference function.
Bear in mind that the criterion has to be maximised.</t>
        </r>
      </text>
    </comment>
    <comment ref="Z35" authorId="0">
      <text>
        <r>
          <rPr>
            <sz val="9"/>
            <color indexed="81"/>
            <rFont val="Tahoma"/>
            <family val="2"/>
          </rPr>
          <t xml:space="preserve">Pairwise preference function on the criterion price while using the linear preference function.
Bear in mind that the criterion has to be maximised.
</t>
        </r>
      </text>
    </comment>
    <comment ref="A44" authorId="0">
      <text>
        <r>
          <rPr>
            <sz val="9"/>
            <color indexed="81"/>
            <rFont val="Tahoma"/>
            <family val="2"/>
          </rPr>
          <t xml:space="preserve">Pairwise preference function on the criterion price while using the linear preference function.
Bear in mind that the criterion has to be minimised.
</t>
        </r>
      </text>
    </comment>
    <comment ref="H44" authorId="0">
      <text>
        <r>
          <rPr>
            <sz val="9"/>
            <color indexed="81"/>
            <rFont val="Tahoma"/>
            <family val="2"/>
          </rPr>
          <t xml:space="preserve">Pairwise preference function on the criterion price while using the linear preference function.
Bear in mind that the criterion has to be minimised.
</t>
        </r>
      </text>
    </comment>
    <comment ref="Q44" authorId="0">
      <text>
        <r>
          <rPr>
            <sz val="9"/>
            <color indexed="81"/>
            <rFont val="Tahoma"/>
            <family val="2"/>
          </rPr>
          <t xml:space="preserve">Pairwise preference function on the criterion price while using the linear preference function.
Bear in mind that the criterion has to be minimised.
</t>
        </r>
      </text>
    </comment>
    <comment ref="Z44" authorId="0">
      <text>
        <r>
          <rPr>
            <sz val="9"/>
            <color indexed="81"/>
            <rFont val="Tahoma"/>
            <family val="2"/>
          </rPr>
          <t xml:space="preserve">Pairwise preference function on the criterion price while using the linear preference function.
Bear in mind that the criterion has to be minimised.
</t>
        </r>
      </text>
    </comment>
  </commentList>
</comments>
</file>

<file path=xl/sharedStrings.xml><?xml version="1.0" encoding="utf-8"?>
<sst xmlns="http://schemas.openxmlformats.org/spreadsheetml/2006/main" count="276" uniqueCount="83">
  <si>
    <t>Let us consider the following problem where a decision maker (DM) wants to rank 5 different cars He/She defines therefore 4 criteria.</t>
  </si>
  <si>
    <t>He/she has collated the raw evaluations (as found for instance on the web) of the 5 cars in the following performance table.</t>
  </si>
  <si>
    <t>Performances of the different cars: 5 smartphones evaluated on 4 criteria.</t>
  </si>
  <si>
    <t>Consumption (km/l)</t>
  </si>
  <si>
    <t>Comfort</t>
  </si>
  <si>
    <t>Power (cc)</t>
  </si>
  <si>
    <t>Economic</t>
  </si>
  <si>
    <t>Very Bad</t>
  </si>
  <si>
    <t>Sport</t>
  </si>
  <si>
    <t>Bad</t>
  </si>
  <si>
    <t xml:space="preserve">Luxury </t>
  </si>
  <si>
    <t>Very Good</t>
  </si>
  <si>
    <t>Touring A</t>
  </si>
  <si>
    <t>Average</t>
  </si>
  <si>
    <t>Touring B</t>
  </si>
  <si>
    <t>Min/Max</t>
  </si>
  <si>
    <t>MIN</t>
  </si>
  <si>
    <t>MAX</t>
  </si>
  <si>
    <t>Raw Data</t>
  </si>
  <si>
    <t>Criterion</t>
  </si>
  <si>
    <t>price</t>
  </si>
  <si>
    <t>consumption</t>
  </si>
  <si>
    <t>power</t>
  </si>
  <si>
    <t>comfort</t>
  </si>
  <si>
    <t>Preference Parameters of all the criteria</t>
  </si>
  <si>
    <t>Function</t>
  </si>
  <si>
    <t>linear</t>
  </si>
  <si>
    <t>wi</t>
  </si>
  <si>
    <t>qi</t>
  </si>
  <si>
    <t>pi</t>
  </si>
  <si>
    <t>Pref. Price</t>
  </si>
  <si>
    <t>Difference</t>
  </si>
  <si>
    <t xml:space="preserve">Numeric Comfort </t>
  </si>
  <si>
    <t>Step 1: Differences between the evaluations of the cars on the price criterion.</t>
  </si>
  <si>
    <t>Step 2: Pairwise Comparison matrix for the criterion price.</t>
  </si>
  <si>
    <t>Price Net Flows</t>
  </si>
  <si>
    <t>Step 1: Differences between the evaluations of the cars on the Consumption criterion.</t>
  </si>
  <si>
    <t>Consumption Net Flows</t>
  </si>
  <si>
    <t>Computation of the Unicriterion net Flows</t>
  </si>
  <si>
    <t>Consumption</t>
  </si>
  <si>
    <t>Power</t>
  </si>
  <si>
    <t>Step 2: Pairwise Comparison matrix for the criterion comfort</t>
  </si>
  <si>
    <t>Step 2: Pairwise Comparison matrix for the criterion Consumption</t>
  </si>
  <si>
    <t>Step 1: Differences between the evaluations of the cars on the Power criterion.</t>
  </si>
  <si>
    <t>Step 1: Differences between the evaluations of the cars on the Comfort criterion.</t>
  </si>
  <si>
    <t>Step 2: Pairwise Comparison matrix for the criterion Power</t>
  </si>
  <si>
    <t>Power Net Flows</t>
  </si>
  <si>
    <t>Comfort Net Flows</t>
  </si>
  <si>
    <t>Total Net Flows</t>
  </si>
  <si>
    <r>
      <rPr>
        <b/>
        <sz val="16"/>
        <color theme="1"/>
        <rFont val="Calibri"/>
        <family val="2"/>
        <scheme val="minor"/>
      </rPr>
      <t>Exercise 6 - 3</t>
    </r>
    <r>
      <rPr>
        <sz val="16"/>
        <color theme="1"/>
        <rFont val="Calibri"/>
        <family val="2"/>
        <scheme val="minor"/>
      </rPr>
      <t>: Computation of the unicriterion flows, positive and negative global flows of Case Study 6-1.</t>
    </r>
  </si>
  <si>
    <t>Price</t>
  </si>
  <si>
    <t>Computation of the weighted pairwise preference matrix</t>
  </si>
  <si>
    <t>Weighted Pairwise Comparison Matrix for Price</t>
  </si>
  <si>
    <t xml:space="preserve">Weighted Pairwise Comparison Matrix for Consumption </t>
  </si>
  <si>
    <t>Weighted Pairwise Comparison Matrix for Comfort</t>
  </si>
  <si>
    <t>Weighted Pairwise Comparison Matrix for Power</t>
  </si>
  <si>
    <r>
      <t>Φ</t>
    </r>
    <r>
      <rPr>
        <b/>
        <vertAlign val="superscript"/>
        <sz val="11"/>
        <color theme="0"/>
        <rFont val="Calibri"/>
        <family val="2"/>
        <scheme val="minor"/>
      </rPr>
      <t>+</t>
    </r>
    <r>
      <rPr>
        <b/>
        <sz val="11"/>
        <color theme="0"/>
        <rFont val="Calibri"/>
        <family val="2"/>
        <scheme val="minor"/>
      </rPr>
      <t>(a)</t>
    </r>
  </si>
  <si>
    <r>
      <t>Φ</t>
    </r>
    <r>
      <rPr>
        <b/>
        <vertAlign val="superscript"/>
        <sz val="11"/>
        <color theme="0"/>
        <rFont val="Calibri"/>
        <family val="2"/>
        <scheme val="minor"/>
      </rPr>
      <t>-</t>
    </r>
    <r>
      <rPr>
        <b/>
        <sz val="11"/>
        <color theme="0"/>
        <rFont val="Calibri"/>
        <family val="2"/>
        <scheme val="minor"/>
      </rPr>
      <t>(a)</t>
    </r>
  </si>
  <si>
    <t>Positive Net Flows</t>
  </si>
  <si>
    <t>Negative Net Flows</t>
  </si>
  <si>
    <t>Preference</t>
  </si>
  <si>
    <t>Net Flows</t>
  </si>
  <si>
    <t>Unicriterion Net Flows</t>
  </si>
  <si>
    <t>Weighted Unicriterion Net Flows</t>
  </si>
  <si>
    <t>Rank = 1</t>
  </si>
  <si>
    <t>Rank = 2</t>
  </si>
  <si>
    <t>Rank = 3</t>
  </si>
  <si>
    <t>Rank = 4</t>
  </si>
  <si>
    <t>Rank = 5</t>
  </si>
  <si>
    <t>(-)  Net Flows</t>
  </si>
  <si>
    <t>(+) Net Flows</t>
  </si>
  <si>
    <t>Rank</t>
  </si>
  <si>
    <t>Total NF</t>
  </si>
  <si>
    <t>Diminish Returns Values</t>
  </si>
  <si>
    <t>Max Dim. Ret.</t>
  </si>
  <si>
    <t>Min Dim. Ret.</t>
  </si>
  <si>
    <t>Determine where the comparison falls on the diminish returns function</t>
  </si>
  <si>
    <t>For price column; each value in col - economic for economic col; each value in col - sport for sport col; each value in col luxury for luxury col, ect..</t>
  </si>
  <si>
    <t>Multiply weights in columnwise</t>
  </si>
  <si>
    <t>Raw data; convert categorical to numeric</t>
  </si>
  <si>
    <t xml:space="preserve">Sum each cell location amongst the 4 criteria across each pairwise comparison matrices; E.g., xij for price, consumption, comfort, and power. Then sum row-wise and column-wise for positive and negative net flows. </t>
  </si>
  <si>
    <t>Positive - Negative = Net</t>
  </si>
  <si>
    <t>Total distance between comparisons' ratio amongst 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</si>
</sst>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theme="1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 style="double">
        <color rgb="FF3F3F3F"/>
      </bottom>
      <diagonal/>
    </border>
    <border>
      <left style="thin">
        <color auto="1"/>
      </left>
      <right/>
      <top style="thin">
        <color theme="1"/>
      </top>
      <bottom/>
      <diagonal/>
    </border>
    <border>
      <left style="thin">
        <color auto="1"/>
      </left>
      <right/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double">
        <color rgb="FF3F3F3F"/>
      </left>
      <right style="thin">
        <color auto="1"/>
      </right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 style="double">
        <color rgb="FF3F3F3F"/>
      </top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/>
      <top/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7">
    <xf numFmtId="0" fontId="0" fillId="0" borderId="0" xfId="0"/>
    <xf numFmtId="0" fontId="0" fillId="0" borderId="0" xfId="0" applyBorder="1"/>
    <xf numFmtId="0" fontId="3" fillId="4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ont="1" applyFill="1" applyAlignment="1">
      <alignment horizontal="center"/>
    </xf>
    <xf numFmtId="0" fontId="0" fillId="4" borderId="2" xfId="0" applyFill="1" applyBorder="1"/>
    <xf numFmtId="0" fontId="1" fillId="2" borderId="4" xfId="1" applyBorder="1"/>
    <xf numFmtId="0" fontId="2" fillId="3" borderId="0" xfId="2" applyBorder="1" applyAlignment="1">
      <alignment horizontal="center"/>
    </xf>
    <xf numFmtId="0" fontId="2" fillId="3" borderId="1" xfId="2" applyAlignment="1">
      <alignment horizontal="center"/>
    </xf>
    <xf numFmtId="0" fontId="0" fillId="0" borderId="4" xfId="0" applyBorder="1"/>
    <xf numFmtId="0" fontId="0" fillId="5" borderId="4" xfId="0" applyFont="1" applyFill="1" applyBorder="1"/>
    <xf numFmtId="0" fontId="2" fillId="3" borderId="6" xfId="2" applyBorder="1" applyAlignment="1">
      <alignment horizontal="center"/>
    </xf>
    <xf numFmtId="0" fontId="2" fillId="3" borderId="1" xfId="2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2" fillId="3" borderId="7" xfId="2" applyBorder="1" applyAlignment="1">
      <alignment horizontal="center"/>
    </xf>
    <xf numFmtId="0" fontId="0" fillId="6" borderId="4" xfId="0" applyFill="1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/>
    <xf numFmtId="0" fontId="2" fillId="3" borderId="6" xfId="2" applyBorder="1"/>
    <xf numFmtId="0" fontId="0" fillId="0" borderId="8" xfId="0" applyBorder="1"/>
    <xf numFmtId="0" fontId="9" fillId="0" borderId="0" xfId="0" applyFont="1"/>
    <xf numFmtId="0" fontId="3" fillId="0" borderId="9" xfId="0" applyFont="1" applyBorder="1"/>
    <xf numFmtId="0" fontId="2" fillId="3" borderId="10" xfId="2" applyFont="1" applyFill="1" applyBorder="1" applyAlignment="1">
      <alignment horizontal="center"/>
    </xf>
    <xf numFmtId="0" fontId="2" fillId="3" borderId="11" xfId="2" applyFont="1" applyFill="1" applyBorder="1" applyAlignment="1">
      <alignment horizontal="center"/>
    </xf>
    <xf numFmtId="0" fontId="2" fillId="3" borderId="11" xfId="2" applyFont="1" applyFill="1" applyBorder="1"/>
    <xf numFmtId="0" fontId="2" fillId="3" borderId="12" xfId="2" applyFont="1" applyFill="1" applyBorder="1" applyAlignment="1">
      <alignment horizontal="center"/>
    </xf>
    <xf numFmtId="0" fontId="2" fillId="3" borderId="11" xfId="2" applyFont="1" applyFill="1" applyBorder="1" applyAlignment="1">
      <alignment horizontal="left"/>
    </xf>
    <xf numFmtId="0" fontId="0" fillId="0" borderId="13" xfId="0" applyNumberFormat="1" applyFont="1" applyFill="1" applyBorder="1" applyAlignment="1">
      <alignment horizontal="center"/>
    </xf>
    <xf numFmtId="0" fontId="3" fillId="0" borderId="13" xfId="0" applyNumberFormat="1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2" fillId="0" borderId="0" xfId="2" applyFont="1" applyFill="1" applyBorder="1"/>
    <xf numFmtId="0" fontId="0" fillId="0" borderId="13" xfId="0" applyBorder="1"/>
    <xf numFmtId="0" fontId="2" fillId="3" borderId="13" xfId="2" applyFont="1" applyFill="1" applyBorder="1"/>
    <xf numFmtId="0" fontId="0" fillId="7" borderId="13" xfId="0" applyFill="1" applyBorder="1"/>
    <xf numFmtId="0" fontId="0" fillId="0" borderId="0" xfId="0" applyFont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3" fillId="0" borderId="15" xfId="0" applyFont="1" applyBorder="1"/>
    <xf numFmtId="0" fontId="2" fillId="3" borderId="16" xfId="2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7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5" borderId="19" xfId="0" applyFont="1" applyFill="1" applyBorder="1" applyAlignment="1">
      <alignment horizontal="center"/>
    </xf>
    <xf numFmtId="0" fontId="2" fillId="3" borderId="20" xfId="2" applyFont="1" applyFill="1" applyBorder="1"/>
    <xf numFmtId="0" fontId="0" fillId="5" borderId="21" xfId="0" applyFont="1" applyFill="1" applyBorder="1" applyAlignment="1">
      <alignment horizontal="center"/>
    </xf>
    <xf numFmtId="0" fontId="3" fillId="0" borderId="0" xfId="2" applyFont="1" applyFill="1" applyBorder="1"/>
    <xf numFmtId="164" fontId="0" fillId="0" borderId="13" xfId="0" applyNumberFormat="1" applyBorder="1"/>
    <xf numFmtId="2" fontId="0" fillId="0" borderId="13" xfId="0" applyNumberFormat="1" applyBorder="1"/>
    <xf numFmtId="0" fontId="3" fillId="0" borderId="13" xfId="2" applyFont="1" applyFill="1" applyBorder="1"/>
    <xf numFmtId="0" fontId="0" fillId="0" borderId="13" xfId="0" applyFill="1" applyBorder="1"/>
    <xf numFmtId="0" fontId="0" fillId="0" borderId="13" xfId="0" applyFont="1" applyFill="1" applyBorder="1"/>
    <xf numFmtId="165" fontId="0" fillId="0" borderId="13" xfId="0" applyNumberFormat="1" applyFill="1" applyBorder="1"/>
    <xf numFmtId="0" fontId="0" fillId="8" borderId="22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 vertical="center" wrapText="1"/>
    </xf>
    <xf numFmtId="0" fontId="0" fillId="8" borderId="22" xfId="0" applyFill="1" applyBorder="1" applyAlignment="1">
      <alignment horizontal="center" vertical="center" wrapText="1"/>
    </xf>
    <xf numFmtId="0" fontId="0" fillId="10" borderId="0" xfId="0" applyFill="1" applyAlignment="1">
      <alignment vertical="center" wrapText="1"/>
    </xf>
  </cellXfs>
  <cellStyles count="3">
    <cellStyle name="Check Cell" xfId="2" builtinId="23"/>
    <cellStyle name="Good" xfId="1" builtinId="26"/>
    <cellStyle name="Normal" xfId="0" builtinId="0"/>
  </cellStyles>
  <dxfs count="67"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 Study Example'!$D$64</c:f>
              <c:strCache>
                <c:ptCount val="1"/>
                <c:pt idx="0">
                  <c:v>Total Net Flows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'Case Study Example'!$A$65:$A$69</c:f>
              <c:strCache>
                <c:ptCount val="5"/>
                <c:pt idx="0">
                  <c:v>Economic</c:v>
                </c:pt>
                <c:pt idx="1">
                  <c:v>Sport</c:v>
                </c:pt>
                <c:pt idx="2">
                  <c:v>Luxury </c:v>
                </c:pt>
                <c:pt idx="3">
                  <c:v>Touring A</c:v>
                </c:pt>
                <c:pt idx="4">
                  <c:v>Touring B</c:v>
                </c:pt>
              </c:strCache>
            </c:strRef>
          </c:cat>
          <c:val>
            <c:numRef>
              <c:f>'Case Study Example'!$D$65:$D$69</c:f>
              <c:numCache>
                <c:formatCode>General</c:formatCode>
                <c:ptCount val="5"/>
                <c:pt idx="0">
                  <c:v>-0.125</c:v>
                </c:pt>
                <c:pt idx="1">
                  <c:v>-0.15625</c:v>
                </c:pt>
                <c:pt idx="2">
                  <c:v>-0.09375</c:v>
                </c:pt>
                <c:pt idx="3">
                  <c:v>0.09375</c:v>
                </c:pt>
                <c:pt idx="4">
                  <c:v>0.28125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11-4990-9A38-4B1FF319A2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3634224"/>
        <c:axId val="1743640688"/>
      </c:barChart>
      <c:catAx>
        <c:axId val="174363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40688"/>
        <c:crosses val="autoZero"/>
        <c:auto val="1"/>
        <c:lblAlgn val="ctr"/>
        <c:lblOffset val="100"/>
        <c:noMultiLvlLbl val="0"/>
      </c:catAx>
      <c:valAx>
        <c:axId val="17436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3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Unicriterion Net Flows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'Case Study Example'!$B$82</c:f>
              <c:strCache>
                <c:ptCount val="1"/>
                <c:pt idx="0">
                  <c:v>Price Net Flows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 Study Example'!$A$83:$A$87</c:f>
              <c:strCache>
                <c:ptCount val="5"/>
                <c:pt idx="0">
                  <c:v>Economic</c:v>
                </c:pt>
                <c:pt idx="1">
                  <c:v>Sport</c:v>
                </c:pt>
                <c:pt idx="2">
                  <c:v>Luxury </c:v>
                </c:pt>
                <c:pt idx="3">
                  <c:v>Touring A</c:v>
                </c:pt>
                <c:pt idx="4">
                  <c:v>Touring B</c:v>
                </c:pt>
              </c:strCache>
            </c:strRef>
          </c:cat>
          <c:val>
            <c:numRef>
              <c:f>'Case Study Example'!$B$83:$B$87</c:f>
              <c:numCache>
                <c:formatCode>General</c:formatCode>
                <c:ptCount val="5"/>
                <c:pt idx="0">
                  <c:v>0.25</c:v>
                </c:pt>
                <c:pt idx="1">
                  <c:v>-0.09375</c:v>
                </c:pt>
                <c:pt idx="2">
                  <c:v>-0.25</c:v>
                </c:pt>
                <c:pt idx="3">
                  <c:v>0.0625</c:v>
                </c:pt>
                <c:pt idx="4">
                  <c:v>0.03125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C6-44B5-8292-E36BBDB25AF6}"/>
            </c:ext>
          </c:extLst>
        </c:ser>
        <c:ser>
          <c:idx val="1"/>
          <c:order val="1"/>
          <c:tx>
            <c:strRef>
              <c:f>'Case Study Example'!$C$82</c:f>
              <c:strCache>
                <c:ptCount val="1"/>
                <c:pt idx="0">
                  <c:v>Consumption Net Flows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 Study Example'!$A$83:$A$87</c:f>
              <c:strCache>
                <c:ptCount val="5"/>
                <c:pt idx="0">
                  <c:v>Economic</c:v>
                </c:pt>
                <c:pt idx="1">
                  <c:v>Sport</c:v>
                </c:pt>
                <c:pt idx="2">
                  <c:v>Luxury </c:v>
                </c:pt>
                <c:pt idx="3">
                  <c:v>Touring A</c:v>
                </c:pt>
                <c:pt idx="4">
                  <c:v>Touring B</c:v>
                </c:pt>
              </c:strCache>
            </c:strRef>
          </c:cat>
          <c:val>
            <c:numRef>
              <c:f>'Case Study Example'!$C$83:$C$87</c:f>
              <c:numCache>
                <c:formatCode>General</c:formatCode>
                <c:ptCount val="5"/>
                <c:pt idx="0">
                  <c:v>0.125</c:v>
                </c:pt>
                <c:pt idx="1">
                  <c:v>-0.1875</c:v>
                </c:pt>
                <c:pt idx="2">
                  <c:v>-0.125</c:v>
                </c:pt>
                <c:pt idx="3">
                  <c:v>0.0</c:v>
                </c:pt>
                <c:pt idx="4">
                  <c:v>0.1875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5C6-44B5-8292-E36BBDB25AF6}"/>
            </c:ext>
          </c:extLst>
        </c:ser>
        <c:ser>
          <c:idx val="2"/>
          <c:order val="2"/>
          <c:tx>
            <c:strRef>
              <c:f>'Case Study Example'!$D$82</c:f>
              <c:strCache>
                <c:ptCount val="1"/>
                <c:pt idx="0">
                  <c:v>Comfort Net Flows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'Case Study Example'!$A$83:$A$87</c:f>
              <c:strCache>
                <c:ptCount val="5"/>
                <c:pt idx="0">
                  <c:v>Economic</c:v>
                </c:pt>
                <c:pt idx="1">
                  <c:v>Sport</c:v>
                </c:pt>
                <c:pt idx="2">
                  <c:v>Luxury </c:v>
                </c:pt>
                <c:pt idx="3">
                  <c:v>Touring A</c:v>
                </c:pt>
                <c:pt idx="4">
                  <c:v>Touring B</c:v>
                </c:pt>
              </c:strCache>
            </c:strRef>
          </c:cat>
          <c:val>
            <c:numRef>
              <c:f>'Case Study Example'!$D$83:$D$87</c:f>
              <c:numCache>
                <c:formatCode>General</c:formatCode>
                <c:ptCount val="5"/>
                <c:pt idx="0">
                  <c:v>-0.25</c:v>
                </c:pt>
                <c:pt idx="1">
                  <c:v>-0.125</c:v>
                </c:pt>
                <c:pt idx="2">
                  <c:v>0.25</c:v>
                </c:pt>
                <c:pt idx="3">
                  <c:v>0.0625</c:v>
                </c:pt>
                <c:pt idx="4">
                  <c:v>0.0625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5C6-44B5-8292-E36BBDB25AF6}"/>
            </c:ext>
          </c:extLst>
        </c:ser>
        <c:ser>
          <c:idx val="3"/>
          <c:order val="3"/>
          <c:tx>
            <c:strRef>
              <c:f>'Case Study Example'!$E$82</c:f>
              <c:strCache>
                <c:ptCount val="1"/>
                <c:pt idx="0">
                  <c:v>Power Net Flows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'Case Study Example'!$A$83:$A$87</c:f>
              <c:strCache>
                <c:ptCount val="5"/>
                <c:pt idx="0">
                  <c:v>Economic</c:v>
                </c:pt>
                <c:pt idx="1">
                  <c:v>Sport</c:v>
                </c:pt>
                <c:pt idx="2">
                  <c:v>Luxury </c:v>
                </c:pt>
                <c:pt idx="3">
                  <c:v>Touring A</c:v>
                </c:pt>
                <c:pt idx="4">
                  <c:v>Touring B</c:v>
                </c:pt>
              </c:strCache>
            </c:strRef>
          </c:cat>
          <c:val>
            <c:numRef>
              <c:f>'Case Study Example'!$E$83:$E$87</c:f>
              <c:numCache>
                <c:formatCode>General</c:formatCode>
                <c:ptCount val="5"/>
                <c:pt idx="0">
                  <c:v>-0.25</c:v>
                </c:pt>
                <c:pt idx="1">
                  <c:v>0.25</c:v>
                </c:pt>
                <c:pt idx="2">
                  <c:v>0.03125</c:v>
                </c:pt>
                <c:pt idx="3">
                  <c:v>-0.03125</c:v>
                </c:pt>
                <c:pt idx="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5C6-44B5-8292-E36BBDB25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1657136"/>
        <c:axId val="1719245840"/>
      </c:barChart>
      <c:catAx>
        <c:axId val="17016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45840"/>
        <c:crosses val="autoZero"/>
        <c:auto val="1"/>
        <c:lblAlgn val="ctr"/>
        <c:lblOffset val="100"/>
        <c:noMultiLvlLbl val="0"/>
      </c:catAx>
      <c:valAx>
        <c:axId val="17192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51</xdr:row>
      <xdr:rowOff>133350</xdr:rowOff>
    </xdr:from>
    <xdr:to>
      <xdr:col>17</xdr:col>
      <xdr:colOff>466724</xdr:colOff>
      <xdr:row>70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661987</xdr:colOff>
      <xdr:row>73</xdr:row>
      <xdr:rowOff>100012</xdr:rowOff>
    </xdr:from>
    <xdr:to>
      <xdr:col>12</xdr:col>
      <xdr:colOff>80962</xdr:colOff>
      <xdr:row>87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3</xdr:row>
      <xdr:rowOff>57150</xdr:rowOff>
    </xdr:from>
    <xdr:to>
      <xdr:col>4</xdr:col>
      <xdr:colOff>590550</xdr:colOff>
      <xdr:row>8</xdr:row>
      <xdr:rowOff>161925</xdr:rowOff>
    </xdr:to>
    <xdr:cxnSp macro="">
      <xdr:nvCxnSpPr>
        <xdr:cNvPr id="3" name="Straight Arrow Connector 2"/>
        <xdr:cNvCxnSpPr/>
      </xdr:nvCxnSpPr>
      <xdr:spPr>
        <a:xfrm flipV="1">
          <a:off x="2895600" y="628650"/>
          <a:ext cx="628650" cy="1057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847725</xdr:colOff>
      <xdr:row>4</xdr:row>
      <xdr:rowOff>19050</xdr:rowOff>
    </xdr:from>
    <xdr:to>
      <xdr:col>9</xdr:col>
      <xdr:colOff>28575</xdr:colOff>
      <xdr:row>4</xdr:row>
      <xdr:rowOff>19051</xdr:rowOff>
    </xdr:to>
    <xdr:cxnSp macro="">
      <xdr:nvCxnSpPr>
        <xdr:cNvPr id="5" name="Straight Arrow Connector 4"/>
        <xdr:cNvCxnSpPr/>
      </xdr:nvCxnSpPr>
      <xdr:spPr>
        <a:xfrm flipV="1">
          <a:off x="5867400" y="781050"/>
          <a:ext cx="64770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19050</xdr:rowOff>
    </xdr:from>
    <xdr:to>
      <xdr:col>5</xdr:col>
      <xdr:colOff>19050</xdr:colOff>
      <xdr:row>12</xdr:row>
      <xdr:rowOff>28575</xdr:rowOff>
    </xdr:to>
    <xdr:cxnSp macro="">
      <xdr:nvCxnSpPr>
        <xdr:cNvPr id="7" name="Straight Arrow Connector 6"/>
        <xdr:cNvCxnSpPr/>
      </xdr:nvCxnSpPr>
      <xdr:spPr>
        <a:xfrm>
          <a:off x="2905125" y="2114550"/>
          <a:ext cx="657225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4</xdr:row>
      <xdr:rowOff>19050</xdr:rowOff>
    </xdr:from>
    <xdr:to>
      <xdr:col>13</xdr:col>
      <xdr:colOff>28575</xdr:colOff>
      <xdr:row>4</xdr:row>
      <xdr:rowOff>19050</xdr:rowOff>
    </xdr:to>
    <xdr:cxnSp macro="">
      <xdr:nvCxnSpPr>
        <xdr:cNvPr id="10" name="Straight Arrow Connector 9"/>
        <xdr:cNvCxnSpPr/>
      </xdr:nvCxnSpPr>
      <xdr:spPr>
        <a:xfrm>
          <a:off x="5895975" y="1543050"/>
          <a:ext cx="619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10</xdr:row>
      <xdr:rowOff>180975</xdr:rowOff>
    </xdr:from>
    <xdr:to>
      <xdr:col>4</xdr:col>
      <xdr:colOff>590550</xdr:colOff>
      <xdr:row>11</xdr:row>
      <xdr:rowOff>9525</xdr:rowOff>
    </xdr:to>
    <xdr:cxnSp macro="">
      <xdr:nvCxnSpPr>
        <xdr:cNvPr id="3" name="Straight Arrow Connector 2"/>
        <xdr:cNvCxnSpPr/>
      </xdr:nvCxnSpPr>
      <xdr:spPr>
        <a:xfrm>
          <a:off x="2143125" y="2085975"/>
          <a:ext cx="5810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11</xdr:row>
      <xdr:rowOff>0</xdr:rowOff>
    </xdr:from>
    <xdr:to>
      <xdr:col>8</xdr:col>
      <xdr:colOff>590550</xdr:colOff>
      <xdr:row>11</xdr:row>
      <xdr:rowOff>19050</xdr:rowOff>
    </xdr:to>
    <xdr:cxnSp macro="">
      <xdr:nvCxnSpPr>
        <xdr:cNvPr id="5" name="Straight Arrow Connector 4"/>
        <xdr:cNvCxnSpPr/>
      </xdr:nvCxnSpPr>
      <xdr:spPr>
        <a:xfrm>
          <a:off x="4295775" y="2095500"/>
          <a:ext cx="5715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11</xdr:row>
      <xdr:rowOff>9525</xdr:rowOff>
    </xdr:from>
    <xdr:to>
      <xdr:col>13</xdr:col>
      <xdr:colOff>9525</xdr:colOff>
      <xdr:row>11</xdr:row>
      <xdr:rowOff>9525</xdr:rowOff>
    </xdr:to>
    <xdr:cxnSp macro="">
      <xdr:nvCxnSpPr>
        <xdr:cNvPr id="7" name="Straight Arrow Connector 6"/>
        <xdr:cNvCxnSpPr/>
      </xdr:nvCxnSpPr>
      <xdr:spPr>
        <a:xfrm>
          <a:off x="6296025" y="2105025"/>
          <a:ext cx="6000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10</xdr:row>
      <xdr:rowOff>180975</xdr:rowOff>
    </xdr:from>
    <xdr:to>
      <xdr:col>17</xdr:col>
      <xdr:colOff>28575</xdr:colOff>
      <xdr:row>10</xdr:row>
      <xdr:rowOff>180975</xdr:rowOff>
    </xdr:to>
    <xdr:cxnSp macro="">
      <xdr:nvCxnSpPr>
        <xdr:cNvPr id="9" name="Straight Arrow Connector 8"/>
        <xdr:cNvCxnSpPr/>
      </xdr:nvCxnSpPr>
      <xdr:spPr>
        <a:xfrm>
          <a:off x="8429625" y="2085975"/>
          <a:ext cx="628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4" name="Table15" displayName="Table15" ref="A7:E13" totalsRowShown="0" headerRowCellStyle="Normal" dataCellStyle="Normal">
  <autoFilter ref="A7:E13"/>
  <tableColumns count="5">
    <tableColumn id="1" name="Raw Data" dataDxfId="66" dataCellStyle="Normal"/>
    <tableColumn id="2" name="Price" dataCellStyle="Normal"/>
    <tableColumn id="3" name="Consumption (km/l)" dataCellStyle="Normal"/>
    <tableColumn id="4" name="Comfort" dataCellStyle="Normal"/>
    <tableColumn id="5" name="Power (cc)" dataDxfId="65" dataCellStyle="Normal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26" name="Table6101427" displayName="Table6101427" ref="Z35:AE40" totalsRowShown="0" headerRowCellStyle="Check Cell">
  <autoFilter ref="Z35:AE40"/>
  <tableColumns count="6">
    <tableColumn id="1" name="Pref. Price" dataDxfId="29" dataCellStyle="Check Cell"/>
    <tableColumn id="2" name="Economic" dataDxfId="28">
      <calculatedColumnFormula>IF(AA27&lt;=0,0,IF(AA27&gt;$E$21,1,IF(AA27&lt;=$D$21,0,((AA27-$D$21)/($E$21-$D$21)))))</calculatedColumnFormula>
    </tableColumn>
    <tableColumn id="3" name="Sport" dataDxfId="27">
      <calculatedColumnFormula>IF(AB27&lt;=0,0,IF(AB27&gt;$E$21,1,IF(AB27&lt;=$D$21,0,((AB27-$D$21)/($E$21-$D$21)))))</calculatedColumnFormula>
    </tableColumn>
    <tableColumn id="4" name="Luxury " dataDxfId="26">
      <calculatedColumnFormula>IF(AC27&lt;=0,0,IF(AC27&gt;$E$21,1,IF(AC27&lt;=$D$21,0,((AC27-$D$21)/($E$21-$D$21)))))</calculatedColumnFormula>
    </tableColumn>
    <tableColumn id="5" name="Touring A" dataDxfId="25">
      <calculatedColumnFormula>IF(AD27&lt;=0,0,IF(AD27&gt;$E$21,1,IF(AD27&lt;=$D$21,0,((AD27-$D$21)/($E$21-$D$21)))))</calculatedColumnFormula>
    </tableColumn>
    <tableColumn id="6" name="Touring B" dataDxfId="24">
      <calculatedColumnFormula>IF(AE27&lt;=0,0,IF(AE27&gt;$E$21,1,IF(AE27&lt;=$D$21,0,((AE27-$D$21)/($E$21-$D$21)))))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29" name="Table62030" displayName="Table62030" ref="A44:F49" totalsRowShown="0" headerRowCellStyle="Check Cell">
  <autoFilter ref="A44:F49"/>
  <tableColumns count="6">
    <tableColumn id="1" name="Pref. Price" dataDxfId="23" dataCellStyle="Check Cell"/>
    <tableColumn id="2" name="Economic" dataDxfId="22">
      <calculatedColumnFormula>+B36*$C$18</calculatedColumnFormula>
    </tableColumn>
    <tableColumn id="3" name="Sport" dataDxfId="21">
      <calculatedColumnFormula>+C36*$C$18</calculatedColumnFormula>
    </tableColumn>
    <tableColumn id="4" name="Luxury " dataDxfId="20">
      <calculatedColumnFormula>+D36*$C$18</calculatedColumnFormula>
    </tableColumn>
    <tableColumn id="5" name="Touring A" dataDxfId="19">
      <calculatedColumnFormula>+E36*$C$18</calculatedColumnFormula>
    </tableColumn>
    <tableColumn id="6" name="Touring B" dataDxfId="18">
      <calculatedColumnFormula>+F36*$C$18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30" name="Table6203031" displayName="Table6203031" ref="H44:M49" totalsRowShown="0" headerRowCellStyle="Check Cell">
  <autoFilter ref="H44:M49"/>
  <tableColumns count="6">
    <tableColumn id="1" name="Pref. Price" dataDxfId="17" dataCellStyle="Check Cell"/>
    <tableColumn id="2" name="Economic" dataDxfId="16">
      <calculatedColumnFormula>+I36*$C$19</calculatedColumnFormula>
    </tableColumn>
    <tableColumn id="3" name="Sport" dataDxfId="15">
      <calculatedColumnFormula>+J36*$C$19</calculatedColumnFormula>
    </tableColumn>
    <tableColumn id="4" name="Luxury " dataDxfId="14">
      <calculatedColumnFormula>+K36*$C$19</calculatedColumnFormula>
    </tableColumn>
    <tableColumn id="5" name="Touring A" dataDxfId="13">
      <calculatedColumnFormula>+L36*$C$19</calculatedColumnFormula>
    </tableColumn>
    <tableColumn id="6" name="Touring B" dataDxfId="12">
      <calculatedColumnFormula>+M36*$C$19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id="31" name="Table620303132" displayName="Table620303132" ref="Q44:V49" totalsRowShown="0" headerRowCellStyle="Check Cell">
  <autoFilter ref="Q44:V49"/>
  <tableColumns count="6">
    <tableColumn id="1" name="Pref. Price" dataDxfId="11" dataCellStyle="Check Cell"/>
    <tableColumn id="2" name="Economic" dataDxfId="10">
      <calculatedColumnFormula>+R36*$C$20</calculatedColumnFormula>
    </tableColumn>
    <tableColumn id="3" name="Sport" dataDxfId="9">
      <calculatedColumnFormula>+S36*$C$20</calculatedColumnFormula>
    </tableColumn>
    <tableColumn id="4" name="Luxury " dataDxfId="8">
      <calculatedColumnFormula>+T36*$C$20</calculatedColumnFormula>
    </tableColumn>
    <tableColumn id="5" name="Touring A" dataDxfId="7">
      <calculatedColumnFormula>+U36*$C$20</calculatedColumnFormula>
    </tableColumn>
    <tableColumn id="6" name="Touring B" dataDxfId="6">
      <calculatedColumnFormula>+V36*$C$20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32" name="Table62030313233" displayName="Table62030313233" ref="Z44:AE49" totalsRowShown="0" headerRowCellStyle="Check Cell">
  <autoFilter ref="Z44:AE49"/>
  <tableColumns count="6">
    <tableColumn id="1" name="Pref. Price" dataDxfId="5" dataCellStyle="Check Cell"/>
    <tableColumn id="2" name="Economic" dataDxfId="4">
      <calculatedColumnFormula>+AA36*$C$21</calculatedColumnFormula>
    </tableColumn>
    <tableColumn id="3" name="Sport" dataDxfId="3">
      <calculatedColumnFormula>+AB36*$C$21</calculatedColumnFormula>
    </tableColumn>
    <tableColumn id="4" name="Luxury " dataDxfId="2">
      <calculatedColumnFormula>+AC36*$C$21</calculatedColumnFormula>
    </tableColumn>
    <tableColumn id="5" name="Touring A" dataDxfId="1">
      <calculatedColumnFormula>+AD36*$C$21</calculatedColumnFormula>
    </tableColumn>
    <tableColumn id="6" name="Touring B" dataDxfId="0">
      <calculatedColumnFormula>+AE36*$C$21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6" name="Table217" displayName="Table217" ref="A17:E21" totalsRowShown="0">
  <autoFilter ref="A17:E21"/>
  <tableColumns count="5">
    <tableColumn id="1" name="Criterion" dataDxfId="64"/>
    <tableColumn id="2" name="Function" dataDxfId="63"/>
    <tableColumn id="3" name="wi" dataDxfId="62"/>
    <tableColumn id="4" name="qi" dataDxfId="61"/>
    <tableColumn id="5" name="pi" dataDxfId="6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7" name="Table318" displayName="Table318" ref="A26:F31" totalsRowShown="0">
  <autoFilter ref="A26:F31"/>
  <tableColumns count="6">
    <tableColumn id="1" name="Difference" dataCellStyle="Check Cell"/>
    <tableColumn id="2" name="Economic">
      <calculatedColumnFormula>B9-$B$9</calculatedColumnFormula>
    </tableColumn>
    <tableColumn id="3" name="Sport">
      <calculatedColumnFormula>B9-$B$10</calculatedColumnFormula>
    </tableColumn>
    <tableColumn id="4" name="Luxury ">
      <calculatedColumnFormula>B9-$B$11</calculatedColumnFormula>
    </tableColumn>
    <tableColumn id="5" name="Touring A">
      <calculatedColumnFormula>B9-$B$12</calculatedColumnFormula>
    </tableColumn>
    <tableColumn id="6" name="Touring B">
      <calculatedColumnFormula>B9-$B$13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8" name="Table519" displayName="Table519" ref="G7:G13" totalsRowShown="0" dataDxfId="59" tableBorderDxfId="58" headerRowCellStyle="Check Cell">
  <autoFilter ref="G7:G13"/>
  <tableColumns count="1">
    <tableColumn id="1" name="Numeric Comfort " dataDxfId="5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1" name="Table3922" displayName="Table3922" ref="H26:M31" totalsRowShown="0">
  <autoFilter ref="H26:M31"/>
  <tableColumns count="6">
    <tableColumn id="1" name="Difference" dataCellStyle="Check Cell"/>
    <tableColumn id="2" name="Economic" dataDxfId="56">
      <calculatedColumnFormula>C9-$C$9</calculatedColumnFormula>
    </tableColumn>
    <tableColumn id="3" name="Sport" dataDxfId="55">
      <calculatedColumnFormula>C9-$C$10</calculatedColumnFormula>
    </tableColumn>
    <tableColumn id="4" name="Luxury " dataDxfId="54">
      <calculatedColumnFormula>C9-$C$11</calculatedColumnFormula>
    </tableColumn>
    <tableColumn id="5" name="Touring A" dataDxfId="53">
      <calculatedColumnFormula>C9-$C$12</calculatedColumnFormula>
    </tableColumn>
    <tableColumn id="6" name="Touring B" dataDxfId="52">
      <calculatedColumnFormula>C9-$C$13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2" name="Table61023" displayName="Table61023" ref="H35:M40" totalsRowShown="0" headerRowCellStyle="Check Cell">
  <autoFilter ref="H35:M40"/>
  <tableColumns count="6">
    <tableColumn id="1" name="Pref. Price" dataDxfId="51" dataCellStyle="Check Cell"/>
    <tableColumn id="2" name="Economic" dataDxfId="50">
      <calculatedColumnFormula>IF(-I27&lt;=0,0,IF(-I27&gt;$E$19,1,IF(-I27&lt;=$D$19,0,((-I27-$D$19)/($E$19-$D$19)))))</calculatedColumnFormula>
    </tableColumn>
    <tableColumn id="3" name="Sport" dataDxfId="49">
      <calculatedColumnFormula>IF(-J27&lt;=0,0,IF(-J27&gt;$E$19,1,IF(-J27&lt;=$D$19,0,((-J27-$D$19)/($E$19-$D$19)))))</calculatedColumnFormula>
    </tableColumn>
    <tableColumn id="4" name="Luxury " dataDxfId="48">
      <calculatedColumnFormula>IF(-K27&lt;=0,0,IF(-K27&gt;$E$19,1,IF(-K27&lt;=$D$19,0,((-K27-$D$19)/($E$19-$D$19)))))</calculatedColumnFormula>
    </tableColumn>
    <tableColumn id="5" name="Touring A" dataDxfId="47">
      <calculatedColumnFormula>IF(-L27&lt;=0,0,IF(-L27&gt;$E$19,1,IF(-L27&lt;=$D$19,0,((-L27-$D$19)/($E$19-$D$19)))))</calculatedColumnFormula>
    </tableColumn>
    <tableColumn id="6" name="Touring B" dataDxfId="46">
      <calculatedColumnFormula>IF(-M27&lt;=0,0,IF(-M27&gt;$E$19,1,IF(-M27&lt;=$D$19,0,((-M27-$D$19)/($E$19-$D$19)))))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23" name="Table391124" displayName="Table391124" ref="Q26:V31" totalsRowShown="0">
  <autoFilter ref="Q26:V31"/>
  <tableColumns count="6">
    <tableColumn id="1" name="Difference" dataCellStyle="Check Cell"/>
    <tableColumn id="2" name="Economic" dataDxfId="45">
      <calculatedColumnFormula>G9-$G$9</calculatedColumnFormula>
    </tableColumn>
    <tableColumn id="3" name="Sport" dataDxfId="44">
      <calculatedColumnFormula>G9-$G$10</calculatedColumnFormula>
    </tableColumn>
    <tableColumn id="4" name="Luxury " dataDxfId="43">
      <calculatedColumnFormula>G9-$G$11</calculatedColumnFormula>
    </tableColumn>
    <tableColumn id="5" name="Touring A" dataDxfId="42">
      <calculatedColumnFormula>G9-$G$12</calculatedColumnFormula>
    </tableColumn>
    <tableColumn id="6" name="Touring B" dataDxfId="41">
      <calculatedColumnFormula>G9-$G$13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24" name="Table6101225" displayName="Table6101225" ref="Q35:V40" totalsRowShown="0" headerRowCellStyle="Check Cell">
  <autoFilter ref="Q35:V40"/>
  <tableColumns count="6">
    <tableColumn id="1" name="Pref. Price" dataDxfId="40" dataCellStyle="Check Cell"/>
    <tableColumn id="2" name="Economic" dataDxfId="39">
      <calculatedColumnFormula>IF(R27&lt;=0,0,IF(R27&gt;$E$20,1,IF(R27&lt;=$D$20,0,((R27-$D$20)/($E$20-$D$20)))))</calculatedColumnFormula>
    </tableColumn>
    <tableColumn id="3" name="Sport" dataDxfId="38">
      <calculatedColumnFormula>IF(S27&lt;=0,0,IF(S27&gt;$E$20,1,IF(S27&lt;=$D$20,0,((S27-$D$20)/($E$20-$D$20)))))</calculatedColumnFormula>
    </tableColumn>
    <tableColumn id="4" name="Luxury " dataDxfId="37">
      <calculatedColumnFormula>IF(T27&lt;=0,0,IF(T27&gt;$E$20,1,IF(T27&lt;=$D$20,0,((T27-$D$20)/($E$20-$D$20)))))</calculatedColumnFormula>
    </tableColumn>
    <tableColumn id="5" name="Touring A" dataDxfId="36">
      <calculatedColumnFormula>IF(U27&lt;=0,0,IF(U27&gt;$E$20,1,IF(U27&lt;=$D$20,0,((U27-$D$20)/($E$20-$D$20)))))</calculatedColumnFormula>
    </tableColumn>
    <tableColumn id="6" name="Touring B" dataDxfId="35">
      <calculatedColumnFormula>IF(V27&lt;=0,0,IF(V27&gt;$E$20,1,IF(V27&lt;=$D$20,0,((V27-$D$20)/($E$20-$D$20)))))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25" name="Table391326" displayName="Table391326" ref="Z26:AE31" totalsRowShown="0">
  <autoFilter ref="Z26:AE31"/>
  <tableColumns count="6">
    <tableColumn id="1" name="Difference" dataCellStyle="Check Cell"/>
    <tableColumn id="2" name="Economic" dataDxfId="34">
      <calculatedColumnFormula>E9-$E$9</calculatedColumnFormula>
    </tableColumn>
    <tableColumn id="3" name="Sport" dataDxfId="33">
      <calculatedColumnFormula>E9-$E$10</calculatedColumnFormula>
    </tableColumn>
    <tableColumn id="4" name="Luxury " dataDxfId="32">
      <calculatedColumnFormula>E9-$E$11</calculatedColumnFormula>
    </tableColumn>
    <tableColumn id="5" name="Touring A" dataDxfId="31">
      <calculatedColumnFormula>E9-$E$12</calculatedColumnFormula>
    </tableColumn>
    <tableColumn id="6" name="Touring B" dataDxfId="30">
      <calculatedColumnFormula>E9-$E$13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table" Target="../tables/table9.xml"/><Relationship Id="rId12" Type="http://schemas.openxmlformats.org/officeDocument/2006/relationships/table" Target="../tables/table10.xml"/><Relationship Id="rId13" Type="http://schemas.openxmlformats.org/officeDocument/2006/relationships/table" Target="../tables/table11.xml"/><Relationship Id="rId14" Type="http://schemas.openxmlformats.org/officeDocument/2006/relationships/table" Target="../tables/table12.xml"/><Relationship Id="rId15" Type="http://schemas.openxmlformats.org/officeDocument/2006/relationships/table" Target="../tables/table13.xml"/><Relationship Id="rId16" Type="http://schemas.openxmlformats.org/officeDocument/2006/relationships/table" Target="../tables/table14.xml"/><Relationship Id="rId17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Relationship Id="rId9" Type="http://schemas.openxmlformats.org/officeDocument/2006/relationships/table" Target="../tables/table7.xml"/><Relationship Id="rId10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7"/>
  <sheetViews>
    <sheetView tabSelected="1" topLeftCell="A71" workbookViewId="0">
      <selection activeCell="C79" sqref="C79"/>
    </sheetView>
  </sheetViews>
  <sheetFormatPr baseColWidth="10" defaultColWidth="8.83203125" defaultRowHeight="15" x14ac:dyDescent="0.2"/>
  <cols>
    <col min="1" max="1" width="15.1640625" customWidth="1"/>
    <col min="2" max="2" width="20" customWidth="1"/>
    <col min="3" max="3" width="26" customWidth="1"/>
    <col min="4" max="4" width="14.5" customWidth="1"/>
    <col min="5" max="5" width="16.5" customWidth="1"/>
    <col min="6" max="6" width="11.5" customWidth="1"/>
    <col min="7" max="7" width="18.83203125" customWidth="1"/>
    <col min="8" max="8" width="15.5" customWidth="1"/>
    <col min="9" max="9" width="11.83203125" customWidth="1"/>
    <col min="10" max="10" width="12.6640625" customWidth="1"/>
  </cols>
  <sheetData>
    <row r="1" spans="1:7" ht="21" x14ac:dyDescent="0.25">
      <c r="A1" s="28" t="s">
        <v>49</v>
      </c>
    </row>
    <row r="3" spans="1:7" x14ac:dyDescent="0.2">
      <c r="A3" s="1" t="s">
        <v>0</v>
      </c>
    </row>
    <row r="4" spans="1:7" x14ac:dyDescent="0.2">
      <c r="A4" s="1" t="s">
        <v>1</v>
      </c>
    </row>
    <row r="5" spans="1:7" x14ac:dyDescent="0.2">
      <c r="A5" s="1"/>
      <c r="D5" s="64" t="s">
        <v>79</v>
      </c>
      <c r="E5" s="64"/>
      <c r="F5" s="64"/>
    </row>
    <row r="6" spans="1:7" ht="16" thickBot="1" x14ac:dyDescent="0.25">
      <c r="A6" s="1" t="s">
        <v>2</v>
      </c>
      <c r="D6" s="65"/>
      <c r="E6" s="65"/>
      <c r="F6" s="65"/>
    </row>
    <row r="7" spans="1:7" ht="17" thickTop="1" thickBot="1" x14ac:dyDescent="0.25">
      <c r="A7" s="7" t="s">
        <v>18</v>
      </c>
      <c r="B7" s="8" t="s">
        <v>50</v>
      </c>
      <c r="C7" s="9" t="s">
        <v>3</v>
      </c>
      <c r="D7" s="9" t="s">
        <v>4</v>
      </c>
      <c r="E7" s="12" t="s">
        <v>5</v>
      </c>
      <c r="G7" s="13" t="s">
        <v>32</v>
      </c>
    </row>
    <row r="8" spans="1:7" ht="16" thickTop="1" x14ac:dyDescent="0.2">
      <c r="A8" s="6" t="s">
        <v>15</v>
      </c>
      <c r="B8" s="2" t="s">
        <v>16</v>
      </c>
      <c r="C8" s="2" t="s">
        <v>16</v>
      </c>
      <c r="D8" s="2" t="s">
        <v>17</v>
      </c>
      <c r="E8" s="3" t="s">
        <v>17</v>
      </c>
      <c r="G8" s="23" t="s">
        <v>17</v>
      </c>
    </row>
    <row r="9" spans="1:7" x14ac:dyDescent="0.2">
      <c r="A9" s="10" t="s">
        <v>6</v>
      </c>
      <c r="B9" s="14">
        <v>15000</v>
      </c>
      <c r="C9" s="4">
        <v>7.5</v>
      </c>
      <c r="D9" s="15" t="s">
        <v>7</v>
      </c>
      <c r="E9" s="16">
        <v>50</v>
      </c>
      <c r="G9" s="24">
        <v>1</v>
      </c>
    </row>
    <row r="10" spans="1:7" x14ac:dyDescent="0.2">
      <c r="A10" s="10" t="s">
        <v>8</v>
      </c>
      <c r="B10" s="4">
        <v>29000</v>
      </c>
      <c r="C10" s="15">
        <v>9</v>
      </c>
      <c r="D10" s="17" t="s">
        <v>9</v>
      </c>
      <c r="E10" s="18">
        <v>110</v>
      </c>
      <c r="G10" s="24">
        <v>4</v>
      </c>
    </row>
    <row r="11" spans="1:7" x14ac:dyDescent="0.2">
      <c r="A11" s="10" t="s">
        <v>10</v>
      </c>
      <c r="B11" s="15">
        <v>38000</v>
      </c>
      <c r="C11" s="4">
        <v>8.5</v>
      </c>
      <c r="D11" s="14" t="s">
        <v>11</v>
      </c>
      <c r="E11" s="19">
        <v>90</v>
      </c>
      <c r="G11" s="24">
        <v>10</v>
      </c>
    </row>
    <row r="12" spans="1:7" x14ac:dyDescent="0.2">
      <c r="A12" s="10" t="s">
        <v>12</v>
      </c>
      <c r="B12" s="4">
        <v>24000</v>
      </c>
      <c r="C12" s="15">
        <v>8</v>
      </c>
      <c r="D12" s="4" t="s">
        <v>13</v>
      </c>
      <c r="E12" s="19">
        <v>75</v>
      </c>
      <c r="G12" s="24">
        <v>8</v>
      </c>
    </row>
    <row r="13" spans="1:7" x14ac:dyDescent="0.2">
      <c r="A13" s="10" t="s">
        <v>14</v>
      </c>
      <c r="B13" s="4">
        <v>25500</v>
      </c>
      <c r="C13" s="14">
        <v>7</v>
      </c>
      <c r="D13" s="4" t="s">
        <v>13</v>
      </c>
      <c r="E13" s="19">
        <v>85</v>
      </c>
      <c r="G13" s="24">
        <v>8</v>
      </c>
    </row>
    <row r="15" spans="1:7" ht="16" thickBot="1" x14ac:dyDescent="0.25">
      <c r="D15" s="62" t="s">
        <v>73</v>
      </c>
      <c r="E15" s="62"/>
    </row>
    <row r="16" spans="1:7" ht="17" thickTop="1" thickBot="1" x14ac:dyDescent="0.25">
      <c r="A16" t="s">
        <v>24</v>
      </c>
      <c r="D16" s="63" t="s">
        <v>75</v>
      </c>
      <c r="E16" s="63" t="s">
        <v>74</v>
      </c>
    </row>
    <row r="17" spans="1:31" ht="17" thickTop="1" thickBot="1" x14ac:dyDescent="0.25">
      <c r="A17" s="22" t="s">
        <v>19</v>
      </c>
      <c r="B17" s="21" t="s">
        <v>25</v>
      </c>
      <c r="C17" s="9" t="s">
        <v>27</v>
      </c>
      <c r="D17" s="9" t="s">
        <v>28</v>
      </c>
      <c r="E17" s="9" t="s">
        <v>29</v>
      </c>
    </row>
    <row r="18" spans="1:31" ht="16" thickTop="1" x14ac:dyDescent="0.2">
      <c r="A18" s="10" t="s">
        <v>20</v>
      </c>
      <c r="B18" s="4" t="s">
        <v>26</v>
      </c>
      <c r="C18" s="4">
        <v>0.25</v>
      </c>
      <c r="D18" s="4">
        <v>2000</v>
      </c>
      <c r="E18" s="19">
        <v>5000</v>
      </c>
    </row>
    <row r="19" spans="1:31" x14ac:dyDescent="0.2">
      <c r="A19" s="10" t="s">
        <v>21</v>
      </c>
      <c r="B19" s="4" t="s">
        <v>26</v>
      </c>
      <c r="C19" s="4">
        <v>0.25</v>
      </c>
      <c r="D19" s="4">
        <v>0.5</v>
      </c>
      <c r="E19" s="19">
        <v>1</v>
      </c>
    </row>
    <row r="20" spans="1:31" x14ac:dyDescent="0.2">
      <c r="A20" s="10" t="s">
        <v>23</v>
      </c>
      <c r="B20" s="4" t="s">
        <v>26</v>
      </c>
      <c r="C20" s="4">
        <v>0.25</v>
      </c>
      <c r="D20" s="4">
        <v>1</v>
      </c>
      <c r="E20" s="19">
        <v>2</v>
      </c>
    </row>
    <row r="21" spans="1:31" x14ac:dyDescent="0.2">
      <c r="A21" s="11" t="s">
        <v>22</v>
      </c>
      <c r="B21" s="5" t="s">
        <v>26</v>
      </c>
      <c r="C21" s="5">
        <v>0.25</v>
      </c>
      <c r="D21" s="5">
        <v>10</v>
      </c>
      <c r="E21" s="20">
        <v>20</v>
      </c>
    </row>
    <row r="23" spans="1:31" x14ac:dyDescent="0.2">
      <c r="A23" s="25" t="s">
        <v>38</v>
      </c>
      <c r="D23" s="64" t="s">
        <v>77</v>
      </c>
      <c r="E23" s="64"/>
      <c r="F23" s="64"/>
    </row>
    <row r="24" spans="1:31" ht="15" customHeight="1" x14ac:dyDescent="0.2">
      <c r="D24" s="64"/>
      <c r="E24" s="64"/>
      <c r="F24" s="64"/>
      <c r="G24" s="66"/>
      <c r="H24" t="s">
        <v>39</v>
      </c>
      <c r="Q24" t="s">
        <v>4</v>
      </c>
      <c r="Z24" t="s">
        <v>40</v>
      </c>
    </row>
    <row r="25" spans="1:31" ht="16" thickBot="1" x14ac:dyDescent="0.25">
      <c r="A25" t="s">
        <v>33</v>
      </c>
      <c r="D25" s="65"/>
      <c r="E25" s="65"/>
      <c r="F25" s="65"/>
      <c r="G25" s="66"/>
      <c r="H25" t="s">
        <v>36</v>
      </c>
      <c r="Q25" t="s">
        <v>44</v>
      </c>
      <c r="Z25" t="s">
        <v>43</v>
      </c>
    </row>
    <row r="26" spans="1:31" ht="17" thickTop="1" thickBot="1" x14ac:dyDescent="0.25">
      <c r="A26" t="s">
        <v>31</v>
      </c>
      <c r="B26" s="13" t="s">
        <v>6</v>
      </c>
      <c r="C26" s="13" t="s">
        <v>8</v>
      </c>
      <c r="D26" s="13" t="s">
        <v>10</v>
      </c>
      <c r="E26" s="13" t="s">
        <v>12</v>
      </c>
      <c r="F26" s="13" t="s">
        <v>14</v>
      </c>
      <c r="H26" t="s">
        <v>31</v>
      </c>
      <c r="I26" s="13" t="s">
        <v>6</v>
      </c>
      <c r="J26" s="13" t="s">
        <v>8</v>
      </c>
      <c r="K26" s="13" t="s">
        <v>10</v>
      </c>
      <c r="L26" s="13" t="s">
        <v>12</v>
      </c>
      <c r="M26" s="13" t="s">
        <v>14</v>
      </c>
      <c r="Q26" t="s">
        <v>31</v>
      </c>
      <c r="R26" s="13" t="s">
        <v>6</v>
      </c>
      <c r="S26" s="13" t="s">
        <v>8</v>
      </c>
      <c r="T26" s="13" t="s">
        <v>10</v>
      </c>
      <c r="U26" s="13" t="s">
        <v>12</v>
      </c>
      <c r="V26" s="13" t="s">
        <v>14</v>
      </c>
      <c r="Z26" t="s">
        <v>31</v>
      </c>
      <c r="AA26" s="13" t="s">
        <v>6</v>
      </c>
      <c r="AB26" s="13" t="s">
        <v>8</v>
      </c>
      <c r="AC26" s="13" t="s">
        <v>10</v>
      </c>
      <c r="AD26" s="13" t="s">
        <v>12</v>
      </c>
      <c r="AE26" s="13" t="s">
        <v>14</v>
      </c>
    </row>
    <row r="27" spans="1:31" ht="17" thickTop="1" thickBot="1" x14ac:dyDescent="0.25">
      <c r="A27" s="13" t="s">
        <v>6</v>
      </c>
      <c r="B27">
        <f>B9-$B$9</f>
        <v>0</v>
      </c>
      <c r="C27">
        <f>B9-$B$10</f>
        <v>-14000</v>
      </c>
      <c r="D27">
        <f>B9-$B$11</f>
        <v>-23000</v>
      </c>
      <c r="E27">
        <f>B9-$B$12</f>
        <v>-9000</v>
      </c>
      <c r="F27">
        <f>B9-$B$13</f>
        <v>-10500</v>
      </c>
      <c r="H27" s="13" t="s">
        <v>6</v>
      </c>
      <c r="I27">
        <f t="shared" ref="I27" si="0">C9-$C$9</f>
        <v>0</v>
      </c>
      <c r="J27">
        <f t="shared" ref="J27:J31" si="1">C9-$C$10</f>
        <v>-1.5</v>
      </c>
      <c r="K27">
        <f t="shared" ref="K27:K31" si="2">C9-$C$11</f>
        <v>-1</v>
      </c>
      <c r="L27">
        <f t="shared" ref="L27:L31" si="3">C9-$C$12</f>
        <v>-0.5</v>
      </c>
      <c r="M27">
        <f t="shared" ref="M27:M31" si="4">C9-$C$13</f>
        <v>0.5</v>
      </c>
      <c r="Q27" s="13" t="s">
        <v>6</v>
      </c>
      <c r="R27">
        <f t="shared" ref="R27:R31" si="5">G9-$G$9</f>
        <v>0</v>
      </c>
      <c r="S27">
        <f t="shared" ref="S27:S31" si="6">G9-$G$10</f>
        <v>-3</v>
      </c>
      <c r="T27">
        <f t="shared" ref="T27:T31" si="7">G9-$G$11</f>
        <v>-9</v>
      </c>
      <c r="U27">
        <f t="shared" ref="U27:U31" si="8">G9-$G$12</f>
        <v>-7</v>
      </c>
      <c r="V27">
        <f t="shared" ref="V27:V31" si="9">G9-$G$13</f>
        <v>-7</v>
      </c>
      <c r="Z27" s="13" t="s">
        <v>6</v>
      </c>
      <c r="AA27">
        <f t="shared" ref="AA27:AA31" si="10">E9-$E$9</f>
        <v>0</v>
      </c>
      <c r="AB27">
        <f t="shared" ref="AB27:AB31" si="11">E9-$E$10</f>
        <v>-60</v>
      </c>
      <c r="AC27">
        <f t="shared" ref="AC27:AC31" si="12">E9-$E$11</f>
        <v>-40</v>
      </c>
      <c r="AD27">
        <f t="shared" ref="AD27:AD31" si="13">E9-$E$12</f>
        <v>-25</v>
      </c>
      <c r="AE27">
        <f t="shared" ref="AE27:AE31" si="14">E9-$E$13</f>
        <v>-35</v>
      </c>
    </row>
    <row r="28" spans="1:31" ht="17" thickTop="1" thickBot="1" x14ac:dyDescent="0.25">
      <c r="A28" s="13" t="s">
        <v>8</v>
      </c>
      <c r="B28">
        <f t="shared" ref="B28:B31" si="15">B10-$B$9</f>
        <v>14000</v>
      </c>
      <c r="C28">
        <f>B10-$B$10</f>
        <v>0</v>
      </c>
      <c r="D28">
        <f t="shared" ref="D28:D30" si="16">B10-$B$11</f>
        <v>-9000</v>
      </c>
      <c r="E28">
        <f t="shared" ref="E28:E31" si="17">B10-$B$12</f>
        <v>5000</v>
      </c>
      <c r="F28">
        <f t="shared" ref="F28:F31" si="18">B10-$B$13</f>
        <v>3500</v>
      </c>
      <c r="H28" s="13" t="s">
        <v>8</v>
      </c>
      <c r="I28">
        <f>C10-$C$9</f>
        <v>1.5</v>
      </c>
      <c r="J28">
        <f t="shared" si="1"/>
        <v>0</v>
      </c>
      <c r="K28">
        <f t="shared" si="2"/>
        <v>0.5</v>
      </c>
      <c r="L28">
        <f t="shared" si="3"/>
        <v>1</v>
      </c>
      <c r="M28">
        <f t="shared" si="4"/>
        <v>2</v>
      </c>
      <c r="Q28" s="13" t="s">
        <v>8</v>
      </c>
      <c r="R28">
        <f t="shared" si="5"/>
        <v>3</v>
      </c>
      <c r="S28">
        <f t="shared" si="6"/>
        <v>0</v>
      </c>
      <c r="T28">
        <f t="shared" si="7"/>
        <v>-6</v>
      </c>
      <c r="U28">
        <f t="shared" si="8"/>
        <v>-4</v>
      </c>
      <c r="V28">
        <f t="shared" si="9"/>
        <v>-4</v>
      </c>
      <c r="Z28" s="13" t="s">
        <v>8</v>
      </c>
      <c r="AA28">
        <f t="shared" si="10"/>
        <v>60</v>
      </c>
      <c r="AB28">
        <f t="shared" si="11"/>
        <v>0</v>
      </c>
      <c r="AC28">
        <f t="shared" si="12"/>
        <v>20</v>
      </c>
      <c r="AD28">
        <f t="shared" si="13"/>
        <v>35</v>
      </c>
      <c r="AE28">
        <f t="shared" si="14"/>
        <v>25</v>
      </c>
    </row>
    <row r="29" spans="1:31" ht="17" thickTop="1" thickBot="1" x14ac:dyDescent="0.25">
      <c r="A29" s="13" t="s">
        <v>10</v>
      </c>
      <c r="B29">
        <f t="shared" si="15"/>
        <v>23000</v>
      </c>
      <c r="C29">
        <f>B11-$B$10</f>
        <v>9000</v>
      </c>
      <c r="D29">
        <f t="shared" si="16"/>
        <v>0</v>
      </c>
      <c r="E29">
        <f t="shared" si="17"/>
        <v>14000</v>
      </c>
      <c r="F29">
        <f t="shared" si="18"/>
        <v>12500</v>
      </c>
      <c r="H29" s="13" t="s">
        <v>10</v>
      </c>
      <c r="I29">
        <f t="shared" ref="I29:I31" si="19">C11-$C$9</f>
        <v>1</v>
      </c>
      <c r="J29">
        <f t="shared" si="1"/>
        <v>-0.5</v>
      </c>
      <c r="K29">
        <f t="shared" si="2"/>
        <v>0</v>
      </c>
      <c r="L29">
        <f t="shared" si="3"/>
        <v>0.5</v>
      </c>
      <c r="M29">
        <f t="shared" si="4"/>
        <v>1.5</v>
      </c>
      <c r="Q29" s="13" t="s">
        <v>10</v>
      </c>
      <c r="R29">
        <f t="shared" si="5"/>
        <v>9</v>
      </c>
      <c r="S29">
        <f t="shared" si="6"/>
        <v>6</v>
      </c>
      <c r="T29">
        <f t="shared" si="7"/>
        <v>0</v>
      </c>
      <c r="U29">
        <f t="shared" si="8"/>
        <v>2</v>
      </c>
      <c r="V29">
        <f t="shared" si="9"/>
        <v>2</v>
      </c>
      <c r="Z29" s="13" t="s">
        <v>10</v>
      </c>
      <c r="AA29">
        <f t="shared" si="10"/>
        <v>40</v>
      </c>
      <c r="AB29">
        <f t="shared" si="11"/>
        <v>-20</v>
      </c>
      <c r="AC29">
        <f t="shared" si="12"/>
        <v>0</v>
      </c>
      <c r="AD29">
        <f t="shared" si="13"/>
        <v>15</v>
      </c>
      <c r="AE29">
        <f t="shared" si="14"/>
        <v>5</v>
      </c>
    </row>
    <row r="30" spans="1:31" ht="17" thickTop="1" thickBot="1" x14ac:dyDescent="0.25">
      <c r="A30" s="13" t="s">
        <v>12</v>
      </c>
      <c r="B30">
        <f t="shared" si="15"/>
        <v>9000</v>
      </c>
      <c r="C30">
        <f t="shared" ref="C28:C31" si="20">B12-$B$10</f>
        <v>-5000</v>
      </c>
      <c r="D30">
        <f t="shared" si="16"/>
        <v>-14000</v>
      </c>
      <c r="E30">
        <f t="shared" si="17"/>
        <v>0</v>
      </c>
      <c r="F30">
        <f t="shared" si="18"/>
        <v>-1500</v>
      </c>
      <c r="H30" s="13" t="s">
        <v>12</v>
      </c>
      <c r="I30">
        <f t="shared" si="19"/>
        <v>0.5</v>
      </c>
      <c r="J30">
        <f t="shared" si="1"/>
        <v>-1</v>
      </c>
      <c r="K30">
        <f t="shared" si="2"/>
        <v>-0.5</v>
      </c>
      <c r="L30">
        <f t="shared" si="3"/>
        <v>0</v>
      </c>
      <c r="M30">
        <f t="shared" si="4"/>
        <v>1</v>
      </c>
      <c r="Q30" s="13" t="s">
        <v>12</v>
      </c>
      <c r="R30">
        <f t="shared" si="5"/>
        <v>7</v>
      </c>
      <c r="S30">
        <f t="shared" si="6"/>
        <v>4</v>
      </c>
      <c r="T30">
        <f t="shared" si="7"/>
        <v>-2</v>
      </c>
      <c r="U30">
        <f t="shared" si="8"/>
        <v>0</v>
      </c>
      <c r="V30">
        <f t="shared" si="9"/>
        <v>0</v>
      </c>
      <c r="Z30" s="13" t="s">
        <v>12</v>
      </c>
      <c r="AA30">
        <f t="shared" si="10"/>
        <v>25</v>
      </c>
      <c r="AB30">
        <f t="shared" si="11"/>
        <v>-35</v>
      </c>
      <c r="AC30">
        <f t="shared" si="12"/>
        <v>-15</v>
      </c>
      <c r="AD30">
        <f t="shared" si="13"/>
        <v>0</v>
      </c>
      <c r="AE30">
        <f t="shared" si="14"/>
        <v>-10</v>
      </c>
    </row>
    <row r="31" spans="1:31" ht="17" thickTop="1" thickBot="1" x14ac:dyDescent="0.25">
      <c r="A31" s="13" t="s">
        <v>14</v>
      </c>
      <c r="B31">
        <f t="shared" si="15"/>
        <v>10500</v>
      </c>
      <c r="C31">
        <f t="shared" si="20"/>
        <v>-3500</v>
      </c>
      <c r="D31">
        <f>B13-$B$11</f>
        <v>-12500</v>
      </c>
      <c r="E31">
        <f t="shared" si="17"/>
        <v>1500</v>
      </c>
      <c r="F31">
        <f t="shared" si="18"/>
        <v>0</v>
      </c>
      <c r="H31" s="13" t="s">
        <v>14</v>
      </c>
      <c r="I31">
        <f t="shared" si="19"/>
        <v>-0.5</v>
      </c>
      <c r="J31">
        <f t="shared" si="1"/>
        <v>-2</v>
      </c>
      <c r="K31">
        <f t="shared" si="2"/>
        <v>-1.5</v>
      </c>
      <c r="L31">
        <f t="shared" si="3"/>
        <v>-1</v>
      </c>
      <c r="M31">
        <f t="shared" si="4"/>
        <v>0</v>
      </c>
      <c r="Q31" s="13" t="s">
        <v>14</v>
      </c>
      <c r="R31">
        <f t="shared" si="5"/>
        <v>7</v>
      </c>
      <c r="S31">
        <f t="shared" si="6"/>
        <v>4</v>
      </c>
      <c r="T31">
        <f t="shared" si="7"/>
        <v>-2</v>
      </c>
      <c r="U31">
        <f t="shared" si="8"/>
        <v>0</v>
      </c>
      <c r="V31">
        <f t="shared" si="9"/>
        <v>0</v>
      </c>
      <c r="Z31" s="13" t="s">
        <v>14</v>
      </c>
      <c r="AA31">
        <f t="shared" si="10"/>
        <v>35</v>
      </c>
      <c r="AB31">
        <f t="shared" si="11"/>
        <v>-25</v>
      </c>
      <c r="AC31">
        <f t="shared" si="12"/>
        <v>-5</v>
      </c>
      <c r="AD31">
        <f t="shared" si="13"/>
        <v>10</v>
      </c>
      <c r="AE31">
        <f t="shared" si="14"/>
        <v>0</v>
      </c>
    </row>
    <row r="32" spans="1:31" ht="16" thickTop="1" x14ac:dyDescent="0.2"/>
    <row r="33" spans="1:31" x14ac:dyDescent="0.2">
      <c r="D33" s="64" t="s">
        <v>76</v>
      </c>
      <c r="E33" s="64"/>
      <c r="F33" s="64"/>
    </row>
    <row r="34" spans="1:31" ht="16" thickBot="1" x14ac:dyDescent="0.25">
      <c r="A34" t="s">
        <v>34</v>
      </c>
      <c r="D34" s="65"/>
      <c r="E34" s="65"/>
      <c r="F34" s="65"/>
      <c r="H34" t="s">
        <v>42</v>
      </c>
      <c r="Q34" t="s">
        <v>41</v>
      </c>
      <c r="Z34" t="s">
        <v>45</v>
      </c>
    </row>
    <row r="35" spans="1:31" ht="17" thickTop="1" thickBot="1" x14ac:dyDescent="0.25">
      <c r="A35" s="46" t="s">
        <v>30</v>
      </c>
      <c r="B35" s="30" t="s">
        <v>6</v>
      </c>
      <c r="C35" s="31" t="s">
        <v>8</v>
      </c>
      <c r="D35" s="31" t="s">
        <v>10</v>
      </c>
      <c r="E35" s="31" t="s">
        <v>12</v>
      </c>
      <c r="F35" s="47" t="s">
        <v>14</v>
      </c>
      <c r="H35" s="27" t="s">
        <v>30</v>
      </c>
      <c r="I35" s="21" t="s">
        <v>6</v>
      </c>
      <c r="J35" s="9" t="s">
        <v>8</v>
      </c>
      <c r="K35" s="9" t="s">
        <v>10</v>
      </c>
      <c r="L35" s="9" t="s">
        <v>12</v>
      </c>
      <c r="M35" s="12" t="s">
        <v>14</v>
      </c>
      <c r="Q35" s="10" t="s">
        <v>30</v>
      </c>
      <c r="R35" s="21" t="s">
        <v>6</v>
      </c>
      <c r="S35" s="9" t="s">
        <v>8</v>
      </c>
      <c r="T35" s="9" t="s">
        <v>10</v>
      </c>
      <c r="U35" s="9" t="s">
        <v>12</v>
      </c>
      <c r="V35" s="12" t="s">
        <v>14</v>
      </c>
      <c r="Z35" s="10" t="s">
        <v>30</v>
      </c>
      <c r="AA35" s="21" t="s">
        <v>6</v>
      </c>
      <c r="AB35" s="9" t="s">
        <v>8</v>
      </c>
      <c r="AC35" s="9" t="s">
        <v>10</v>
      </c>
      <c r="AD35" s="9" t="s">
        <v>12</v>
      </c>
      <c r="AE35" s="12" t="s">
        <v>14</v>
      </c>
    </row>
    <row r="36" spans="1:31" ht="17" thickTop="1" thickBot="1" x14ac:dyDescent="0.25">
      <c r="A36" s="32" t="s">
        <v>6</v>
      </c>
      <c r="B36" s="48">
        <f>IF(-B27&lt;=0,0,IF(-B27&gt;$E$18,1,IF(-B27&lt;=$D$18,0,((-B27-$D$18)/($E$18-$D$18)))))</f>
        <v>0</v>
      </c>
      <c r="C36" s="49">
        <f>IF(-C27&lt;=0,0,IF(-C27&gt;$E$18,1,IF(-C27&lt;=$D$18,0,((-C27-$D$18)/($E$18-$D$18)))))</f>
        <v>1</v>
      </c>
      <c r="D36" s="49">
        <f>IF(-D27&lt;=0,0,IF(-D27&gt;$E$18,1,IF(-D27&lt;=$D$18,0,((-D27-$D$18)/($E$18-$D$18)))))</f>
        <v>1</v>
      </c>
      <c r="E36" s="49">
        <f t="shared" ref="E36:F36" si="21">IF(-E27&lt;=0,0,IF(-E27&gt;$E$18,1,IF(-E27&lt;=$D$18,0,((-E27-$D$18)/($E$18-$D$18)))))</f>
        <v>1</v>
      </c>
      <c r="F36" s="50">
        <f t="shared" si="21"/>
        <v>1</v>
      </c>
      <c r="H36" s="26" t="s">
        <v>6</v>
      </c>
      <c r="I36" s="4">
        <f t="shared" ref="I36:M40" si="22">IF(-I27&lt;=0,0,IF(-I27&gt;$E$19,1,IF(-I27&lt;=$D$19,0,((-I27-$D$19)/($E$19-$D$19)))))</f>
        <v>0</v>
      </c>
      <c r="J36" s="4">
        <f t="shared" si="22"/>
        <v>1</v>
      </c>
      <c r="K36" s="4">
        <f t="shared" si="22"/>
        <v>1</v>
      </c>
      <c r="L36" s="4">
        <f t="shared" si="22"/>
        <v>0</v>
      </c>
      <c r="M36" s="4">
        <f t="shared" si="22"/>
        <v>0</v>
      </c>
      <c r="Q36" s="26" t="s">
        <v>6</v>
      </c>
      <c r="R36" s="4">
        <f t="shared" ref="R36:V40" si="23">IF(R27&lt;=0,0,IF(R27&gt;$E$20,1,IF(R27&lt;=$D$20,0,((R27-$D$20)/($E$20-$D$20)))))</f>
        <v>0</v>
      </c>
      <c r="S36" s="4">
        <f t="shared" si="23"/>
        <v>0</v>
      </c>
      <c r="T36" s="4">
        <f t="shared" si="23"/>
        <v>0</v>
      </c>
      <c r="U36" s="4">
        <f t="shared" si="23"/>
        <v>0</v>
      </c>
      <c r="V36" s="4">
        <f t="shared" si="23"/>
        <v>0</v>
      </c>
      <c r="Z36" s="26" t="s">
        <v>6</v>
      </c>
      <c r="AA36" s="4">
        <f>IF(AA27&lt;=0,0,IF(AA27&gt;$E$21,1,IF(AA27&lt;=$D$21,0,((AA27-$D$21)/($E$21-$D$21)))))</f>
        <v>0</v>
      </c>
      <c r="AB36" s="4">
        <f t="shared" ref="AB36:AE36" si="24">IF(AB27&lt;=0,0,IF(AB27&gt;$E$21,1,IF(AB27&lt;=$D$21,0,((AB27-$D$21)/($E$21-$D$21)))))</f>
        <v>0</v>
      </c>
      <c r="AC36" s="4">
        <f t="shared" si="24"/>
        <v>0</v>
      </c>
      <c r="AD36" s="4">
        <f t="shared" si="24"/>
        <v>0</v>
      </c>
      <c r="AE36" s="4">
        <f t="shared" si="24"/>
        <v>0</v>
      </c>
    </row>
    <row r="37" spans="1:31" ht="17" thickTop="1" thickBot="1" x14ac:dyDescent="0.25">
      <c r="A37" s="32" t="s">
        <v>8</v>
      </c>
      <c r="B37" s="51">
        <f t="shared" ref="B37:F40" si="25">IF(-B28&lt;=0,0,IF(-B28&gt;$E$18,1,IF(-B28&lt;=$D$18,0,((-B28-$D$18)/($E$18-$D$18)))))</f>
        <v>0</v>
      </c>
      <c r="C37" s="42">
        <f t="shared" si="25"/>
        <v>0</v>
      </c>
      <c r="D37" s="42">
        <f t="shared" si="25"/>
        <v>1</v>
      </c>
      <c r="E37" s="42">
        <f t="shared" si="25"/>
        <v>0</v>
      </c>
      <c r="F37" s="44">
        <f t="shared" si="25"/>
        <v>0</v>
      </c>
      <c r="H37" s="26" t="s">
        <v>8</v>
      </c>
      <c r="I37" s="4">
        <f t="shared" si="22"/>
        <v>0</v>
      </c>
      <c r="J37" s="4">
        <f t="shared" si="22"/>
        <v>0</v>
      </c>
      <c r="K37" s="4">
        <f t="shared" si="22"/>
        <v>0</v>
      </c>
      <c r="L37" s="4">
        <f t="shared" si="22"/>
        <v>0</v>
      </c>
      <c r="M37" s="4">
        <f t="shared" si="22"/>
        <v>0</v>
      </c>
      <c r="Q37" s="26" t="s">
        <v>8</v>
      </c>
      <c r="R37" s="4">
        <f t="shared" si="23"/>
        <v>1</v>
      </c>
      <c r="S37" s="4">
        <f t="shared" si="23"/>
        <v>0</v>
      </c>
      <c r="T37" s="4">
        <f t="shared" si="23"/>
        <v>0</v>
      </c>
      <c r="U37" s="4">
        <f t="shared" si="23"/>
        <v>0</v>
      </c>
      <c r="V37" s="4">
        <f t="shared" si="23"/>
        <v>0</v>
      </c>
      <c r="Z37" s="26" t="s">
        <v>8</v>
      </c>
      <c r="AA37" s="4">
        <f t="shared" ref="AA37:AE40" si="26">IF(AA28&lt;=0,0,IF(AA28&gt;$E$21,1,IF(AA28&lt;=$D$21,0,((AA28-$D$21)/($E$21-$D$21)))))</f>
        <v>1</v>
      </c>
      <c r="AB37" s="4">
        <f t="shared" si="26"/>
        <v>0</v>
      </c>
      <c r="AC37" s="4">
        <f t="shared" si="26"/>
        <v>1</v>
      </c>
      <c r="AD37" s="4">
        <f t="shared" si="26"/>
        <v>1</v>
      </c>
      <c r="AE37" s="4">
        <f t="shared" si="26"/>
        <v>1</v>
      </c>
    </row>
    <row r="38" spans="1:31" ht="17" thickTop="1" thickBot="1" x14ac:dyDescent="0.25">
      <c r="A38" s="32" t="s">
        <v>10</v>
      </c>
      <c r="B38" s="52">
        <f t="shared" si="25"/>
        <v>0</v>
      </c>
      <c r="C38" s="5">
        <f t="shared" si="25"/>
        <v>0</v>
      </c>
      <c r="D38" s="5">
        <f t="shared" si="25"/>
        <v>0</v>
      </c>
      <c r="E38" s="5">
        <f t="shared" si="25"/>
        <v>0</v>
      </c>
      <c r="F38" s="20">
        <f t="shared" si="25"/>
        <v>0</v>
      </c>
      <c r="H38" s="26" t="s">
        <v>10</v>
      </c>
      <c r="I38" s="4">
        <f t="shared" si="22"/>
        <v>0</v>
      </c>
      <c r="J38" s="4">
        <f t="shared" si="22"/>
        <v>0</v>
      </c>
      <c r="K38" s="4">
        <f t="shared" si="22"/>
        <v>0</v>
      </c>
      <c r="L38" s="4">
        <f t="shared" si="22"/>
        <v>0</v>
      </c>
      <c r="M38" s="4">
        <f t="shared" si="22"/>
        <v>0</v>
      </c>
      <c r="Q38" s="26" t="s">
        <v>10</v>
      </c>
      <c r="R38" s="4">
        <f t="shared" si="23"/>
        <v>1</v>
      </c>
      <c r="S38" s="4">
        <f t="shared" si="23"/>
        <v>1</v>
      </c>
      <c r="T38" s="4">
        <f t="shared" si="23"/>
        <v>0</v>
      </c>
      <c r="U38" s="4">
        <f t="shared" si="23"/>
        <v>1</v>
      </c>
      <c r="V38" s="4">
        <f t="shared" si="23"/>
        <v>1</v>
      </c>
      <c r="Z38" s="26" t="s">
        <v>10</v>
      </c>
      <c r="AA38" s="4">
        <f t="shared" si="26"/>
        <v>1</v>
      </c>
      <c r="AB38" s="4">
        <f t="shared" si="26"/>
        <v>0</v>
      </c>
      <c r="AC38" s="4">
        <f t="shared" si="26"/>
        <v>0</v>
      </c>
      <c r="AD38" s="4">
        <f t="shared" si="26"/>
        <v>0.5</v>
      </c>
      <c r="AE38" s="4">
        <f t="shared" si="26"/>
        <v>0</v>
      </c>
    </row>
    <row r="39" spans="1:31" ht="17" thickTop="1" thickBot="1" x14ac:dyDescent="0.25">
      <c r="A39" s="32" t="s">
        <v>12</v>
      </c>
      <c r="B39" s="51">
        <f t="shared" si="25"/>
        <v>0</v>
      </c>
      <c r="C39" s="42">
        <f t="shared" si="25"/>
        <v>1</v>
      </c>
      <c r="D39" s="42">
        <f t="shared" si="25"/>
        <v>1</v>
      </c>
      <c r="E39" s="42">
        <f t="shared" si="25"/>
        <v>0</v>
      </c>
      <c r="F39" s="44">
        <f t="shared" si="25"/>
        <v>0</v>
      </c>
      <c r="H39" s="26" t="s">
        <v>12</v>
      </c>
      <c r="I39" s="4">
        <f t="shared" si="22"/>
        <v>0</v>
      </c>
      <c r="J39" s="4">
        <f t="shared" si="22"/>
        <v>1</v>
      </c>
      <c r="K39" s="4">
        <f t="shared" si="22"/>
        <v>0</v>
      </c>
      <c r="L39" s="4">
        <f t="shared" si="22"/>
        <v>0</v>
      </c>
      <c r="M39" s="4">
        <f t="shared" si="22"/>
        <v>0</v>
      </c>
      <c r="Q39" s="26" t="s">
        <v>12</v>
      </c>
      <c r="R39" s="4">
        <f t="shared" si="23"/>
        <v>1</v>
      </c>
      <c r="S39" s="4">
        <f t="shared" si="23"/>
        <v>1</v>
      </c>
      <c r="T39" s="4">
        <f t="shared" si="23"/>
        <v>0</v>
      </c>
      <c r="U39" s="4">
        <f t="shared" si="23"/>
        <v>0</v>
      </c>
      <c r="V39" s="4">
        <f t="shared" si="23"/>
        <v>0</v>
      </c>
      <c r="Z39" s="26" t="s">
        <v>12</v>
      </c>
      <c r="AA39" s="4">
        <f t="shared" si="26"/>
        <v>1</v>
      </c>
      <c r="AB39" s="4">
        <f t="shared" si="26"/>
        <v>0</v>
      </c>
      <c r="AC39" s="4">
        <f t="shared" si="26"/>
        <v>0</v>
      </c>
      <c r="AD39" s="4">
        <f t="shared" si="26"/>
        <v>0</v>
      </c>
      <c r="AE39" s="4">
        <f t="shared" si="26"/>
        <v>0</v>
      </c>
    </row>
    <row r="40" spans="1:31" ht="17" thickTop="1" thickBot="1" x14ac:dyDescent="0.25">
      <c r="A40" s="53" t="s">
        <v>14</v>
      </c>
      <c r="B40" s="54">
        <f t="shared" si="25"/>
        <v>0</v>
      </c>
      <c r="C40" s="43">
        <f t="shared" si="25"/>
        <v>0.5</v>
      </c>
      <c r="D40" s="43">
        <f t="shared" si="25"/>
        <v>1</v>
      </c>
      <c r="E40" s="43">
        <f t="shared" si="25"/>
        <v>0</v>
      </c>
      <c r="F40" s="45">
        <f t="shared" si="25"/>
        <v>0</v>
      </c>
      <c r="H40" s="26" t="s">
        <v>14</v>
      </c>
      <c r="I40" s="4">
        <f t="shared" si="22"/>
        <v>0</v>
      </c>
      <c r="J40" s="4">
        <f t="shared" si="22"/>
        <v>1</v>
      </c>
      <c r="K40" s="4">
        <f t="shared" si="22"/>
        <v>1</v>
      </c>
      <c r="L40" s="4">
        <f t="shared" si="22"/>
        <v>1</v>
      </c>
      <c r="M40" s="4">
        <f t="shared" si="22"/>
        <v>0</v>
      </c>
      <c r="Q40" s="26" t="s">
        <v>14</v>
      </c>
      <c r="R40" s="4">
        <f t="shared" si="23"/>
        <v>1</v>
      </c>
      <c r="S40" s="4">
        <f t="shared" si="23"/>
        <v>1</v>
      </c>
      <c r="T40" s="4">
        <f t="shared" si="23"/>
        <v>0</v>
      </c>
      <c r="U40" s="4">
        <f t="shared" si="23"/>
        <v>0</v>
      </c>
      <c r="V40" s="4">
        <f t="shared" si="23"/>
        <v>0</v>
      </c>
      <c r="Z40" s="26" t="s">
        <v>14</v>
      </c>
      <c r="AA40" s="4">
        <f t="shared" si="26"/>
        <v>1</v>
      </c>
      <c r="AB40" s="4">
        <f t="shared" si="26"/>
        <v>0</v>
      </c>
      <c r="AC40" s="4">
        <f t="shared" si="26"/>
        <v>0</v>
      </c>
      <c r="AD40" s="4">
        <f t="shared" si="26"/>
        <v>0</v>
      </c>
      <c r="AE40" s="4">
        <f t="shared" si="26"/>
        <v>0</v>
      </c>
    </row>
    <row r="41" spans="1:31" ht="16" thickTop="1" x14ac:dyDescent="0.2"/>
    <row r="42" spans="1:31" x14ac:dyDescent="0.2">
      <c r="D42" s="64" t="s">
        <v>78</v>
      </c>
      <c r="E42" s="64"/>
      <c r="F42" s="64"/>
    </row>
    <row r="43" spans="1:31" ht="16" thickBot="1" x14ac:dyDescent="0.25">
      <c r="A43" t="s">
        <v>52</v>
      </c>
      <c r="D43" s="65"/>
      <c r="E43" s="65"/>
      <c r="F43" s="65"/>
      <c r="H43" t="s">
        <v>53</v>
      </c>
      <c r="Q43" t="s">
        <v>54</v>
      </c>
      <c r="Z43" t="s">
        <v>55</v>
      </c>
    </row>
    <row r="44" spans="1:31" ht="17" thickTop="1" thickBot="1" x14ac:dyDescent="0.25">
      <c r="A44" s="10" t="s">
        <v>30</v>
      </c>
      <c r="B44" s="21" t="s">
        <v>6</v>
      </c>
      <c r="C44" s="9" t="s">
        <v>8</v>
      </c>
      <c r="D44" s="9" t="s">
        <v>10</v>
      </c>
      <c r="E44" s="9" t="s">
        <v>12</v>
      </c>
      <c r="F44" s="12" t="s">
        <v>14</v>
      </c>
      <c r="H44" s="10" t="s">
        <v>30</v>
      </c>
      <c r="I44" s="21" t="s">
        <v>6</v>
      </c>
      <c r="J44" s="9" t="s">
        <v>8</v>
      </c>
      <c r="K44" s="9" t="s">
        <v>10</v>
      </c>
      <c r="L44" s="9" t="s">
        <v>12</v>
      </c>
      <c r="M44" s="12" t="s">
        <v>14</v>
      </c>
      <c r="Q44" s="10" t="s">
        <v>30</v>
      </c>
      <c r="R44" s="21" t="s">
        <v>6</v>
      </c>
      <c r="S44" s="9" t="s">
        <v>8</v>
      </c>
      <c r="T44" s="9" t="s">
        <v>10</v>
      </c>
      <c r="U44" s="9" t="s">
        <v>12</v>
      </c>
      <c r="V44" s="12" t="s">
        <v>14</v>
      </c>
      <c r="Z44" s="10" t="s">
        <v>30</v>
      </c>
      <c r="AA44" s="21" t="s">
        <v>6</v>
      </c>
      <c r="AB44" s="9" t="s">
        <v>8</v>
      </c>
      <c r="AC44" s="9" t="s">
        <v>10</v>
      </c>
      <c r="AD44" s="9" t="s">
        <v>12</v>
      </c>
      <c r="AE44" s="12" t="s">
        <v>14</v>
      </c>
    </row>
    <row r="45" spans="1:31" ht="17" thickTop="1" thickBot="1" x14ac:dyDescent="0.25">
      <c r="A45" s="26" t="s">
        <v>6</v>
      </c>
      <c r="B45" s="4">
        <f t="shared" ref="B45:F45" si="27">+B36*$C$18</f>
        <v>0</v>
      </c>
      <c r="C45" s="4">
        <f t="shared" si="27"/>
        <v>0.25</v>
      </c>
      <c r="D45" s="4">
        <f t="shared" si="27"/>
        <v>0.25</v>
      </c>
      <c r="E45" s="4">
        <f t="shared" si="27"/>
        <v>0.25</v>
      </c>
      <c r="F45" s="4">
        <f t="shared" si="27"/>
        <v>0.25</v>
      </c>
      <c r="H45" s="26" t="s">
        <v>6</v>
      </c>
      <c r="I45" s="4">
        <f t="shared" ref="I45:M49" si="28">+I36*$C$19</f>
        <v>0</v>
      </c>
      <c r="J45" s="4">
        <f t="shared" si="28"/>
        <v>0.25</v>
      </c>
      <c r="K45" s="4">
        <f t="shared" si="28"/>
        <v>0.25</v>
      </c>
      <c r="L45" s="4">
        <f t="shared" si="28"/>
        <v>0</v>
      </c>
      <c r="M45" s="4">
        <f t="shared" si="28"/>
        <v>0</v>
      </c>
      <c r="Q45" s="26" t="s">
        <v>6</v>
      </c>
      <c r="R45" s="4">
        <f t="shared" ref="R45:V45" si="29">+R36*$C$20</f>
        <v>0</v>
      </c>
      <c r="S45" s="4">
        <f t="shared" si="29"/>
        <v>0</v>
      </c>
      <c r="T45" s="4">
        <f t="shared" si="29"/>
        <v>0</v>
      </c>
      <c r="U45" s="4">
        <f t="shared" si="29"/>
        <v>0</v>
      </c>
      <c r="V45" s="4">
        <f t="shared" si="29"/>
        <v>0</v>
      </c>
      <c r="Z45" s="26" t="s">
        <v>6</v>
      </c>
      <c r="AA45" s="4">
        <f t="shared" ref="AA45:AE45" si="30">+AA36*$C$21</f>
        <v>0</v>
      </c>
      <c r="AB45" s="4">
        <f t="shared" si="30"/>
        <v>0</v>
      </c>
      <c r="AC45" s="4">
        <f t="shared" si="30"/>
        <v>0</v>
      </c>
      <c r="AD45" s="4">
        <f t="shared" si="30"/>
        <v>0</v>
      </c>
      <c r="AE45" s="4">
        <f t="shared" si="30"/>
        <v>0</v>
      </c>
    </row>
    <row r="46" spans="1:31" ht="17" thickTop="1" thickBot="1" x14ac:dyDescent="0.25">
      <c r="A46" s="26" t="s">
        <v>8</v>
      </c>
      <c r="B46" s="4">
        <f t="shared" ref="B46:F46" si="31">+B37*$C$18</f>
        <v>0</v>
      </c>
      <c r="C46" s="4">
        <f t="shared" si="31"/>
        <v>0</v>
      </c>
      <c r="D46" s="4">
        <f t="shared" si="31"/>
        <v>0.25</v>
      </c>
      <c r="E46" s="4">
        <f t="shared" si="31"/>
        <v>0</v>
      </c>
      <c r="F46" s="4">
        <f t="shared" si="31"/>
        <v>0</v>
      </c>
      <c r="H46" s="26" t="s">
        <v>8</v>
      </c>
      <c r="I46" s="4">
        <f t="shared" si="28"/>
        <v>0</v>
      </c>
      <c r="J46" s="4">
        <f t="shared" si="28"/>
        <v>0</v>
      </c>
      <c r="K46" s="4">
        <f t="shared" si="28"/>
        <v>0</v>
      </c>
      <c r="L46" s="4">
        <f t="shared" si="28"/>
        <v>0</v>
      </c>
      <c r="M46" s="4">
        <f t="shared" si="28"/>
        <v>0</v>
      </c>
      <c r="Q46" s="26" t="s">
        <v>8</v>
      </c>
      <c r="R46" s="4">
        <f t="shared" ref="R46:V46" si="32">+R37*$C$20</f>
        <v>0.25</v>
      </c>
      <c r="S46" s="4">
        <f t="shared" si="32"/>
        <v>0</v>
      </c>
      <c r="T46" s="4">
        <f t="shared" si="32"/>
        <v>0</v>
      </c>
      <c r="U46" s="4">
        <f t="shared" si="32"/>
        <v>0</v>
      </c>
      <c r="V46" s="4">
        <f t="shared" si="32"/>
        <v>0</v>
      </c>
      <c r="Z46" s="26" t="s">
        <v>8</v>
      </c>
      <c r="AA46" s="4">
        <f t="shared" ref="AA46:AE46" si="33">+AA37*$C$21</f>
        <v>0.25</v>
      </c>
      <c r="AB46" s="4">
        <f t="shared" si="33"/>
        <v>0</v>
      </c>
      <c r="AC46" s="4">
        <f t="shared" si="33"/>
        <v>0.25</v>
      </c>
      <c r="AD46" s="4">
        <f t="shared" si="33"/>
        <v>0.25</v>
      </c>
      <c r="AE46" s="4">
        <f t="shared" si="33"/>
        <v>0.25</v>
      </c>
    </row>
    <row r="47" spans="1:31" ht="17" thickTop="1" thickBot="1" x14ac:dyDescent="0.25">
      <c r="A47" s="26" t="s">
        <v>10</v>
      </c>
      <c r="B47" s="4">
        <f t="shared" ref="B47:F47" si="34">+B38*$C$18</f>
        <v>0</v>
      </c>
      <c r="C47" s="4">
        <f t="shared" si="34"/>
        <v>0</v>
      </c>
      <c r="D47" s="4">
        <f t="shared" si="34"/>
        <v>0</v>
      </c>
      <c r="E47" s="4">
        <f t="shared" si="34"/>
        <v>0</v>
      </c>
      <c r="F47" s="4">
        <f t="shared" si="34"/>
        <v>0</v>
      </c>
      <c r="H47" s="26" t="s">
        <v>10</v>
      </c>
      <c r="I47" s="4">
        <f t="shared" si="28"/>
        <v>0</v>
      </c>
      <c r="J47" s="4">
        <f t="shared" si="28"/>
        <v>0</v>
      </c>
      <c r="K47" s="4">
        <f t="shared" si="28"/>
        <v>0</v>
      </c>
      <c r="L47" s="4">
        <f t="shared" si="28"/>
        <v>0</v>
      </c>
      <c r="M47" s="4">
        <f t="shared" si="28"/>
        <v>0</v>
      </c>
      <c r="Q47" s="26" t="s">
        <v>10</v>
      </c>
      <c r="R47" s="4">
        <f t="shared" ref="R47:V47" si="35">+R38*$C$20</f>
        <v>0.25</v>
      </c>
      <c r="S47" s="4">
        <f t="shared" si="35"/>
        <v>0.25</v>
      </c>
      <c r="T47" s="4">
        <f t="shared" si="35"/>
        <v>0</v>
      </c>
      <c r="U47" s="4">
        <f t="shared" si="35"/>
        <v>0.25</v>
      </c>
      <c r="V47" s="4">
        <f t="shared" si="35"/>
        <v>0.25</v>
      </c>
      <c r="Z47" s="26" t="s">
        <v>10</v>
      </c>
      <c r="AA47" s="4">
        <f t="shared" ref="AA47:AE47" si="36">+AA38*$C$21</f>
        <v>0.25</v>
      </c>
      <c r="AB47" s="4">
        <f t="shared" si="36"/>
        <v>0</v>
      </c>
      <c r="AC47" s="4">
        <f t="shared" si="36"/>
        <v>0</v>
      </c>
      <c r="AD47" s="4">
        <f t="shared" si="36"/>
        <v>0.125</v>
      </c>
      <c r="AE47" s="4">
        <f t="shared" si="36"/>
        <v>0</v>
      </c>
    </row>
    <row r="48" spans="1:31" ht="17" thickTop="1" thickBot="1" x14ac:dyDescent="0.25">
      <c r="A48" s="26" t="s">
        <v>12</v>
      </c>
      <c r="B48" s="4">
        <f t="shared" ref="B48:F48" si="37">+B39*$C$18</f>
        <v>0</v>
      </c>
      <c r="C48" s="4">
        <f t="shared" si="37"/>
        <v>0.25</v>
      </c>
      <c r="D48" s="4">
        <f t="shared" si="37"/>
        <v>0.25</v>
      </c>
      <c r="E48" s="4">
        <f t="shared" si="37"/>
        <v>0</v>
      </c>
      <c r="F48" s="4">
        <f t="shared" si="37"/>
        <v>0</v>
      </c>
      <c r="H48" s="26" t="s">
        <v>12</v>
      </c>
      <c r="I48" s="4">
        <f t="shared" si="28"/>
        <v>0</v>
      </c>
      <c r="J48" s="4">
        <f t="shared" si="28"/>
        <v>0.25</v>
      </c>
      <c r="K48" s="4">
        <f t="shared" si="28"/>
        <v>0</v>
      </c>
      <c r="L48" s="4">
        <f t="shared" si="28"/>
        <v>0</v>
      </c>
      <c r="M48" s="4">
        <f t="shared" si="28"/>
        <v>0</v>
      </c>
      <c r="Q48" s="26" t="s">
        <v>12</v>
      </c>
      <c r="R48" s="4">
        <f t="shared" ref="R48:V48" si="38">+R39*$C$20</f>
        <v>0.25</v>
      </c>
      <c r="S48" s="4">
        <f t="shared" si="38"/>
        <v>0.25</v>
      </c>
      <c r="T48" s="4">
        <f t="shared" si="38"/>
        <v>0</v>
      </c>
      <c r="U48" s="4">
        <f t="shared" si="38"/>
        <v>0</v>
      </c>
      <c r="V48" s="4">
        <f t="shared" si="38"/>
        <v>0</v>
      </c>
      <c r="Z48" s="26" t="s">
        <v>12</v>
      </c>
      <c r="AA48" s="4">
        <f t="shared" ref="AA48:AE48" si="39">+AA39*$C$21</f>
        <v>0.25</v>
      </c>
      <c r="AB48" s="4">
        <f t="shared" si="39"/>
        <v>0</v>
      </c>
      <c r="AC48" s="4">
        <f t="shared" si="39"/>
        <v>0</v>
      </c>
      <c r="AD48" s="4">
        <f t="shared" si="39"/>
        <v>0</v>
      </c>
      <c r="AE48" s="4">
        <f t="shared" si="39"/>
        <v>0</v>
      </c>
    </row>
    <row r="49" spans="1:31" ht="17" thickTop="1" thickBot="1" x14ac:dyDescent="0.25">
      <c r="A49" s="26" t="s">
        <v>14</v>
      </c>
      <c r="B49" s="4">
        <f t="shared" ref="B49:F49" si="40">+B40*$C$18</f>
        <v>0</v>
      </c>
      <c r="C49" s="4">
        <f t="shared" si="40"/>
        <v>0.125</v>
      </c>
      <c r="D49" s="4">
        <f t="shared" si="40"/>
        <v>0.25</v>
      </c>
      <c r="E49" s="4">
        <f t="shared" si="40"/>
        <v>0</v>
      </c>
      <c r="F49" s="4">
        <f t="shared" si="40"/>
        <v>0</v>
      </c>
      <c r="H49" s="26" t="s">
        <v>14</v>
      </c>
      <c r="I49" s="4">
        <f t="shared" si="28"/>
        <v>0</v>
      </c>
      <c r="J49" s="4">
        <f t="shared" si="28"/>
        <v>0.25</v>
      </c>
      <c r="K49" s="4">
        <f t="shared" si="28"/>
        <v>0.25</v>
      </c>
      <c r="L49" s="4">
        <f t="shared" si="28"/>
        <v>0.25</v>
      </c>
      <c r="M49" s="4">
        <f t="shared" si="28"/>
        <v>0</v>
      </c>
      <c r="Q49" s="26" t="s">
        <v>14</v>
      </c>
      <c r="R49" s="4">
        <f t="shared" ref="R49:V49" si="41">+R40*$C$20</f>
        <v>0.25</v>
      </c>
      <c r="S49" s="4">
        <f t="shared" si="41"/>
        <v>0.25</v>
      </c>
      <c r="T49" s="4">
        <f t="shared" si="41"/>
        <v>0</v>
      </c>
      <c r="U49" s="4">
        <f t="shared" si="41"/>
        <v>0</v>
      </c>
      <c r="V49" s="4">
        <f t="shared" si="41"/>
        <v>0</v>
      </c>
      <c r="Z49" s="26" t="s">
        <v>14</v>
      </c>
      <c r="AA49" s="4">
        <f t="shared" ref="AA49:AE49" si="42">+AA40*$C$21</f>
        <v>0.25</v>
      </c>
      <c r="AB49" s="4">
        <f t="shared" si="42"/>
        <v>0</v>
      </c>
      <c r="AC49" s="4">
        <f t="shared" si="42"/>
        <v>0</v>
      </c>
      <c r="AD49" s="4">
        <f t="shared" si="42"/>
        <v>0</v>
      </c>
      <c r="AE49" s="4">
        <f t="shared" si="42"/>
        <v>0</v>
      </c>
    </row>
    <row r="50" spans="1:31" ht="16" thickTop="1" x14ac:dyDescent="0.2"/>
    <row r="51" spans="1:31" ht="15" customHeight="1" x14ac:dyDescent="0.2">
      <c r="D51" s="64" t="s">
        <v>80</v>
      </c>
      <c r="E51" s="64"/>
      <c r="F51" s="64"/>
      <c r="G51" s="64"/>
    </row>
    <row r="52" spans="1:31" ht="15" customHeight="1" x14ac:dyDescent="0.2">
      <c r="D52" s="64"/>
      <c r="E52" s="64"/>
      <c r="F52" s="64"/>
      <c r="G52" s="64"/>
    </row>
    <row r="53" spans="1:31" ht="16" thickBot="1" x14ac:dyDescent="0.25">
      <c r="A53" t="s">
        <v>51</v>
      </c>
      <c r="D53" s="65"/>
      <c r="E53" s="65"/>
      <c r="F53" s="65"/>
      <c r="G53" s="65"/>
    </row>
    <row r="54" spans="1:31" ht="19" thickTop="1" thickBot="1" x14ac:dyDescent="0.25">
      <c r="A54" s="29" t="s">
        <v>60</v>
      </c>
      <c r="B54" s="30" t="s">
        <v>6</v>
      </c>
      <c r="C54" s="31" t="s">
        <v>8</v>
      </c>
      <c r="D54" s="31" t="s">
        <v>10</v>
      </c>
      <c r="E54" s="31" t="s">
        <v>12</v>
      </c>
      <c r="F54" s="31" t="s">
        <v>14</v>
      </c>
      <c r="G54" s="33" t="s">
        <v>56</v>
      </c>
    </row>
    <row r="55" spans="1:31" ht="17" thickTop="1" thickBot="1" x14ac:dyDescent="0.25">
      <c r="A55" s="32" t="s">
        <v>6</v>
      </c>
      <c r="B55" s="35">
        <f>+B45+I45+R45+AA45</f>
        <v>0</v>
      </c>
      <c r="C55" s="35">
        <f>+C45+J45+S45+AB45</f>
        <v>0.5</v>
      </c>
      <c r="D55" s="35">
        <f t="shared" ref="C55:F55" si="43">+D45+K45+T45+AC45</f>
        <v>0.5</v>
      </c>
      <c r="E55" s="35">
        <f t="shared" si="43"/>
        <v>0.25</v>
      </c>
      <c r="F55" s="35">
        <f t="shared" si="43"/>
        <v>0.25</v>
      </c>
      <c r="G55" s="36">
        <f>SUM(B55:F55)/(5-1)</f>
        <v>0.375</v>
      </c>
    </row>
    <row r="56" spans="1:31" ht="17" thickTop="1" thickBot="1" x14ac:dyDescent="0.25">
      <c r="A56" s="32" t="s">
        <v>8</v>
      </c>
      <c r="B56" s="35">
        <f t="shared" ref="B56:B59" si="44">+B46+I46+R46+AA46</f>
        <v>0.5</v>
      </c>
      <c r="C56" s="35">
        <f t="shared" ref="C56:C59" si="45">+C46+J46+S46+AB46</f>
        <v>0</v>
      </c>
      <c r="D56" s="35">
        <f t="shared" ref="D56:D59" si="46">+D46+K46+T46+AC46</f>
        <v>0.5</v>
      </c>
      <c r="E56" s="35">
        <f t="shared" ref="E56:E59" si="47">+E46+L46+U46+AD46</f>
        <v>0.25</v>
      </c>
      <c r="F56" s="35">
        <f t="shared" ref="F56:F59" si="48">+F46+M46+V46+AE46</f>
        <v>0.25</v>
      </c>
      <c r="G56" s="36">
        <f t="shared" ref="G56:G59" si="49">SUM(B56:F56)/(5-1)</f>
        <v>0.375</v>
      </c>
    </row>
    <row r="57" spans="1:31" ht="17" thickTop="1" thickBot="1" x14ac:dyDescent="0.25">
      <c r="A57" s="32" t="s">
        <v>10</v>
      </c>
      <c r="B57" s="35">
        <f t="shared" si="44"/>
        <v>0.5</v>
      </c>
      <c r="C57" s="35">
        <f t="shared" si="45"/>
        <v>0.25</v>
      </c>
      <c r="D57" s="35">
        <f t="shared" si="46"/>
        <v>0</v>
      </c>
      <c r="E57" s="35">
        <f t="shared" si="47"/>
        <v>0.375</v>
      </c>
      <c r="F57" s="35">
        <f t="shared" si="48"/>
        <v>0.25</v>
      </c>
      <c r="G57" s="36">
        <f t="shared" si="49"/>
        <v>0.34375</v>
      </c>
    </row>
    <row r="58" spans="1:31" ht="17" thickTop="1" thickBot="1" x14ac:dyDescent="0.25">
      <c r="A58" s="32" t="s">
        <v>12</v>
      </c>
      <c r="B58" s="35">
        <f t="shared" si="44"/>
        <v>0.5</v>
      </c>
      <c r="C58" s="35">
        <f t="shared" si="45"/>
        <v>0.75</v>
      </c>
      <c r="D58" s="35">
        <f t="shared" si="46"/>
        <v>0.25</v>
      </c>
      <c r="E58" s="35">
        <f t="shared" si="47"/>
        <v>0</v>
      </c>
      <c r="F58" s="35">
        <f t="shared" si="48"/>
        <v>0</v>
      </c>
      <c r="G58" s="36">
        <f t="shared" si="49"/>
        <v>0.375</v>
      </c>
    </row>
    <row r="59" spans="1:31" ht="17" thickTop="1" thickBot="1" x14ac:dyDescent="0.25">
      <c r="A59" s="32" t="s">
        <v>14</v>
      </c>
      <c r="B59" s="35">
        <f t="shared" si="44"/>
        <v>0.5</v>
      </c>
      <c r="C59" s="35">
        <f t="shared" si="45"/>
        <v>0.625</v>
      </c>
      <c r="D59" s="35">
        <f t="shared" si="46"/>
        <v>0.5</v>
      </c>
      <c r="E59" s="35">
        <f t="shared" si="47"/>
        <v>0.25</v>
      </c>
      <c r="F59" s="35">
        <f t="shared" si="48"/>
        <v>0</v>
      </c>
      <c r="G59" s="36">
        <f t="shared" si="49"/>
        <v>0.46875</v>
      </c>
    </row>
    <row r="60" spans="1:31" ht="18" thickTop="1" x14ac:dyDescent="0.2">
      <c r="A60" s="34" t="s">
        <v>57</v>
      </c>
      <c r="B60" s="36">
        <f>SUM(B55:B59)/(5-1)</f>
        <v>0.5</v>
      </c>
      <c r="C60" s="36">
        <f t="shared" ref="C60:F60" si="50">SUM(C55:C59)/(5-1)</f>
        <v>0.53125</v>
      </c>
      <c r="D60" s="36">
        <f t="shared" si="50"/>
        <v>0.4375</v>
      </c>
      <c r="E60" s="36">
        <f t="shared" si="50"/>
        <v>0.28125</v>
      </c>
      <c r="F60" s="36">
        <f t="shared" si="50"/>
        <v>0.1875</v>
      </c>
      <c r="G60" s="37"/>
    </row>
    <row r="62" spans="1:31" x14ac:dyDescent="0.2">
      <c r="C62" s="64" t="s">
        <v>81</v>
      </c>
      <c r="D62" s="64"/>
      <c r="E62" s="64"/>
    </row>
    <row r="63" spans="1:31" ht="16" thickBot="1" x14ac:dyDescent="0.25">
      <c r="A63" t="s">
        <v>61</v>
      </c>
      <c r="C63" s="65"/>
      <c r="D63" s="65"/>
      <c r="E63" s="65"/>
    </row>
    <row r="64" spans="1:31" ht="16" thickTop="1" x14ac:dyDescent="0.2">
      <c r="A64" s="41"/>
      <c r="B64" s="41" t="s">
        <v>58</v>
      </c>
      <c r="C64" s="41" t="s">
        <v>59</v>
      </c>
      <c r="D64" s="41" t="s">
        <v>48</v>
      </c>
    </row>
    <row r="65" spans="1:5" x14ac:dyDescent="0.2">
      <c r="A65" s="40" t="s">
        <v>6</v>
      </c>
      <c r="B65" s="39">
        <f>+G55</f>
        <v>0.375</v>
      </c>
      <c r="C65" s="39">
        <f>+B60</f>
        <v>0.5</v>
      </c>
      <c r="D65" s="39">
        <f>+B65-C65</f>
        <v>-0.125</v>
      </c>
    </row>
    <row r="66" spans="1:5" x14ac:dyDescent="0.2">
      <c r="A66" s="40" t="s">
        <v>8</v>
      </c>
      <c r="B66" s="39">
        <f t="shared" ref="B66:B69" si="51">+G56</f>
        <v>0.375</v>
      </c>
      <c r="C66" s="39">
        <f>+C60</f>
        <v>0.53125</v>
      </c>
      <c r="D66" s="39">
        <f t="shared" ref="D66:D69" si="52">+B66-C66</f>
        <v>-0.15625</v>
      </c>
    </row>
    <row r="67" spans="1:5" x14ac:dyDescent="0.2">
      <c r="A67" s="40" t="s">
        <v>10</v>
      </c>
      <c r="B67" s="39">
        <f t="shared" si="51"/>
        <v>0.34375</v>
      </c>
      <c r="C67" s="39">
        <f>+D60</f>
        <v>0.4375</v>
      </c>
      <c r="D67" s="39">
        <f t="shared" si="52"/>
        <v>-9.375E-2</v>
      </c>
    </row>
    <row r="68" spans="1:5" x14ac:dyDescent="0.2">
      <c r="A68" s="40" t="s">
        <v>12</v>
      </c>
      <c r="B68" s="39">
        <f t="shared" si="51"/>
        <v>0.375</v>
      </c>
      <c r="C68" s="39">
        <f>+E60</f>
        <v>0.28125</v>
      </c>
      <c r="D68" s="39">
        <f t="shared" si="52"/>
        <v>9.375E-2</v>
      </c>
    </row>
    <row r="69" spans="1:5" x14ac:dyDescent="0.2">
      <c r="A69" s="40" t="s">
        <v>14</v>
      </c>
      <c r="B69" s="39">
        <f t="shared" si="51"/>
        <v>0.46875</v>
      </c>
      <c r="C69" s="39">
        <f>+F60</f>
        <v>0.1875</v>
      </c>
      <c r="D69" s="39">
        <f t="shared" si="52"/>
        <v>0.28125</v>
      </c>
    </row>
    <row r="70" spans="1:5" x14ac:dyDescent="0.2">
      <c r="A70" s="38"/>
    </row>
    <row r="72" spans="1:5" x14ac:dyDescent="0.2">
      <c r="A72" s="25" t="s">
        <v>62</v>
      </c>
      <c r="C72" s="64" t="s">
        <v>82</v>
      </c>
      <c r="D72" s="64"/>
      <c r="E72" s="64"/>
    </row>
    <row r="73" spans="1:5" ht="16" thickBot="1" x14ac:dyDescent="0.25">
      <c r="C73" s="65"/>
      <c r="D73" s="65"/>
      <c r="E73" s="65"/>
    </row>
    <row r="74" spans="1:5" ht="16" thickTop="1" x14ac:dyDescent="0.2">
      <c r="A74" s="41"/>
      <c r="B74" s="41" t="s">
        <v>35</v>
      </c>
      <c r="C74" s="41" t="s">
        <v>37</v>
      </c>
      <c r="D74" s="41" t="s">
        <v>47</v>
      </c>
      <c r="E74" s="41" t="s">
        <v>46</v>
      </c>
    </row>
    <row r="75" spans="1:5" x14ac:dyDescent="0.2">
      <c r="A75" s="40" t="s">
        <v>6</v>
      </c>
      <c r="B75" s="39">
        <f>(SUM(B36:F36)-SUM(B36:B40))/4</f>
        <v>1</v>
      </c>
      <c r="C75" s="39">
        <f>(SUM(I36:M36)-SUM(I36:I40))/4</f>
        <v>0.5</v>
      </c>
      <c r="D75" s="39">
        <f>(SUM(R36:V36)-SUM(R36:R40))/4</f>
        <v>-1</v>
      </c>
      <c r="E75" s="39">
        <f>(SUM(AA36:AE36)-SUM(AA36:AA40))/4</f>
        <v>-1</v>
      </c>
    </row>
    <row r="76" spans="1:5" x14ac:dyDescent="0.2">
      <c r="A76" s="40" t="s">
        <v>8</v>
      </c>
      <c r="B76" s="39">
        <f>(SUM(B37:F37)-SUM(C36:C40))/4</f>
        <v>-0.375</v>
      </c>
      <c r="C76" s="39">
        <f>(SUM(I37:M37)-SUM(J36:J40))/4</f>
        <v>-0.75</v>
      </c>
      <c r="D76" s="39">
        <f>(SUM(R37:V37)-SUM(S36:S40))/4</f>
        <v>-0.5</v>
      </c>
      <c r="E76" s="39">
        <f>(SUM(AA37:AE37)-SUM(AB36:AB40))/4</f>
        <v>1</v>
      </c>
    </row>
    <row r="77" spans="1:5" x14ac:dyDescent="0.2">
      <c r="A77" s="40" t="s">
        <v>10</v>
      </c>
      <c r="B77" s="39">
        <f>(SUM(B38:F38)-SUM(D36:D40))/4</f>
        <v>-1</v>
      </c>
      <c r="C77" s="39">
        <f>(SUM(I38:M38)-SUM(K36:K40))/4</f>
        <v>-0.5</v>
      </c>
      <c r="D77" s="39">
        <f>(SUM(R38:V38)-SUM(T36:T40))/4</f>
        <v>1</v>
      </c>
      <c r="E77" s="39">
        <f>(SUM(AA38:AE38)-SUM(AC36:AC40))/4</f>
        <v>0.125</v>
      </c>
    </row>
    <row r="78" spans="1:5" x14ac:dyDescent="0.2">
      <c r="A78" s="40" t="s">
        <v>12</v>
      </c>
      <c r="B78" s="39">
        <f>(SUM(B39:F39)-SUM(E36:E40))/4</f>
        <v>0.25</v>
      </c>
      <c r="C78" s="39">
        <f>(SUM(I39:M39)-SUM(L36:L40))/4</f>
        <v>0</v>
      </c>
      <c r="D78" s="39">
        <f>(SUM(R39:V39)-SUM(U36:U40))/4</f>
        <v>0.25</v>
      </c>
      <c r="E78" s="39">
        <f>(SUM(AA39:AE39)-SUM(AD36:AD40))/4</f>
        <v>-0.125</v>
      </c>
    </row>
    <row r="79" spans="1:5" x14ac:dyDescent="0.2">
      <c r="A79" s="40" t="s">
        <v>14</v>
      </c>
      <c r="B79" s="39">
        <f>(SUM(B40:F40)-SUM(F36:F40))/4</f>
        <v>0.125</v>
      </c>
      <c r="C79" s="39">
        <f>(SUM(I40:M40)-SUM(M36:M40))/4</f>
        <v>0.75</v>
      </c>
      <c r="D79" s="39">
        <f>(SUM(R40:V40)-SUM(V36:V40))/4</f>
        <v>0.25</v>
      </c>
      <c r="E79" s="39">
        <f>(SUM(AA40:AE40)-SUM(AE36:AE40))/4</f>
        <v>0</v>
      </c>
    </row>
    <row r="81" spans="1:5" x14ac:dyDescent="0.2">
      <c r="A81" s="55" t="s">
        <v>63</v>
      </c>
    </row>
    <row r="82" spans="1:5" x14ac:dyDescent="0.2">
      <c r="A82" s="41"/>
      <c r="B82" s="41" t="s">
        <v>35</v>
      </c>
      <c r="C82" s="41" t="s">
        <v>37</v>
      </c>
      <c r="D82" s="41" t="s">
        <v>47</v>
      </c>
      <c r="E82" s="41" t="s">
        <v>46</v>
      </c>
    </row>
    <row r="83" spans="1:5" x14ac:dyDescent="0.2">
      <c r="A83" s="40" t="s">
        <v>6</v>
      </c>
      <c r="B83" s="39">
        <f>+B75*$C$18</f>
        <v>0.25</v>
      </c>
      <c r="C83" s="39">
        <f>+C75*$C$19</f>
        <v>0.125</v>
      </c>
      <c r="D83" s="39">
        <f>+D75*$C$20</f>
        <v>-0.25</v>
      </c>
      <c r="E83" s="39">
        <f>+E75*$C$21</f>
        <v>-0.25</v>
      </c>
    </row>
    <row r="84" spans="1:5" x14ac:dyDescent="0.2">
      <c r="A84" s="40" t="s">
        <v>8</v>
      </c>
      <c r="B84" s="39">
        <f t="shared" ref="B84:B87" si="53">+B76*$C$18</f>
        <v>-9.375E-2</v>
      </c>
      <c r="C84" s="39">
        <f t="shared" ref="C84:C87" si="54">+C76*$C$19</f>
        <v>-0.1875</v>
      </c>
      <c r="D84" s="39">
        <f t="shared" ref="D84:D87" si="55">+D76*$C$20</f>
        <v>-0.125</v>
      </c>
      <c r="E84" s="39">
        <f t="shared" ref="E84:E87" si="56">+E76*$C$21</f>
        <v>0.25</v>
      </c>
    </row>
    <row r="85" spans="1:5" x14ac:dyDescent="0.2">
      <c r="A85" s="40" t="s">
        <v>10</v>
      </c>
      <c r="B85" s="39">
        <f t="shared" si="53"/>
        <v>-0.25</v>
      </c>
      <c r="C85" s="39">
        <f t="shared" si="54"/>
        <v>-0.125</v>
      </c>
      <c r="D85" s="39">
        <f t="shared" si="55"/>
        <v>0.25</v>
      </c>
      <c r="E85" s="39">
        <f t="shared" si="56"/>
        <v>3.125E-2</v>
      </c>
    </row>
    <row r="86" spans="1:5" x14ac:dyDescent="0.2">
      <c r="A86" s="40" t="s">
        <v>12</v>
      </c>
      <c r="B86" s="39">
        <f t="shared" si="53"/>
        <v>6.25E-2</v>
      </c>
      <c r="C86" s="39">
        <f t="shared" si="54"/>
        <v>0</v>
      </c>
      <c r="D86" s="39">
        <f t="shared" si="55"/>
        <v>6.25E-2</v>
      </c>
      <c r="E86" s="39">
        <f t="shared" si="56"/>
        <v>-3.125E-2</v>
      </c>
    </row>
    <row r="87" spans="1:5" x14ac:dyDescent="0.2">
      <c r="A87" s="40" t="s">
        <v>14</v>
      </c>
      <c r="B87" s="39">
        <f t="shared" si="53"/>
        <v>3.125E-2</v>
      </c>
      <c r="C87" s="39">
        <f t="shared" si="54"/>
        <v>0.1875</v>
      </c>
      <c r="D87" s="39">
        <f t="shared" si="55"/>
        <v>6.25E-2</v>
      </c>
      <c r="E87" s="39">
        <f t="shared" si="56"/>
        <v>0</v>
      </c>
    </row>
  </sheetData>
  <sortState ref="B92:D96">
    <sortCondition descending="1" ref="C92:C96"/>
  </sortState>
  <mergeCells count="8">
    <mergeCell ref="C72:E73"/>
    <mergeCell ref="D42:F43"/>
    <mergeCell ref="D5:F6"/>
    <mergeCell ref="D51:G53"/>
    <mergeCell ref="C62:E63"/>
    <mergeCell ref="D15:E15"/>
    <mergeCell ref="D33:F34"/>
    <mergeCell ref="D23:F25"/>
  </mergeCells>
  <pageMargins left="0.7" right="0.7" top="0.75" bottom="0.75" header="0.3" footer="0.3"/>
  <drawing r:id="rId1"/>
  <legacy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3"/>
  <sheetViews>
    <sheetView workbookViewId="0">
      <selection activeCell="G18" sqref="G18"/>
    </sheetView>
  </sheetViews>
  <sheetFormatPr baseColWidth="10" defaultColWidth="8.83203125" defaultRowHeight="15" x14ac:dyDescent="0.2"/>
  <cols>
    <col min="2" max="2" width="9.33203125" bestFit="1" customWidth="1"/>
    <col min="3" max="3" width="12.6640625" bestFit="1" customWidth="1"/>
    <col min="4" max="4" width="12.83203125" bestFit="1" customWidth="1"/>
    <col min="6" max="6" width="9.5" bestFit="1" customWidth="1"/>
    <col min="7" max="7" width="12.6640625" bestFit="1" customWidth="1"/>
    <col min="8" max="8" width="12.83203125" bestFit="1" customWidth="1"/>
    <col min="10" max="10" width="8.1640625" bestFit="1" customWidth="1"/>
    <col min="11" max="11" width="12.6640625" bestFit="1" customWidth="1"/>
    <col min="12" max="12" width="12.83203125" bestFit="1" customWidth="1"/>
    <col min="16" max="16" width="13.83203125" customWidth="1"/>
  </cols>
  <sheetData>
    <row r="4" spans="2:16" x14ac:dyDescent="0.2">
      <c r="F4" s="39" t="s">
        <v>66</v>
      </c>
      <c r="G4" s="39" t="s">
        <v>70</v>
      </c>
      <c r="H4" s="39" t="s">
        <v>69</v>
      </c>
      <c r="J4" s="39" t="s">
        <v>67</v>
      </c>
      <c r="K4" s="39" t="s">
        <v>70</v>
      </c>
      <c r="L4" s="39" t="s">
        <v>69</v>
      </c>
      <c r="N4" s="39" t="s">
        <v>68</v>
      </c>
      <c r="O4" s="39" t="s">
        <v>70</v>
      </c>
      <c r="P4" s="39" t="s">
        <v>69</v>
      </c>
    </row>
    <row r="5" spans="2:16" x14ac:dyDescent="0.2">
      <c r="F5" s="39" t="s">
        <v>6</v>
      </c>
      <c r="G5" s="57">
        <v>0.375</v>
      </c>
      <c r="H5" s="57">
        <v>0.5</v>
      </c>
      <c r="J5" s="39" t="s">
        <v>8</v>
      </c>
      <c r="K5" s="57">
        <v>0.375</v>
      </c>
      <c r="L5" s="57">
        <v>0.53125</v>
      </c>
      <c r="N5" s="39" t="s">
        <v>10</v>
      </c>
      <c r="O5" s="56">
        <v>0.34375</v>
      </c>
      <c r="P5" s="56">
        <v>0.4375</v>
      </c>
    </row>
    <row r="10" spans="2:16" x14ac:dyDescent="0.2">
      <c r="B10" s="39" t="s">
        <v>64</v>
      </c>
      <c r="C10" s="39" t="s">
        <v>70</v>
      </c>
      <c r="D10" s="39" t="s">
        <v>69</v>
      </c>
    </row>
    <row r="11" spans="2:16" x14ac:dyDescent="0.2">
      <c r="B11" s="39" t="s">
        <v>14</v>
      </c>
      <c r="C11" s="57">
        <v>0.46875</v>
      </c>
      <c r="D11" s="57">
        <v>0.1875</v>
      </c>
    </row>
    <row r="12" spans="2:16" x14ac:dyDescent="0.2">
      <c r="F12" s="39" t="s">
        <v>65</v>
      </c>
      <c r="G12" s="39" t="s">
        <v>70</v>
      </c>
      <c r="H12" s="39" t="s">
        <v>69</v>
      </c>
    </row>
    <row r="13" spans="2:16" x14ac:dyDescent="0.2">
      <c r="F13" s="39" t="s">
        <v>12</v>
      </c>
      <c r="G13" s="57">
        <v>0.375</v>
      </c>
      <c r="H13" s="57">
        <v>0.28125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T12"/>
  <sheetViews>
    <sheetView workbookViewId="0">
      <selection activeCell="B10" sqref="B10:T12"/>
    </sheetView>
  </sheetViews>
  <sheetFormatPr baseColWidth="10" defaultColWidth="8.83203125" defaultRowHeight="15" x14ac:dyDescent="0.2"/>
  <cols>
    <col min="2" max="2" width="9.33203125" bestFit="1" customWidth="1"/>
    <col min="3" max="3" width="5.33203125" bestFit="1" customWidth="1"/>
    <col min="4" max="4" width="8.33203125" bestFit="1" customWidth="1"/>
    <col min="6" max="6" width="9.5" bestFit="1" customWidth="1"/>
    <col min="7" max="7" width="5.33203125" bestFit="1" customWidth="1"/>
    <col min="8" max="8" width="8.33203125" bestFit="1" customWidth="1"/>
    <col min="10" max="10" width="7.33203125" bestFit="1" customWidth="1"/>
    <col min="11" max="11" width="5.33203125" bestFit="1" customWidth="1"/>
    <col min="12" max="12" width="8.33203125" bestFit="1" customWidth="1"/>
    <col min="14" max="14" width="9.5" bestFit="1" customWidth="1"/>
    <col min="15" max="15" width="5.33203125" bestFit="1" customWidth="1"/>
    <col min="16" max="16" width="8.33203125" bestFit="1" customWidth="1"/>
    <col min="18" max="18" width="5.6640625" bestFit="1" customWidth="1"/>
    <col min="19" max="19" width="5.33203125" bestFit="1" customWidth="1"/>
    <col min="20" max="20" width="8.33203125" bestFit="1" customWidth="1"/>
  </cols>
  <sheetData>
    <row r="11" spans="2:20" x14ac:dyDescent="0.2">
      <c r="B11" s="60"/>
      <c r="C11" s="59" t="s">
        <v>71</v>
      </c>
      <c r="D11" s="59" t="s">
        <v>72</v>
      </c>
      <c r="F11" s="60"/>
      <c r="G11" s="59" t="s">
        <v>71</v>
      </c>
      <c r="H11" s="61" t="s">
        <v>72</v>
      </c>
      <c r="J11" s="60"/>
      <c r="K11" s="59" t="s">
        <v>71</v>
      </c>
      <c r="L11" s="61" t="s">
        <v>72</v>
      </c>
      <c r="N11" s="60"/>
      <c r="O11" s="59" t="s">
        <v>71</v>
      </c>
      <c r="P11" s="61" t="s">
        <v>72</v>
      </c>
      <c r="R11" s="60"/>
      <c r="S11" s="59" t="s">
        <v>71</v>
      </c>
      <c r="T11" s="61" t="s">
        <v>72</v>
      </c>
    </row>
    <row r="12" spans="2:20" x14ac:dyDescent="0.2">
      <c r="B12" s="58" t="s">
        <v>14</v>
      </c>
      <c r="C12" s="58">
        <v>1</v>
      </c>
      <c r="D12" s="61">
        <v>0.28125</v>
      </c>
      <c r="F12" s="58" t="s">
        <v>12</v>
      </c>
      <c r="G12" s="58">
        <v>2</v>
      </c>
      <c r="H12" s="61">
        <v>9.375E-2</v>
      </c>
      <c r="J12" s="58" t="s">
        <v>10</v>
      </c>
      <c r="K12" s="58">
        <v>3</v>
      </c>
      <c r="L12" s="61">
        <v>-9.375E-2</v>
      </c>
      <c r="N12" s="58" t="s">
        <v>6</v>
      </c>
      <c r="O12" s="58">
        <v>4</v>
      </c>
      <c r="P12" s="61">
        <v>-0.125</v>
      </c>
      <c r="R12" s="58" t="s">
        <v>8</v>
      </c>
      <c r="S12" s="58">
        <v>5</v>
      </c>
      <c r="T12" s="61">
        <v>-0.15625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Study Example</vt:lpstr>
      <vt:lpstr>Partial Ranking</vt:lpstr>
      <vt:lpstr>Complete Ranking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Philou</dc:creator>
  <cp:lastModifiedBy>Microsoft Office User</cp:lastModifiedBy>
  <dcterms:created xsi:type="dcterms:W3CDTF">2012-06-11T03:06:23Z</dcterms:created>
  <dcterms:modified xsi:type="dcterms:W3CDTF">2017-10-25T19:16:28Z</dcterms:modified>
</cp:coreProperties>
</file>