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"/>
    </mc:Choice>
  </mc:AlternateContent>
  <bookViews>
    <workbookView xWindow="0" yWindow="460" windowWidth="25260" windowHeight="21060" tabRatio="716" activeTab="4"/>
  </bookViews>
  <sheets>
    <sheet name="Criteria Definition" sheetId="4" r:id="rId1"/>
    <sheet name="Fundamental Scale" sheetId="5" r:id="rId2"/>
    <sheet name="Example Eigenvalue" sheetId="6" r:id="rId3"/>
    <sheet name="Example Approximate" sheetId="7" r:id="rId4"/>
    <sheet name="Example Geometric Mean" sheetId="8" r:id="rId5"/>
  </sheets>
  <definedNames>
    <definedName name="Comparisonmatrix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8" l="1"/>
  <c r="G17" i="8"/>
  <c r="F112" i="7"/>
  <c r="F35" i="7"/>
  <c r="F33" i="7"/>
  <c r="F21" i="7"/>
  <c r="P17" i="6"/>
  <c r="O17" i="6"/>
  <c r="G157" i="6"/>
  <c r="H157" i="6"/>
  <c r="G156" i="6"/>
  <c r="H156" i="6"/>
  <c r="G155" i="6"/>
  <c r="H155" i="6"/>
  <c r="G154" i="6"/>
  <c r="H154" i="6"/>
  <c r="H158" i="6"/>
  <c r="I158" i="6"/>
  <c r="F20" i="8"/>
  <c r="F19" i="8"/>
  <c r="F18" i="8"/>
  <c r="F17" i="8"/>
  <c r="D92" i="8"/>
  <c r="C92" i="8"/>
  <c r="B92" i="8"/>
  <c r="D91" i="8"/>
  <c r="C91" i="8"/>
  <c r="B91" i="8"/>
  <c r="D90" i="8"/>
  <c r="C90" i="8"/>
  <c r="B90" i="8"/>
  <c r="D73" i="8"/>
  <c r="C73" i="8"/>
  <c r="B73" i="8"/>
  <c r="D72" i="8"/>
  <c r="C72" i="8"/>
  <c r="B72" i="8"/>
  <c r="D71" i="8"/>
  <c r="C71" i="8"/>
  <c r="B71" i="8"/>
  <c r="D54" i="8"/>
  <c r="C54" i="8"/>
  <c r="B54" i="8"/>
  <c r="D53" i="8"/>
  <c r="C53" i="8"/>
  <c r="B53" i="8"/>
  <c r="D52" i="8"/>
  <c r="C52" i="8"/>
  <c r="B52" i="8"/>
  <c r="D35" i="8"/>
  <c r="C35" i="8"/>
  <c r="B35" i="8"/>
  <c r="D34" i="8"/>
  <c r="C34" i="8"/>
  <c r="B34" i="8"/>
  <c r="D33" i="8"/>
  <c r="C33" i="8"/>
  <c r="B33" i="8"/>
  <c r="I20" i="8"/>
  <c r="E20" i="8"/>
  <c r="D20" i="8"/>
  <c r="C20" i="8"/>
  <c r="B20" i="8"/>
  <c r="I19" i="8"/>
  <c r="E19" i="8"/>
  <c r="D19" i="8"/>
  <c r="C19" i="8"/>
  <c r="B19" i="8"/>
  <c r="I18" i="8"/>
  <c r="E18" i="8"/>
  <c r="D18" i="8"/>
  <c r="C18" i="8"/>
  <c r="B18" i="8"/>
  <c r="I17" i="8"/>
  <c r="E17" i="8"/>
  <c r="D17" i="8"/>
  <c r="C17" i="8"/>
  <c r="B17" i="8"/>
  <c r="D92" i="7"/>
  <c r="C92" i="7"/>
  <c r="B92" i="7"/>
  <c r="B91" i="7"/>
  <c r="C91" i="7"/>
  <c r="D91" i="7"/>
  <c r="E91" i="7"/>
  <c r="D90" i="7"/>
  <c r="C90" i="7"/>
  <c r="B90" i="7"/>
  <c r="D73" i="7"/>
  <c r="C73" i="7"/>
  <c r="B73" i="7"/>
  <c r="D72" i="7"/>
  <c r="C72" i="7"/>
  <c r="B72" i="7"/>
  <c r="D71" i="7"/>
  <c r="C71" i="7"/>
  <c r="B71" i="7"/>
  <c r="D54" i="7"/>
  <c r="C54" i="7"/>
  <c r="B54" i="7"/>
  <c r="D53" i="7"/>
  <c r="C53" i="7"/>
  <c r="B53" i="7"/>
  <c r="D52" i="7"/>
  <c r="C52" i="7"/>
  <c r="B52" i="7"/>
  <c r="D35" i="7"/>
  <c r="C35" i="7"/>
  <c r="D34" i="7"/>
  <c r="C34" i="7"/>
  <c r="D33" i="7"/>
  <c r="C33" i="7"/>
  <c r="B35" i="7"/>
  <c r="B34" i="7"/>
  <c r="B33" i="7"/>
  <c r="I20" i="7"/>
  <c r="I19" i="7"/>
  <c r="I18" i="7"/>
  <c r="I17" i="7"/>
  <c r="B20" i="7"/>
  <c r="B19" i="7"/>
  <c r="B18" i="7"/>
  <c r="E20" i="7"/>
  <c r="D20" i="7"/>
  <c r="C20" i="7"/>
  <c r="E19" i="7"/>
  <c r="D19" i="7"/>
  <c r="C19" i="7"/>
  <c r="E18" i="7"/>
  <c r="D18" i="7"/>
  <c r="C18" i="7"/>
  <c r="E17" i="7"/>
  <c r="D17" i="7"/>
  <c r="C17" i="7"/>
  <c r="B17" i="7"/>
  <c r="J29" i="6"/>
  <c r="J28" i="6"/>
  <c r="J27" i="6"/>
  <c r="J26" i="6"/>
  <c r="E34" i="8"/>
  <c r="E54" i="8"/>
  <c r="E90" i="8"/>
  <c r="E52" i="8"/>
  <c r="E53" i="8"/>
  <c r="E55" i="8"/>
  <c r="F53" i="8"/>
  <c r="B59" i="8"/>
  <c r="C113" i="8"/>
  <c r="E72" i="8"/>
  <c r="E92" i="8"/>
  <c r="E35" i="8"/>
  <c r="E71" i="8"/>
  <c r="E73" i="8"/>
  <c r="E91" i="8"/>
  <c r="E93" i="8"/>
  <c r="F21" i="8"/>
  <c r="G20" i="8"/>
  <c r="E72" i="7"/>
  <c r="E90" i="7"/>
  <c r="E92" i="7"/>
  <c r="E54" i="7"/>
  <c r="E71" i="7"/>
  <c r="E73" i="7"/>
  <c r="E52" i="7"/>
  <c r="E53" i="7"/>
  <c r="F17" i="7"/>
  <c r="F20" i="7"/>
  <c r="E34" i="7"/>
  <c r="E33" i="7"/>
  <c r="F19" i="7"/>
  <c r="E35" i="7"/>
  <c r="F18" i="7"/>
  <c r="J20" i="8"/>
  <c r="B107" i="8"/>
  <c r="E36" i="8"/>
  <c r="E74" i="8"/>
  <c r="F73" i="8"/>
  <c r="B79" i="8"/>
  <c r="F91" i="8"/>
  <c r="B97" i="8"/>
  <c r="E113" i="8"/>
  <c r="F90" i="8"/>
  <c r="B96" i="8"/>
  <c r="E112" i="8"/>
  <c r="F92" i="8"/>
  <c r="F33" i="8"/>
  <c r="B39" i="8"/>
  <c r="B112" i="8"/>
  <c r="F35" i="8"/>
  <c r="B41" i="8"/>
  <c r="B114" i="8"/>
  <c r="G18" i="8"/>
  <c r="F54" i="8"/>
  <c r="B60" i="8"/>
  <c r="C114" i="8"/>
  <c r="G19" i="8"/>
  <c r="F52" i="8"/>
  <c r="B98" i="8"/>
  <c r="F34" i="8"/>
  <c r="B40" i="8"/>
  <c r="B113" i="8"/>
  <c r="B58" i="8"/>
  <c r="C112" i="8"/>
  <c r="E93" i="7"/>
  <c r="F91" i="7"/>
  <c r="B97" i="7"/>
  <c r="E113" i="7"/>
  <c r="F92" i="7"/>
  <c r="B98" i="7"/>
  <c r="E114" i="7"/>
  <c r="F90" i="7"/>
  <c r="B96" i="7"/>
  <c r="E74" i="7"/>
  <c r="F72" i="7"/>
  <c r="B78" i="7"/>
  <c r="D113" i="7"/>
  <c r="E55" i="7"/>
  <c r="F53" i="7"/>
  <c r="B59" i="7"/>
  <c r="C113" i="7"/>
  <c r="E36" i="7"/>
  <c r="B39" i="7"/>
  <c r="B112" i="7"/>
  <c r="G17" i="7" a="1"/>
  <c r="D120" i="6"/>
  <c r="C120" i="6"/>
  <c r="B120" i="6"/>
  <c r="D119" i="6"/>
  <c r="C119" i="6"/>
  <c r="B119" i="6"/>
  <c r="D118" i="6"/>
  <c r="C118" i="6"/>
  <c r="B118" i="6"/>
  <c r="D95" i="6"/>
  <c r="C95" i="6"/>
  <c r="B95" i="6"/>
  <c r="D94" i="6"/>
  <c r="C94" i="6"/>
  <c r="B94" i="6"/>
  <c r="D93" i="6"/>
  <c r="C93" i="6"/>
  <c r="B93" i="6"/>
  <c r="D70" i="6"/>
  <c r="C70" i="6"/>
  <c r="B70" i="6"/>
  <c r="D69" i="6"/>
  <c r="C69" i="6"/>
  <c r="B69" i="6"/>
  <c r="D68" i="6"/>
  <c r="C68" i="6"/>
  <c r="B68" i="6"/>
  <c r="D45" i="6"/>
  <c r="D44" i="6"/>
  <c r="D43" i="6"/>
  <c r="C45" i="6"/>
  <c r="C44" i="6"/>
  <c r="C43" i="6"/>
  <c r="B45" i="6"/>
  <c r="B44" i="6"/>
  <c r="B43" i="6"/>
  <c r="E20" i="6"/>
  <c r="E19" i="6"/>
  <c r="E18" i="6"/>
  <c r="E17" i="6"/>
  <c r="D20" i="6"/>
  <c r="D19" i="6"/>
  <c r="D18" i="6"/>
  <c r="D17" i="6"/>
  <c r="C20" i="6"/>
  <c r="C19" i="6"/>
  <c r="C18" i="6"/>
  <c r="C17" i="6"/>
  <c r="B20" i="6"/>
  <c r="B18" i="6"/>
  <c r="B19" i="6"/>
  <c r="D114" i="8"/>
  <c r="E112" i="7"/>
  <c r="B99" i="7"/>
  <c r="B99" i="8"/>
  <c r="E114" i="8"/>
  <c r="F71" i="8"/>
  <c r="B77" i="8"/>
  <c r="D112" i="8"/>
  <c r="J17" i="8"/>
  <c r="B105" i="8"/>
  <c r="J19" i="8"/>
  <c r="B106" i="8"/>
  <c r="B104" i="8"/>
  <c r="F112" i="8"/>
  <c r="F72" i="8"/>
  <c r="B78" i="8"/>
  <c r="D113" i="8"/>
  <c r="F113" i="8"/>
  <c r="J18" i="8"/>
  <c r="F114" i="8"/>
  <c r="B42" i="8"/>
  <c r="B61" i="8"/>
  <c r="F54" i="7"/>
  <c r="B60" i="7"/>
  <c r="C114" i="7"/>
  <c r="F73" i="7"/>
  <c r="B79" i="7"/>
  <c r="D114" i="7"/>
  <c r="F52" i="7"/>
  <c r="B58" i="7"/>
  <c r="F71" i="7"/>
  <c r="B77" i="7"/>
  <c r="D112" i="7"/>
  <c r="F34" i="7"/>
  <c r="B40" i="7"/>
  <c r="B113" i="7"/>
  <c r="B41" i="7"/>
  <c r="B114" i="7"/>
  <c r="G17" i="7"/>
  <c r="G20" i="7"/>
  <c r="G19" i="7"/>
  <c r="G18" i="7"/>
  <c r="E119" i="6"/>
  <c r="E118" i="6"/>
  <c r="E120" i="6"/>
  <c r="D125" i="6"/>
  <c r="C126" i="6"/>
  <c r="B124" i="6"/>
  <c r="D126" i="6"/>
  <c r="C124" i="6"/>
  <c r="B125" i="6"/>
  <c r="D124" i="6"/>
  <c r="C125" i="6"/>
  <c r="B126" i="6"/>
  <c r="E94" i="6"/>
  <c r="E93" i="6"/>
  <c r="D100" i="6"/>
  <c r="C101" i="6"/>
  <c r="E95" i="6"/>
  <c r="B99" i="6"/>
  <c r="D101" i="6"/>
  <c r="C99" i="6"/>
  <c r="B100" i="6"/>
  <c r="D99" i="6"/>
  <c r="C100" i="6"/>
  <c r="B101" i="6"/>
  <c r="B50" i="6"/>
  <c r="C49" i="6"/>
  <c r="C50" i="6"/>
  <c r="D50" i="6"/>
  <c r="E44" i="6"/>
  <c r="D51" i="6"/>
  <c r="D49" i="6"/>
  <c r="E45" i="6"/>
  <c r="B51" i="6"/>
  <c r="B49" i="6"/>
  <c r="C51" i="6"/>
  <c r="E43" i="6"/>
  <c r="E69" i="6"/>
  <c r="C76" i="6"/>
  <c r="D75" i="6"/>
  <c r="E68" i="6"/>
  <c r="E70" i="6"/>
  <c r="B74" i="6"/>
  <c r="D76" i="6"/>
  <c r="C74" i="6"/>
  <c r="B75" i="6"/>
  <c r="D74" i="6"/>
  <c r="C75" i="6"/>
  <c r="B76" i="6"/>
  <c r="E28" i="6"/>
  <c r="C29" i="6"/>
  <c r="E27" i="6"/>
  <c r="E29" i="6"/>
  <c r="C27" i="6"/>
  <c r="C28" i="6"/>
  <c r="D27" i="6"/>
  <c r="D28" i="6"/>
  <c r="D29" i="6"/>
  <c r="B17" i="6"/>
  <c r="B28" i="6"/>
  <c r="B61" i="7"/>
  <c r="C112" i="7"/>
  <c r="J18" i="7"/>
  <c r="B104" i="7"/>
  <c r="B105" i="7"/>
  <c r="B106" i="7"/>
  <c r="B107" i="7"/>
  <c r="J20" i="7"/>
  <c r="J17" i="7"/>
  <c r="J19" i="7"/>
  <c r="F113" i="7"/>
  <c r="B80" i="8"/>
  <c r="G21" i="7"/>
  <c r="E96" i="6"/>
  <c r="F95" i="6"/>
  <c r="E121" i="6"/>
  <c r="F120" i="6"/>
  <c r="E125" i="6"/>
  <c r="E126" i="6"/>
  <c r="E124" i="6"/>
  <c r="E99" i="6"/>
  <c r="E100" i="6"/>
  <c r="E101" i="6"/>
  <c r="E50" i="6"/>
  <c r="E49" i="6"/>
  <c r="E51" i="6"/>
  <c r="E46" i="6"/>
  <c r="F44" i="6"/>
  <c r="E71" i="6"/>
  <c r="F69" i="6"/>
  <c r="E75" i="6"/>
  <c r="E76" i="6"/>
  <c r="E74" i="6"/>
  <c r="F28" i="6"/>
  <c r="E26" i="6"/>
  <c r="D26" i="6"/>
  <c r="C26" i="6"/>
  <c r="B29" i="6"/>
  <c r="B26" i="6"/>
  <c r="B27" i="6"/>
  <c r="F118" i="6"/>
  <c r="F93" i="6"/>
  <c r="F114" i="7"/>
  <c r="B80" i="7"/>
  <c r="B42" i="7"/>
  <c r="F94" i="6"/>
  <c r="F119" i="6"/>
  <c r="E127" i="6"/>
  <c r="F125" i="6"/>
  <c r="B131" i="6"/>
  <c r="E147" i="6"/>
  <c r="E102" i="6"/>
  <c r="F101" i="6"/>
  <c r="B107" i="6"/>
  <c r="D148" i="6"/>
  <c r="E52" i="6"/>
  <c r="F50" i="6"/>
  <c r="B56" i="6"/>
  <c r="B147" i="6"/>
  <c r="F70" i="6"/>
  <c r="F43" i="6"/>
  <c r="F45" i="6"/>
  <c r="F68" i="6"/>
  <c r="E77" i="6"/>
  <c r="F74" i="6"/>
  <c r="B80" i="6"/>
  <c r="C146" i="6"/>
  <c r="F26" i="6"/>
  <c r="F29" i="6"/>
  <c r="F27" i="6"/>
  <c r="F124" i="6"/>
  <c r="B130" i="6"/>
  <c r="E146" i="6"/>
  <c r="F126" i="6"/>
  <c r="B132" i="6"/>
  <c r="F99" i="6"/>
  <c r="B105" i="6"/>
  <c r="D146" i="6"/>
  <c r="F100" i="6"/>
  <c r="B106" i="6"/>
  <c r="D147" i="6"/>
  <c r="F49" i="6"/>
  <c r="B55" i="6"/>
  <c r="B146" i="6"/>
  <c r="F51" i="6"/>
  <c r="B57" i="6"/>
  <c r="B148" i="6"/>
  <c r="F75" i="6"/>
  <c r="B81" i="6"/>
  <c r="C147" i="6"/>
  <c r="F76" i="6"/>
  <c r="B82" i="6"/>
  <c r="C148" i="6"/>
  <c r="F30" i="6"/>
  <c r="G26" i="6" a="1"/>
  <c r="B133" i="6"/>
  <c r="E148" i="6"/>
  <c r="B108" i="6"/>
  <c r="B83" i="6"/>
  <c r="G27" i="6"/>
  <c r="G26" i="6"/>
  <c r="K26" i="6"/>
  <c r="G29" i="6"/>
  <c r="G28" i="6"/>
  <c r="B138" i="6"/>
  <c r="K27" i="6"/>
  <c r="B140" i="6"/>
  <c r="K28" i="6"/>
  <c r="B141" i="6"/>
  <c r="K29" i="6"/>
  <c r="G30" i="6"/>
  <c r="B58" i="6"/>
  <c r="F147" i="6"/>
  <c r="F148" i="6"/>
  <c r="F146" i="6"/>
  <c r="F20" i="6"/>
  <c r="F19" i="6"/>
  <c r="F18" i="6"/>
  <c r="F17" i="6"/>
  <c r="F21" i="6"/>
  <c r="G17" i="6" a="1"/>
  <c r="G18" i="6"/>
  <c r="G19" i="6"/>
  <c r="G20" i="6"/>
  <c r="G17" i="6"/>
  <c r="G21" i="6"/>
</calcChain>
</file>

<file path=xl/comments1.xml><?xml version="1.0" encoding="utf-8"?>
<comments xmlns="http://schemas.openxmlformats.org/spreadsheetml/2006/main">
  <authors>
    <author>IshizakA</author>
  </authors>
  <commentList>
    <comment ref="B17" authorId="0">
      <text>
        <r>
          <rPr>
            <b/>
            <u/>
            <sz val="8"/>
            <color indexed="81"/>
            <rFont val="Tahoma"/>
            <family val="2"/>
          </rPr>
          <t xml:space="preserve">Squaring the comparison matrix:
</t>
        </r>
        <r>
          <rPr>
            <sz val="8"/>
            <color indexed="81"/>
            <rFont val="Tahoma"/>
            <family val="2"/>
          </rPr>
          <t>4 is given by the multiplication of the first row (1, 1/7, 5, 1/2) and first column (1, 7, 1/5, 2) of the above matrix.
(See the Help of Excell for the function MMULT)</t>
        </r>
      </text>
    </comment>
    <comment ref="F17" authorId="0">
      <text>
        <r>
          <rPr>
            <b/>
            <sz val="8"/>
            <color indexed="81"/>
            <rFont val="Tahoma"/>
            <family val="2"/>
          </rPr>
          <t>Sum of the first row of the squared matrix</t>
        </r>
      </text>
    </comment>
    <comment ref="G17" authorId="0">
      <text>
        <r>
          <rPr>
            <b/>
            <u/>
            <sz val="8"/>
            <color indexed="81"/>
            <rFont val="Tahoma"/>
            <family val="2"/>
          </rPr>
          <t>Normalisation</t>
        </r>
        <r>
          <rPr>
            <b/>
            <sz val="8"/>
            <color indexed="81"/>
            <rFont val="Tahoma"/>
            <family val="2"/>
          </rPr>
          <t xml:space="preserve">:
</t>
        </r>
        <r>
          <rPr>
            <sz val="8"/>
            <color indexed="81"/>
            <rFont val="Tahoma"/>
            <family val="2"/>
          </rPr>
          <t>Sum of the row/Sum of the all matrix elements</t>
        </r>
      </text>
    </comment>
    <comment ref="B26" authorId="0">
      <text>
        <r>
          <rPr>
            <b/>
            <u/>
            <sz val="8"/>
            <color indexed="81"/>
            <rFont val="Tahoma"/>
            <family val="2"/>
          </rPr>
          <t xml:space="preserve">Squaring the comparison matrix:
</t>
        </r>
        <r>
          <rPr>
            <sz val="8"/>
            <color indexed="81"/>
            <rFont val="Tahoma"/>
            <family val="2"/>
          </rPr>
          <t>4 is given by the multiplication of the first row (1, 1/7, 5, 1/2) and first column (1, 7, 1/5, 2) of the above matrix.
(See the Help of Excell for the function MMULT)</t>
        </r>
      </text>
    </comment>
    <comment ref="F26" authorId="0">
      <text>
        <r>
          <rPr>
            <b/>
            <sz val="8"/>
            <color indexed="81"/>
            <rFont val="Tahoma"/>
            <family val="2"/>
          </rPr>
          <t>Sum of the first row of the squared matrix</t>
        </r>
      </text>
    </comment>
    <comment ref="G26" authorId="0">
      <text>
        <r>
          <rPr>
            <b/>
            <u/>
            <sz val="8"/>
            <color indexed="81"/>
            <rFont val="Tahoma"/>
            <family val="2"/>
          </rPr>
          <t>Normalisation</t>
        </r>
        <r>
          <rPr>
            <b/>
            <sz val="8"/>
            <color indexed="81"/>
            <rFont val="Tahoma"/>
            <family val="2"/>
          </rPr>
          <t xml:space="preserve">:
</t>
        </r>
        <r>
          <rPr>
            <sz val="8"/>
            <color indexed="81"/>
            <rFont val="Tahoma"/>
            <family val="2"/>
          </rPr>
          <t>Sum of the row/Sum of the all matrix elements</t>
        </r>
      </text>
    </comment>
  </commentList>
</comments>
</file>

<file path=xl/comments2.xml><?xml version="1.0" encoding="utf-8"?>
<comments xmlns="http://schemas.openxmlformats.org/spreadsheetml/2006/main">
  <authors>
    <author>IshizakA</author>
  </authors>
  <commentList>
    <comment ref="G17" authorId="0">
      <text>
        <r>
          <rPr>
            <b/>
            <u/>
            <sz val="8"/>
            <color indexed="81"/>
            <rFont val="Tahoma"/>
            <family val="2"/>
          </rPr>
          <t>Normalisation</t>
        </r>
        <r>
          <rPr>
            <b/>
            <sz val="8"/>
            <color indexed="81"/>
            <rFont val="Tahoma"/>
            <family val="2"/>
          </rPr>
          <t xml:space="preserve">:
</t>
        </r>
        <r>
          <rPr>
            <sz val="8"/>
            <color indexed="81"/>
            <rFont val="Tahoma"/>
            <family val="2"/>
          </rPr>
          <t>Sum of the row/Sum of the all matrix elements</t>
        </r>
      </text>
    </comment>
  </commentList>
</comments>
</file>

<file path=xl/sharedStrings.xml><?xml version="1.0" encoding="utf-8"?>
<sst xmlns="http://schemas.openxmlformats.org/spreadsheetml/2006/main" count="464" uniqueCount="68">
  <si>
    <t>Visibility</t>
  </si>
  <si>
    <t>Competition</t>
  </si>
  <si>
    <t>Frequency</t>
  </si>
  <si>
    <t>Renting costs</t>
  </si>
  <si>
    <t>2) Square the comparison matrix, sum the rows,and normalise (Power method)</t>
  </si>
  <si>
    <t>Sum of the rows</t>
  </si>
  <si>
    <t>Eigenvector</t>
  </si>
  <si>
    <t>Industrial area</t>
  </si>
  <si>
    <t>Shopping centre</t>
  </si>
  <si>
    <t>City centre</t>
  </si>
  <si>
    <t>Criteria for shop location decision</t>
  </si>
  <si>
    <t>Criterion</t>
  </si>
  <si>
    <t>Rental cost</t>
  </si>
  <si>
    <t>Explaination</t>
  </si>
  <si>
    <t>Probability that a random passer-by notices the shop</t>
  </si>
  <si>
    <t>Level of competition in the area</t>
  </si>
  <si>
    <t>Average number of customers in similar shops in the area</t>
  </si>
  <si>
    <t>Average rental cost by square meter</t>
  </si>
  <si>
    <t>Degree of importance</t>
  </si>
  <si>
    <t>Definition</t>
  </si>
  <si>
    <t>Equal Importance</t>
  </si>
  <si>
    <t>Weak</t>
  </si>
  <si>
    <t>Moderate importance</t>
  </si>
  <si>
    <t>Moderate plus</t>
  </si>
  <si>
    <t>Strong importance</t>
  </si>
  <si>
    <t>Strong plus</t>
  </si>
  <si>
    <t>Very strong or demonstrated importance</t>
  </si>
  <si>
    <t>Very, very strong</t>
  </si>
  <si>
    <t>Extreme importance</t>
  </si>
  <si>
    <t>Row array first then column array with the MMULT formula</t>
  </si>
  <si>
    <t>(Note:  within 1% is OK)</t>
  </si>
  <si>
    <t>Sum of Rows</t>
  </si>
  <si>
    <t>Stop</t>
  </si>
  <si>
    <t>Local Priorities</t>
  </si>
  <si>
    <t>4)  Calculate Local Priorities</t>
  </si>
  <si>
    <t>Rental Costs</t>
  </si>
  <si>
    <t>Criteria Priorities</t>
  </si>
  <si>
    <t>Local x Global</t>
  </si>
  <si>
    <r>
      <t xml:space="preserve">1) </t>
    </r>
    <r>
      <rPr>
        <b/>
        <sz val="12"/>
        <rFont val="Calibri"/>
        <family val="2"/>
      </rPr>
      <t>Compare pairwise the importance of each criteria as regard to the goal</t>
    </r>
  </si>
  <si>
    <r>
      <t xml:space="preserve">3) Iterate step 2 until the </t>
    </r>
    <r>
      <rPr>
        <b/>
        <sz val="12"/>
        <rFont val="Calibri"/>
        <family val="2"/>
      </rPr>
      <t>eigenvector (priority vector) does not change anymore</t>
    </r>
  </si>
  <si>
    <t>Preference</t>
  </si>
  <si>
    <t>1st</t>
  </si>
  <si>
    <t>Rank</t>
  </si>
  <si>
    <r>
      <t xml:space="preserve">Priority calculation with the </t>
    </r>
    <r>
      <rPr>
        <b/>
        <sz val="16"/>
        <rFont val="Calibri"/>
        <family val="2"/>
      </rPr>
      <t>eigenvalue method</t>
    </r>
    <r>
      <rPr>
        <sz val="16"/>
        <rFont val="Calibri"/>
        <family val="2"/>
      </rPr>
      <t xml:space="preserve">   </t>
    </r>
  </si>
  <si>
    <r>
      <rPr>
        <b/>
        <sz val="13"/>
        <rFont val="Calibri"/>
        <family val="2"/>
      </rPr>
      <t xml:space="preserve">A) Criteria </t>
    </r>
    <r>
      <rPr>
        <sz val="13"/>
        <rFont val="Calibri"/>
        <family val="2"/>
      </rPr>
      <t>(Visibility, Competition, Frequency, Renting costs)</t>
    </r>
  </si>
  <si>
    <t>Pairwise comparison of Competition</t>
  </si>
  <si>
    <t>Pairwise comparison of Visibility</t>
  </si>
  <si>
    <t>Pairwise comparison of Frequency</t>
  </si>
  <si>
    <t>Pairwise comparison of Rental Costs</t>
  </si>
  <si>
    <t>Compute Global Priorities</t>
  </si>
  <si>
    <r>
      <t xml:space="preserve">Priority calculation with the </t>
    </r>
    <r>
      <rPr>
        <b/>
        <sz val="16"/>
        <rFont val="Calibri"/>
        <family val="2"/>
      </rPr>
      <t>approximate Method</t>
    </r>
  </si>
  <si>
    <t>Normalized Sum</t>
  </si>
  <si>
    <t>2)  Sum the rows and normalize</t>
  </si>
  <si>
    <t>Score</t>
  </si>
  <si>
    <t>Geometric Mean</t>
  </si>
  <si>
    <t>1) Compare pairwise the importance of each criteria as regard to the goal</t>
  </si>
  <si>
    <t>2) Calculate the geometric mean of the rows</t>
  </si>
  <si>
    <t>3) Normalise the geometric mean = criteria priorities</t>
  </si>
  <si>
    <r>
      <t xml:space="preserve">Priority calculation with the </t>
    </r>
    <r>
      <rPr>
        <b/>
        <sz val="16"/>
        <rFont val="Calibri"/>
        <family val="2"/>
      </rPr>
      <t>Geometric Mean Method</t>
    </r>
  </si>
  <si>
    <t>Consistency</t>
  </si>
  <si>
    <r>
      <t>lambda</t>
    </r>
    <r>
      <rPr>
        <vertAlign val="subscript"/>
        <sz val="11"/>
        <rFont val="Calibri"/>
        <family val="2"/>
        <scheme val="minor"/>
      </rPr>
      <t>max</t>
    </r>
  </si>
  <si>
    <r>
      <t>A</t>
    </r>
    <r>
      <rPr>
        <i/>
        <sz val="11"/>
        <rFont val="Calibri"/>
        <family val="2"/>
        <scheme val="minor"/>
      </rPr>
      <t>w</t>
    </r>
  </si>
  <si>
    <t>Consistency Index</t>
  </si>
  <si>
    <t>Order of Matrix</t>
  </si>
  <si>
    <t>Random</t>
  </si>
  <si>
    <r>
      <t>Use f</t>
    </r>
    <r>
      <rPr>
        <vertAlign val="subscript"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to "insert" the MMULT function</t>
    </r>
  </si>
  <si>
    <t xml:space="preserve"> </t>
  </si>
  <si>
    <t>Return: Column vector
=PRODUCT(B10:E10)^(1/COUNT(B10:E10))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</si>
</sst>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3"/>
      <name val="Calibri"/>
      <family val="2"/>
    </font>
    <font>
      <b/>
      <u/>
      <sz val="8"/>
      <color indexed="81"/>
      <name val="Tahoma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</font>
    <font>
      <sz val="16"/>
      <name val="Calibri"/>
      <family val="2"/>
    </font>
    <font>
      <b/>
      <sz val="13"/>
      <name val="Calibri"/>
      <family val="2"/>
    </font>
    <font>
      <vertAlign val="subscript"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Border="1"/>
    <xf numFmtId="0" fontId="0" fillId="0" borderId="2" xfId="0" applyBorder="1"/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2" fontId="8" fillId="0" borderId="0" xfId="0" applyNumberFormat="1" applyFont="1" applyBorder="1"/>
    <xf numFmtId="2" fontId="8" fillId="0" borderId="2" xfId="0" applyNumberFormat="1" applyFont="1" applyBorder="1"/>
    <xf numFmtId="165" fontId="8" fillId="0" borderId="0" xfId="1" applyNumberFormat="1" applyFont="1"/>
    <xf numFmtId="2" fontId="6" fillId="0" borderId="2" xfId="0" applyNumberFormat="1" applyFont="1" applyBorder="1"/>
    <xf numFmtId="2" fontId="8" fillId="0" borderId="2" xfId="0" applyNumberFormat="1" applyFont="1" applyBorder="1" applyAlignment="1">
      <alignment horizontal="left"/>
    </xf>
    <xf numFmtId="0" fontId="9" fillId="0" borderId="0" xfId="0" applyFont="1" applyFill="1"/>
    <xf numFmtId="0" fontId="9" fillId="3" borderId="0" xfId="0" applyFont="1" applyFill="1" applyBorder="1"/>
    <xf numFmtId="0" fontId="13" fillId="0" borderId="0" xfId="0" applyFont="1" applyAlignment="1">
      <alignment horizontal="center"/>
    </xf>
    <xf numFmtId="166" fontId="8" fillId="0" borderId="0" xfId="1" applyNumberFormat="1" applyFont="1"/>
    <xf numFmtId="166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Border="1"/>
    <xf numFmtId="166" fontId="8" fillId="0" borderId="2" xfId="0" applyNumberFormat="1" applyFont="1" applyBorder="1"/>
    <xf numFmtId="166" fontId="8" fillId="0" borderId="0" xfId="0" applyNumberFormat="1" applyFont="1" applyBorder="1"/>
    <xf numFmtId="0" fontId="14" fillId="0" borderId="0" xfId="0" applyFont="1"/>
    <xf numFmtId="0" fontId="3" fillId="0" borderId="0" xfId="0" applyFont="1"/>
    <xf numFmtId="12" fontId="8" fillId="0" borderId="0" xfId="0" applyNumberFormat="1" applyFont="1"/>
    <xf numFmtId="12" fontId="8" fillId="0" borderId="0" xfId="0" applyNumberFormat="1" applyFont="1" applyAlignment="1">
      <alignment horizontal="center"/>
    </xf>
    <xf numFmtId="12" fontId="8" fillId="0" borderId="2" xfId="0" applyNumberFormat="1" applyFont="1" applyBorder="1" applyAlignment="1">
      <alignment horizontal="center"/>
    </xf>
    <xf numFmtId="12" fontId="8" fillId="0" borderId="0" xfId="0" applyNumberFormat="1" applyFont="1" applyBorder="1"/>
    <xf numFmtId="164" fontId="8" fillId="0" borderId="0" xfId="0" applyNumberFormat="1" applyFont="1"/>
    <xf numFmtId="0" fontId="8" fillId="5" borderId="0" xfId="0" applyFont="1" applyFill="1"/>
    <xf numFmtId="0" fontId="8" fillId="0" borderId="0" xfId="0" applyFont="1" applyFill="1"/>
    <xf numFmtId="166" fontId="8" fillId="0" borderId="0" xfId="0" applyNumberFormat="1" applyFont="1"/>
    <xf numFmtId="165" fontId="8" fillId="5" borderId="0" xfId="1" applyNumberFormat="1" applyFont="1" applyFill="1"/>
    <xf numFmtId="0" fontId="13" fillId="0" borderId="0" xfId="0" applyFont="1"/>
    <xf numFmtId="12" fontId="8" fillId="2" borderId="2" xfId="0" applyNumberFormat="1" applyFont="1" applyFill="1" applyBorder="1" applyAlignment="1">
      <alignment horizontal="left" indent="5"/>
    </xf>
    <xf numFmtId="12" fontId="13" fillId="0" borderId="2" xfId="0" applyNumberFormat="1" applyFont="1" applyBorder="1" applyAlignment="1">
      <alignment horizontal="left" indent="5"/>
    </xf>
    <xf numFmtId="12" fontId="13" fillId="0" borderId="2" xfId="0" applyNumberFormat="1" applyFont="1" applyBorder="1" applyAlignment="1">
      <alignment horizontal="center"/>
    </xf>
    <xf numFmtId="12" fontId="8" fillId="0" borderId="2" xfId="0" applyNumberFormat="1" applyFont="1" applyBorder="1" applyAlignment="1">
      <alignment horizontal="left" indent="5"/>
    </xf>
    <xf numFmtId="12" fontId="8" fillId="0" borderId="0" xfId="0" applyNumberFormat="1" applyFont="1" applyBorder="1" applyAlignment="1">
      <alignment horizontal="center"/>
    </xf>
    <xf numFmtId="12" fontId="8" fillId="0" borderId="0" xfId="0" applyNumberFormat="1" applyFont="1" applyBorder="1" applyAlignment="1">
      <alignment horizontal="left" indent="5"/>
    </xf>
    <xf numFmtId="12" fontId="8" fillId="0" borderId="0" xfId="0" applyNumberFormat="1" applyFont="1" applyFill="1" applyBorder="1" applyAlignment="1">
      <alignment horizontal="left" indent="5"/>
    </xf>
    <xf numFmtId="2" fontId="8" fillId="2" borderId="2" xfId="0" applyNumberFormat="1" applyFont="1" applyFill="1" applyBorder="1" applyAlignment="1">
      <alignment horizontal="left" indent="5"/>
    </xf>
    <xf numFmtId="2" fontId="13" fillId="0" borderId="2" xfId="0" applyNumberFormat="1" applyFont="1" applyBorder="1" applyAlignment="1">
      <alignment horizontal="left" indent="5"/>
    </xf>
    <xf numFmtId="166" fontId="8" fillId="0" borderId="2" xfId="1" applyNumberFormat="1" applyFont="1" applyBorder="1"/>
    <xf numFmtId="2" fontId="8" fillId="0" borderId="2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left" indent="5"/>
    </xf>
    <xf numFmtId="0" fontId="8" fillId="0" borderId="2" xfId="0" applyFont="1" applyBorder="1"/>
    <xf numFmtId="2" fontId="8" fillId="0" borderId="2" xfId="0" applyNumberFormat="1" applyFont="1" applyFill="1" applyBorder="1"/>
    <xf numFmtId="164" fontId="8" fillId="4" borderId="2" xfId="0" applyNumberFormat="1" applyFont="1" applyFill="1" applyBorder="1"/>
    <xf numFmtId="0" fontId="8" fillId="0" borderId="2" xfId="0" applyFont="1" applyFill="1" applyBorder="1"/>
    <xf numFmtId="0" fontId="5" fillId="0" borderId="0" xfId="0" applyFont="1" applyBorder="1"/>
    <xf numFmtId="2" fontId="13" fillId="0" borderId="0" xfId="0" applyNumberFormat="1" applyFont="1" applyBorder="1"/>
    <xf numFmtId="2" fontId="13" fillId="0" borderId="2" xfId="0" applyNumberFormat="1" applyFont="1" applyFill="1" applyBorder="1"/>
    <xf numFmtId="166" fontId="8" fillId="2" borderId="2" xfId="0" applyNumberFormat="1" applyFont="1" applyFill="1" applyBorder="1" applyAlignment="1">
      <alignment horizontal="left" indent="5"/>
    </xf>
    <xf numFmtId="164" fontId="8" fillId="0" borderId="2" xfId="0" applyNumberFormat="1" applyFont="1" applyFill="1" applyBorder="1"/>
    <xf numFmtId="12" fontId="8" fillId="0" borderId="2" xfId="0" applyNumberFormat="1" applyFont="1" applyBorder="1"/>
    <xf numFmtId="12" fontId="8" fillId="0" borderId="3" xfId="0" applyNumberFormat="1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/>
    </xf>
    <xf numFmtId="0" fontId="5" fillId="5" borderId="0" xfId="0" applyFont="1" applyFill="1"/>
    <xf numFmtId="0" fontId="13" fillId="5" borderId="0" xfId="0" applyFont="1" applyFill="1" applyAlignment="1">
      <alignment horizontal="center"/>
    </xf>
    <xf numFmtId="0" fontId="8" fillId="0" borderId="0" xfId="0" applyNumberFormat="1" applyFont="1"/>
    <xf numFmtId="0" fontId="0" fillId="0" borderId="0" xfId="0" quotePrefix="1" applyAlignment="1">
      <alignment horizontal="center" wrapText="1"/>
    </xf>
    <xf numFmtId="0" fontId="5" fillId="5" borderId="0" xfId="0" applyFont="1" applyFill="1" applyBorder="1"/>
    <xf numFmtId="2" fontId="8" fillId="5" borderId="0" xfId="0" applyNumberFormat="1" applyFont="1" applyFill="1" applyBorder="1"/>
    <xf numFmtId="0" fontId="6" fillId="5" borderId="0" xfId="0" applyFont="1" applyFill="1" applyBorder="1"/>
    <xf numFmtId="2" fontId="13" fillId="5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952500</xdr:colOff>
      <xdr:row>4</xdr:row>
      <xdr:rowOff>25401</xdr:rowOff>
    </xdr:from>
    <xdr:ext cx="1600200" cy="10776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676900" y="914401"/>
              <a:ext cx="1600200" cy="1077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en-US" sz="1800" i="1">
                            <a:latin typeface="Cambria Math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sz="1800" b="0" i="1">
                            <a:latin typeface="Cambria Math" charset="0"/>
                          </a:rPr>
                          <m:t>𝑛</m:t>
                        </m:r>
                      </m:deg>
                      <m:e>
                        <m:nary>
                          <m:naryPr>
                            <m:chr m:val="∏"/>
                            <m:ctrlPr>
                              <a:rPr lang="en-US" sz="1800" i="1">
                                <a:latin typeface="Cambria Math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charset="0"/>
                              </a:rPr>
                              <m:t>𝑗</m:t>
                            </m:r>
                            <m:r>
                              <a:rPr lang="en-US" sz="1800" b="0" i="1">
                                <a:latin typeface="Cambria Math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</m:nary>
                      </m:e>
                    </m:rad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676900" y="914401"/>
              <a:ext cx="1600200" cy="1077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charset="0"/>
                </a:rPr>
                <a:t>√(</a:t>
              </a:r>
              <a:r>
                <a:rPr lang="en-US" sz="1800" b="0" i="0">
                  <a:latin typeface="Cambria Math" charset="0"/>
                </a:rPr>
                <a:t>𝑛&amp;∏24_(𝑗=1)^𝑛▒𝑎_𝑖𝑗 )</a:t>
              </a:r>
              <a:endParaRPr 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2.5" customWidth="1"/>
    <col min="2" max="2" width="16.83203125" customWidth="1"/>
    <col min="3" max="3" width="53.5" customWidth="1"/>
  </cols>
  <sheetData>
    <row r="2" spans="2:3" x14ac:dyDescent="0.2">
      <c r="B2" s="68" t="s">
        <v>10</v>
      </c>
      <c r="C2" s="68"/>
    </row>
    <row r="3" spans="2:3" x14ac:dyDescent="0.2">
      <c r="B3" s="10" t="s">
        <v>11</v>
      </c>
      <c r="C3" s="10" t="s">
        <v>13</v>
      </c>
    </row>
    <row r="4" spans="2:3" x14ac:dyDescent="0.2">
      <c r="B4" s="9" t="s">
        <v>0</v>
      </c>
      <c r="C4" s="9" t="s">
        <v>14</v>
      </c>
    </row>
    <row r="5" spans="2:3" x14ac:dyDescent="0.2">
      <c r="B5" s="9" t="s">
        <v>1</v>
      </c>
      <c r="C5" s="9" t="s">
        <v>15</v>
      </c>
    </row>
    <row r="6" spans="2:3" x14ac:dyDescent="0.2">
      <c r="B6" s="9" t="s">
        <v>2</v>
      </c>
      <c r="C6" s="9" t="s">
        <v>16</v>
      </c>
    </row>
    <row r="7" spans="2:3" x14ac:dyDescent="0.2">
      <c r="B7" s="9" t="s">
        <v>12</v>
      </c>
      <c r="C7" s="9" t="s">
        <v>17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J15" sqref="J15"/>
    </sheetView>
  </sheetViews>
  <sheetFormatPr baseColWidth="10" defaultColWidth="8.83203125" defaultRowHeight="15" x14ac:dyDescent="0.2"/>
  <cols>
    <col min="3" max="3" width="21.33203125" style="1" customWidth="1"/>
    <col min="4" max="4" width="37.83203125" customWidth="1"/>
  </cols>
  <sheetData>
    <row r="3" spans="3:4" x14ac:dyDescent="0.2">
      <c r="C3" s="11" t="s">
        <v>18</v>
      </c>
      <c r="D3" s="10" t="s">
        <v>19</v>
      </c>
    </row>
    <row r="4" spans="3:4" x14ac:dyDescent="0.2">
      <c r="C4" s="12">
        <v>1</v>
      </c>
      <c r="D4" s="10" t="s">
        <v>20</v>
      </c>
    </row>
    <row r="5" spans="3:4" x14ac:dyDescent="0.2">
      <c r="C5" s="12">
        <v>2</v>
      </c>
      <c r="D5" s="9" t="s">
        <v>21</v>
      </c>
    </row>
    <row r="6" spans="3:4" x14ac:dyDescent="0.2">
      <c r="C6" s="12">
        <v>3</v>
      </c>
      <c r="D6" s="10" t="s">
        <v>22</v>
      </c>
    </row>
    <row r="7" spans="3:4" x14ac:dyDescent="0.2">
      <c r="C7" s="12">
        <v>4</v>
      </c>
      <c r="D7" s="9" t="s">
        <v>23</v>
      </c>
    </row>
    <row r="8" spans="3:4" x14ac:dyDescent="0.2">
      <c r="C8" s="12">
        <v>5</v>
      </c>
      <c r="D8" s="10" t="s">
        <v>24</v>
      </c>
    </row>
    <row r="9" spans="3:4" x14ac:dyDescent="0.2">
      <c r="C9" s="12">
        <v>6</v>
      </c>
      <c r="D9" s="9" t="s">
        <v>25</v>
      </c>
    </row>
    <row r="10" spans="3:4" x14ac:dyDescent="0.2">
      <c r="C10" s="12">
        <v>7</v>
      </c>
      <c r="D10" s="10" t="s">
        <v>26</v>
      </c>
    </row>
    <row r="11" spans="3:4" x14ac:dyDescent="0.2">
      <c r="C11" s="12">
        <v>8</v>
      </c>
      <c r="D11" s="9" t="s">
        <v>27</v>
      </c>
    </row>
    <row r="12" spans="3:4" x14ac:dyDescent="0.2">
      <c r="C12" s="12">
        <v>9</v>
      </c>
      <c r="D12" s="10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1"/>
  <sheetViews>
    <sheetView topLeftCell="A140" workbookViewId="0">
      <selection activeCell="K152" sqref="K152"/>
    </sheetView>
  </sheetViews>
  <sheetFormatPr baseColWidth="10" defaultColWidth="15.33203125" defaultRowHeight="15" x14ac:dyDescent="0.2"/>
  <cols>
    <col min="1" max="1" width="15.33203125" style="5"/>
    <col min="2" max="2" width="16" style="5" customWidth="1"/>
    <col min="3" max="5" width="15.33203125" style="5"/>
    <col min="6" max="6" width="16.33203125" style="5" customWidth="1"/>
    <col min="7" max="7" width="11.5" style="5" customWidth="1"/>
    <col min="8" max="8" width="10.5" style="5" customWidth="1"/>
    <col min="9" max="9" width="15.33203125" style="5"/>
    <col min="10" max="10" width="17.6640625" style="5" customWidth="1"/>
    <col min="11" max="11" width="15.33203125" style="5"/>
    <col min="12" max="12" width="5.6640625" style="5" customWidth="1"/>
    <col min="13" max="16384" width="15.33203125" style="5"/>
  </cols>
  <sheetData>
    <row r="1" spans="1:18" ht="21" x14ac:dyDescent="0.25">
      <c r="A1" s="30" t="s">
        <v>43</v>
      </c>
    </row>
    <row r="3" spans="1:18" ht="17" x14ac:dyDescent="0.2">
      <c r="A3" s="31" t="s">
        <v>44</v>
      </c>
    </row>
    <row r="5" spans="1:18" ht="16" x14ac:dyDescent="0.2">
      <c r="A5" s="22" t="s">
        <v>38</v>
      </c>
    </row>
    <row r="7" spans="1:18" x14ac:dyDescent="0.2">
      <c r="A7" s="32"/>
      <c r="B7" s="33" t="s">
        <v>0</v>
      </c>
      <c r="C7" s="33" t="s">
        <v>1</v>
      </c>
      <c r="D7" s="33" t="s">
        <v>2</v>
      </c>
      <c r="E7" s="33" t="s">
        <v>3</v>
      </c>
      <c r="G7" s="32"/>
      <c r="H7" s="32"/>
      <c r="I7" s="32"/>
      <c r="J7" s="32"/>
      <c r="K7" s="32"/>
    </row>
    <row r="8" spans="1:18" x14ac:dyDescent="0.2">
      <c r="A8" s="32" t="s">
        <v>0</v>
      </c>
      <c r="B8" s="34">
        <v>1</v>
      </c>
      <c r="C8" s="34">
        <v>0.25</v>
      </c>
      <c r="D8" s="34">
        <v>0.2</v>
      </c>
      <c r="E8" s="34">
        <v>2</v>
      </c>
      <c r="G8" s="32"/>
      <c r="H8" s="35"/>
      <c r="I8" s="35"/>
      <c r="J8" s="35"/>
      <c r="K8" s="35"/>
    </row>
    <row r="9" spans="1:18" x14ac:dyDescent="0.2">
      <c r="A9" s="32" t="s">
        <v>1</v>
      </c>
      <c r="B9" s="34">
        <v>4</v>
      </c>
      <c r="C9" s="34">
        <v>1</v>
      </c>
      <c r="D9" s="34">
        <v>0.5</v>
      </c>
      <c r="E9" s="34">
        <v>1</v>
      </c>
      <c r="G9" s="32"/>
      <c r="H9" s="35"/>
      <c r="I9" s="35"/>
      <c r="J9" s="35"/>
      <c r="K9" s="35"/>
    </row>
    <row r="10" spans="1:18" x14ac:dyDescent="0.2">
      <c r="A10" s="32" t="s">
        <v>2</v>
      </c>
      <c r="B10" s="34">
        <v>5</v>
      </c>
      <c r="C10" s="34">
        <v>2</v>
      </c>
      <c r="D10" s="34">
        <v>1</v>
      </c>
      <c r="E10" s="34">
        <v>4</v>
      </c>
      <c r="G10" s="32"/>
      <c r="H10" s="35"/>
      <c r="I10" s="35"/>
      <c r="J10" s="35"/>
      <c r="K10" s="35"/>
    </row>
    <row r="11" spans="1:18" x14ac:dyDescent="0.2">
      <c r="A11" s="32" t="s">
        <v>3</v>
      </c>
      <c r="B11" s="34">
        <v>0.5</v>
      </c>
      <c r="C11" s="34">
        <v>1</v>
      </c>
      <c r="D11" s="34">
        <v>0.25</v>
      </c>
      <c r="E11" s="34">
        <v>1</v>
      </c>
      <c r="G11" s="32"/>
      <c r="H11" s="35"/>
      <c r="I11" s="35"/>
      <c r="J11" s="35"/>
      <c r="K11" s="35"/>
    </row>
    <row r="12" spans="1:18" x14ac:dyDescent="0.2">
      <c r="H12" s="8"/>
      <c r="I12" s="8"/>
      <c r="J12" s="8"/>
      <c r="K12" s="8"/>
    </row>
    <row r="14" spans="1:18" ht="16" x14ac:dyDescent="0.2">
      <c r="A14" s="7" t="s">
        <v>4</v>
      </c>
    </row>
    <row r="15" spans="1:18" x14ac:dyDescent="0.2">
      <c r="B15" s="4"/>
    </row>
    <row r="16" spans="1:18" x14ac:dyDescent="0.2">
      <c r="B16" s="6" t="s">
        <v>0</v>
      </c>
      <c r="C16" s="6" t="s">
        <v>1</v>
      </c>
      <c r="D16" s="6" t="s">
        <v>2</v>
      </c>
      <c r="E16" s="6" t="s">
        <v>3</v>
      </c>
      <c r="F16" s="24" t="s">
        <v>5</v>
      </c>
      <c r="G16" s="24" t="s">
        <v>6</v>
      </c>
      <c r="N16" s="55"/>
      <c r="O16" s="55" t="s">
        <v>0</v>
      </c>
      <c r="P16" s="55" t="s">
        <v>1</v>
      </c>
      <c r="Q16" s="55" t="s">
        <v>2</v>
      </c>
      <c r="R16" s="55" t="s">
        <v>3</v>
      </c>
    </row>
    <row r="17" spans="1:18" x14ac:dyDescent="0.2">
      <c r="A17" s="5" t="s">
        <v>0</v>
      </c>
      <c r="B17" s="57">
        <f>MMULT(B8:E8,B8:B11)</f>
        <v>4</v>
      </c>
      <c r="C17" s="27">
        <f>MMULT(B8:E8,C8:C11)</f>
        <v>2.9</v>
      </c>
      <c r="D17" s="27">
        <f>MMULT(B8:E8,D8:D11)</f>
        <v>1.0249999999999999</v>
      </c>
      <c r="E17" s="27">
        <f>MMULT(B8:E8,E8:E11)</f>
        <v>5.05</v>
      </c>
      <c r="F17" s="27">
        <f>SUM(B17:E17)</f>
        <v>12.975000000000001</v>
      </c>
      <c r="G17" s="51">
        <f t="array" ref="G17:G20">F17:F20/F21</f>
        <v>0.11876430205949658</v>
      </c>
      <c r="H17" s="37" t="s">
        <v>29</v>
      </c>
      <c r="I17" s="37"/>
      <c r="J17" s="37"/>
      <c r="K17" s="37"/>
      <c r="N17" s="55" t="s">
        <v>0</v>
      </c>
      <c r="O17" s="55">
        <f>MMULT(B8:E8,B8:B11)</f>
        <v>4</v>
      </c>
      <c r="P17" s="55">
        <f>MMULT(B8:E8,C8:C11)</f>
        <v>2.9</v>
      </c>
      <c r="Q17" s="55"/>
      <c r="R17" s="55"/>
    </row>
    <row r="18" spans="1:18" ht="17" x14ac:dyDescent="0.25">
      <c r="A18" s="5" t="s">
        <v>1</v>
      </c>
      <c r="B18" s="27">
        <f>MMULT(B9:E9,B8:B11)</f>
        <v>11</v>
      </c>
      <c r="C18" s="57">
        <f>MMULT(B9:E9,C8:C11)</f>
        <v>4</v>
      </c>
      <c r="D18" s="27">
        <f>MMULT(B9:E9,D8:D11)</f>
        <v>2.0499999999999998</v>
      </c>
      <c r="E18" s="27">
        <f>MMULT(B9:E9,E8:E11)</f>
        <v>12</v>
      </c>
      <c r="F18" s="27">
        <f>SUM(B18:E18)</f>
        <v>29.05</v>
      </c>
      <c r="G18" s="51">
        <v>0.26590389016018307</v>
      </c>
      <c r="H18" s="40" t="s">
        <v>65</v>
      </c>
      <c r="I18" s="37"/>
      <c r="J18" s="37"/>
      <c r="K18" s="37"/>
      <c r="N18" s="55" t="s">
        <v>1</v>
      </c>
      <c r="O18" s="55"/>
      <c r="P18" s="55"/>
      <c r="Q18" s="55"/>
      <c r="R18" s="55"/>
    </row>
    <row r="19" spans="1:18" x14ac:dyDescent="0.2">
      <c r="A19" s="5" t="s">
        <v>2</v>
      </c>
      <c r="B19" s="27">
        <f>MMULT(B10:E10,B8:B11)</f>
        <v>20</v>
      </c>
      <c r="C19" s="27">
        <f>MMULT(B10:E10,C8:C11)</f>
        <v>9.25</v>
      </c>
      <c r="D19" s="57">
        <f>MMULT(B10:E10,D8:D11)</f>
        <v>4</v>
      </c>
      <c r="E19" s="27">
        <f>MMULT(B10:E10,E8:E11)</f>
        <v>20</v>
      </c>
      <c r="F19" s="27">
        <f>SUM(B19:E19)</f>
        <v>53.25</v>
      </c>
      <c r="G19" s="51">
        <v>0.48741418764302058</v>
      </c>
      <c r="H19" s="19"/>
      <c r="N19" s="55" t="s">
        <v>2</v>
      </c>
      <c r="O19" s="55"/>
      <c r="P19" s="55"/>
      <c r="Q19" s="55"/>
      <c r="R19" s="55"/>
    </row>
    <row r="20" spans="1:18" x14ac:dyDescent="0.2">
      <c r="A20" s="5" t="s">
        <v>3</v>
      </c>
      <c r="B20" s="27">
        <f>MMULT(B11:E11,B8:B11)</f>
        <v>6.25</v>
      </c>
      <c r="C20" s="27">
        <f>MMULT(B11:E11,C8:C11)</f>
        <v>2.625</v>
      </c>
      <c r="D20" s="27">
        <f>MMULT(B11:E11,D8:D11)</f>
        <v>1.1000000000000001</v>
      </c>
      <c r="E20" s="57">
        <f>MMULT(B11:E11,E8:E11)</f>
        <v>4</v>
      </c>
      <c r="F20" s="27">
        <f>SUM(B20:E20)</f>
        <v>13.975</v>
      </c>
      <c r="G20" s="51">
        <v>0.12791762013729976</v>
      </c>
      <c r="H20" s="19"/>
      <c r="N20" s="55" t="s">
        <v>3</v>
      </c>
      <c r="O20" s="55"/>
      <c r="P20" s="55"/>
      <c r="Q20" s="55"/>
      <c r="R20" s="55"/>
    </row>
    <row r="21" spans="1:18" x14ac:dyDescent="0.2">
      <c r="F21" s="36">
        <f>SUM(F17:F20)</f>
        <v>109.25</v>
      </c>
      <c r="G21" s="25">
        <f>SUM(G17:G20)</f>
        <v>1</v>
      </c>
    </row>
    <row r="23" spans="1:18" ht="16" x14ac:dyDescent="0.2">
      <c r="A23" s="23" t="s">
        <v>39</v>
      </c>
    </row>
    <row r="24" spans="1:18" x14ac:dyDescent="0.2">
      <c r="B24" s="4"/>
    </row>
    <row r="25" spans="1:18" x14ac:dyDescent="0.2">
      <c r="B25" s="6" t="s">
        <v>0</v>
      </c>
      <c r="C25" s="6" t="s">
        <v>1</v>
      </c>
      <c r="D25" s="6" t="s">
        <v>2</v>
      </c>
      <c r="E25" s="6" t="s">
        <v>3</v>
      </c>
      <c r="F25" s="24" t="s">
        <v>5</v>
      </c>
      <c r="G25" s="24" t="s">
        <v>6</v>
      </c>
      <c r="J25" s="55"/>
      <c r="K25" s="55" t="s">
        <v>6</v>
      </c>
      <c r="L25" s="55" t="s">
        <v>42</v>
      </c>
    </row>
    <row r="26" spans="1:18" x14ac:dyDescent="0.2">
      <c r="A26" s="5" t="s">
        <v>0</v>
      </c>
      <c r="B26" s="57">
        <f>MMULT(B17:E17,B17:B20)</f>
        <v>99.962500000000006</v>
      </c>
      <c r="C26" s="27">
        <f>MMULT(B17:E17,C17:C20)</f>
        <v>45.9375</v>
      </c>
      <c r="D26" s="27">
        <f>MMULT(B17:E17,D17:D20)</f>
        <v>19.7</v>
      </c>
      <c r="E26" s="27">
        <f>MMULT(B17:E17,E17:E20)</f>
        <v>95.7</v>
      </c>
      <c r="F26" s="27">
        <f>SUM(B26:E26)</f>
        <v>261.3</v>
      </c>
      <c r="G26" s="51">
        <f t="array" ref="G26:G29">F26:F29/F30</f>
        <v>0.12504635999282168</v>
      </c>
      <c r="H26" s="19"/>
      <c r="I26" s="38"/>
      <c r="J26" s="58" t="str">
        <f>A26</f>
        <v>Visibility</v>
      </c>
      <c r="K26" s="28">
        <f>G26</f>
        <v>0.12504635999282168</v>
      </c>
      <c r="L26" s="55">
        <v>4</v>
      </c>
    </row>
    <row r="27" spans="1:18" x14ac:dyDescent="0.2">
      <c r="A27" s="5" t="s">
        <v>1</v>
      </c>
      <c r="B27" s="27">
        <f>MMULT(B18:E18,B17:B20)</f>
        <v>204</v>
      </c>
      <c r="C27" s="57">
        <f>MMULT(B18:E18,C17:C20)</f>
        <v>98.362499999999997</v>
      </c>
      <c r="D27" s="27">
        <f>MMULT(B18:E18,D17:D20)</f>
        <v>40.875</v>
      </c>
      <c r="E27" s="27">
        <f>MMULT(B18:E18,E17:E20)</f>
        <v>192.55</v>
      </c>
      <c r="F27" s="27">
        <f>SUM(B27:E27)</f>
        <v>535.78750000000002</v>
      </c>
      <c r="G27" s="51">
        <v>0.25640366094394929</v>
      </c>
      <c r="H27" s="40" t="s">
        <v>30</v>
      </c>
      <c r="J27" s="58" t="str">
        <f t="shared" ref="J27:J29" si="0">A27</f>
        <v>Competition</v>
      </c>
      <c r="K27" s="28">
        <f t="shared" ref="K27:K29" si="1">G27</f>
        <v>0.25640366094394929</v>
      </c>
      <c r="L27" s="55">
        <v>2</v>
      </c>
    </row>
    <row r="28" spans="1:18" x14ac:dyDescent="0.2">
      <c r="A28" s="5" t="s">
        <v>2</v>
      </c>
      <c r="B28" s="27">
        <f>MMULT(B19:E19,B17:B20)</f>
        <v>386.75</v>
      </c>
      <c r="C28" s="27">
        <f>MMULT(B19:E19,C17:C20)</f>
        <v>184.5</v>
      </c>
      <c r="D28" s="57">
        <f>MMULT(B19:E19,D17:D20)</f>
        <v>77.462500000000006</v>
      </c>
      <c r="E28" s="27">
        <f>MMULT(B19:E19,E17:E20)</f>
        <v>372</v>
      </c>
      <c r="F28" s="27">
        <f>SUM(B28:E28)</f>
        <v>1020.7125</v>
      </c>
      <c r="G28" s="51">
        <v>0.4884668301728779</v>
      </c>
      <c r="H28" s="19"/>
      <c r="J28" s="58" t="str">
        <f t="shared" si="0"/>
        <v>Frequency</v>
      </c>
      <c r="K28" s="28">
        <f t="shared" si="1"/>
        <v>0.4884668301728779</v>
      </c>
      <c r="L28" s="55">
        <v>1</v>
      </c>
    </row>
    <row r="29" spans="1:18" x14ac:dyDescent="0.2">
      <c r="A29" s="5" t="s">
        <v>3</v>
      </c>
      <c r="B29" s="27">
        <f>MMULT(B20:E20,B17:B20)</f>
        <v>100.875</v>
      </c>
      <c r="C29" s="27">
        <f>MMULT(B20:E20,C17:C20)</f>
        <v>49.3</v>
      </c>
      <c r="D29" s="27">
        <f>MMULT(B20:E20,D17:D20)</f>
        <v>20.587499999999999</v>
      </c>
      <c r="E29" s="57">
        <f>MMULT(B20:E20,E17:E20)</f>
        <v>101.0625</v>
      </c>
      <c r="F29" s="27">
        <f>SUM(B29:E29)</f>
        <v>271.82500000000005</v>
      </c>
      <c r="G29" s="51">
        <v>0.13008314889035116</v>
      </c>
      <c r="H29" s="19"/>
      <c r="J29" s="58" t="str">
        <f t="shared" si="0"/>
        <v>Renting costs</v>
      </c>
      <c r="K29" s="28">
        <f t="shared" si="1"/>
        <v>0.13008314889035116</v>
      </c>
      <c r="L29" s="55">
        <v>3</v>
      </c>
    </row>
    <row r="30" spans="1:18" x14ac:dyDescent="0.2">
      <c r="F30" s="36">
        <f>SUM(F26:F29)</f>
        <v>2089.625</v>
      </c>
      <c r="G30" s="25">
        <f>SUM(G26:G29)</f>
        <v>1</v>
      </c>
    </row>
    <row r="33" spans="1:6" x14ac:dyDescent="0.2">
      <c r="A33" s="41" t="s">
        <v>34</v>
      </c>
    </row>
    <row r="35" spans="1:6" ht="16" x14ac:dyDescent="0.2">
      <c r="A35" s="7" t="s">
        <v>45</v>
      </c>
    </row>
    <row r="37" spans="1:6" x14ac:dyDescent="0.2">
      <c r="A37" s="4"/>
      <c r="B37" s="13" t="s">
        <v>7</v>
      </c>
      <c r="C37" s="13" t="s">
        <v>9</v>
      </c>
      <c r="D37" s="13" t="s">
        <v>8</v>
      </c>
    </row>
    <row r="38" spans="1:6" x14ac:dyDescent="0.2">
      <c r="A38" s="14" t="s">
        <v>7</v>
      </c>
      <c r="B38" s="42">
        <v>1</v>
      </c>
      <c r="C38" s="43">
        <v>6</v>
      </c>
      <c r="D38" s="43">
        <v>3</v>
      </c>
      <c r="F38" s="6"/>
    </row>
    <row r="39" spans="1:6" x14ac:dyDescent="0.2">
      <c r="A39" s="14" t="s">
        <v>9</v>
      </c>
      <c r="B39" s="34">
        <v>0.16666666666666666</v>
      </c>
      <c r="C39" s="42">
        <v>1</v>
      </c>
      <c r="D39" s="44">
        <v>0.5</v>
      </c>
    </row>
    <row r="40" spans="1:6" x14ac:dyDescent="0.2">
      <c r="A40" s="14" t="s">
        <v>8</v>
      </c>
      <c r="B40" s="34">
        <v>0.33333333333333331</v>
      </c>
      <c r="C40" s="45">
        <v>2</v>
      </c>
      <c r="D40" s="42">
        <v>1</v>
      </c>
    </row>
    <row r="41" spans="1:6" x14ac:dyDescent="0.2">
      <c r="A41" s="15"/>
      <c r="B41" s="46"/>
      <c r="C41" s="47"/>
      <c r="D41" s="48"/>
    </row>
    <row r="42" spans="1:6" x14ac:dyDescent="0.2">
      <c r="A42" s="4"/>
      <c r="B42" s="13" t="s">
        <v>7</v>
      </c>
      <c r="C42" s="13" t="s">
        <v>9</v>
      </c>
      <c r="D42" s="13" t="s">
        <v>8</v>
      </c>
      <c r="E42" s="16" t="s">
        <v>31</v>
      </c>
      <c r="F42" s="16" t="s">
        <v>6</v>
      </c>
    </row>
    <row r="43" spans="1:6" x14ac:dyDescent="0.2">
      <c r="A43" s="14" t="s">
        <v>7</v>
      </c>
      <c r="B43" s="49">
        <f>MMULT(B38:D38,B38:B40)</f>
        <v>3</v>
      </c>
      <c r="C43" s="50">
        <f>MMULT(B38:D38,C38:C40)</f>
        <v>18</v>
      </c>
      <c r="D43" s="50">
        <f>MMULT(B38:D38,D38:D40)</f>
        <v>9</v>
      </c>
      <c r="E43" s="18">
        <f>SUM(B43:D43)</f>
        <v>30</v>
      </c>
      <c r="F43" s="51">
        <f>E43/E46</f>
        <v>0.66666666666666663</v>
      </c>
    </row>
    <row r="44" spans="1:6" x14ac:dyDescent="0.2">
      <c r="A44" s="14" t="s">
        <v>9</v>
      </c>
      <c r="B44" s="52">
        <f>MMULT(B39:D39,B38:B40)</f>
        <v>0.5</v>
      </c>
      <c r="C44" s="49">
        <f>MMULT(B39:D39,C38:C40)</f>
        <v>3</v>
      </c>
      <c r="D44" s="53">
        <f>MMULT(B39:D39,D38:D40)</f>
        <v>1.5</v>
      </c>
      <c r="E44" s="18">
        <f t="shared" ref="E44:E45" si="2">SUM(B44:D44)</f>
        <v>5</v>
      </c>
      <c r="F44" s="51">
        <f>E44/E46</f>
        <v>0.1111111111111111</v>
      </c>
    </row>
    <row r="45" spans="1:6" x14ac:dyDescent="0.2">
      <c r="A45" s="14" t="s">
        <v>8</v>
      </c>
      <c r="B45" s="52">
        <f>MMULT(B40:D40,B38:B40)</f>
        <v>1</v>
      </c>
      <c r="C45" s="54">
        <f>MMULT(B40:D40,C38:C40)</f>
        <v>6</v>
      </c>
      <c r="D45" s="49">
        <f>MMULT(B40:D40,D38:D40)</f>
        <v>3</v>
      </c>
      <c r="E45" s="18">
        <f t="shared" si="2"/>
        <v>10</v>
      </c>
      <c r="F45" s="51">
        <f>E45/E46</f>
        <v>0.22222222222222221</v>
      </c>
    </row>
    <row r="46" spans="1:6" x14ac:dyDescent="0.2">
      <c r="A46" s="15"/>
      <c r="B46" s="46"/>
      <c r="C46" s="47"/>
      <c r="D46" s="48"/>
      <c r="E46" s="18">
        <f>SUM(E43:E45)</f>
        <v>45</v>
      </c>
      <c r="F46" s="39"/>
    </row>
    <row r="47" spans="1:6" x14ac:dyDescent="0.2">
      <c r="A47" s="15"/>
      <c r="B47" s="46"/>
      <c r="C47" s="47"/>
      <c r="D47" s="48"/>
      <c r="F47" s="39"/>
    </row>
    <row r="48" spans="1:6" x14ac:dyDescent="0.2">
      <c r="A48" s="4"/>
      <c r="B48" s="13" t="s">
        <v>7</v>
      </c>
      <c r="C48" s="13" t="s">
        <v>9</v>
      </c>
      <c r="D48" s="13" t="s">
        <v>8</v>
      </c>
      <c r="E48" s="16" t="s">
        <v>31</v>
      </c>
      <c r="F48" s="26" t="s">
        <v>6</v>
      </c>
    </row>
    <row r="49" spans="1:7" x14ac:dyDescent="0.2">
      <c r="A49" s="14" t="s">
        <v>7</v>
      </c>
      <c r="B49" s="49">
        <f>MMULT(B43:D43,B43:B45)</f>
        <v>27</v>
      </c>
      <c r="C49" s="50">
        <f>MMULT(B43:D43,C43:C45)</f>
        <v>162</v>
      </c>
      <c r="D49" s="50">
        <f>MMULT(B43:D43,D43:D45)</f>
        <v>81</v>
      </c>
      <c r="E49" s="18">
        <f>SUM(B49:D49)</f>
        <v>270</v>
      </c>
      <c r="F49" s="51">
        <f>E49/E52</f>
        <v>0.66666666666666663</v>
      </c>
    </row>
    <row r="50" spans="1:7" x14ac:dyDescent="0.2">
      <c r="A50" s="14" t="s">
        <v>9</v>
      </c>
      <c r="B50" s="52">
        <f>MMULT(B44:D44,B43:B45)</f>
        <v>4.5</v>
      </c>
      <c r="C50" s="49">
        <f>MMULT(B44:D44,C43:C45)</f>
        <v>27</v>
      </c>
      <c r="D50" s="53">
        <f>MMULT(B44:D44,D43:D45)</f>
        <v>13.5</v>
      </c>
      <c r="E50" s="18">
        <f t="shared" ref="E50:E51" si="3">SUM(B50:D50)</f>
        <v>45</v>
      </c>
      <c r="F50" s="51">
        <f>E50/E52</f>
        <v>0.1111111111111111</v>
      </c>
      <c r="G50" s="37" t="s">
        <v>32</v>
      </c>
    </row>
    <row r="51" spans="1:7" x14ac:dyDescent="0.2">
      <c r="A51" s="14" t="s">
        <v>8</v>
      </c>
      <c r="B51" s="52">
        <f>MMULT(B45:D45,B43:B45)</f>
        <v>9</v>
      </c>
      <c r="C51" s="54">
        <f>MMULT(B45:D45,C43:C45)</f>
        <v>54</v>
      </c>
      <c r="D51" s="49">
        <f>MMULT(B45:D45,D43:D45)</f>
        <v>27</v>
      </c>
      <c r="E51" s="18">
        <f t="shared" si="3"/>
        <v>90</v>
      </c>
      <c r="F51" s="51">
        <f>E51/E52</f>
        <v>0.22222222222222221</v>
      </c>
    </row>
    <row r="52" spans="1:7" x14ac:dyDescent="0.2">
      <c r="A52" s="15"/>
      <c r="B52" s="46"/>
      <c r="C52" s="47"/>
      <c r="D52" s="48"/>
      <c r="E52" s="18">
        <f>SUM(E49:E51)</f>
        <v>405</v>
      </c>
    </row>
    <row r="54" spans="1:7" x14ac:dyDescent="0.2">
      <c r="A54" s="2" t="s">
        <v>33</v>
      </c>
      <c r="B54" s="24" t="s">
        <v>1</v>
      </c>
    </row>
    <row r="55" spans="1:7" x14ac:dyDescent="0.2">
      <c r="A55" s="14" t="s">
        <v>7</v>
      </c>
      <c r="B55" s="28">
        <f>F49</f>
        <v>0.66666666666666663</v>
      </c>
    </row>
    <row r="56" spans="1:7" x14ac:dyDescent="0.2">
      <c r="A56" s="14" t="s">
        <v>9</v>
      </c>
      <c r="B56" s="28">
        <f t="shared" ref="B56:B57" si="4">F50</f>
        <v>0.1111111111111111</v>
      </c>
    </row>
    <row r="57" spans="1:7" x14ac:dyDescent="0.2">
      <c r="A57" s="14" t="s">
        <v>8</v>
      </c>
      <c r="B57" s="28">
        <f t="shared" si="4"/>
        <v>0.22222222222222221</v>
      </c>
    </row>
    <row r="58" spans="1:7" x14ac:dyDescent="0.2">
      <c r="A58" s="3"/>
      <c r="B58" s="29">
        <f>SUM(B55:B57)</f>
        <v>0.99999999999999989</v>
      </c>
    </row>
    <row r="60" spans="1:7" ht="16" x14ac:dyDescent="0.2">
      <c r="A60" s="7" t="s">
        <v>46</v>
      </c>
    </row>
    <row r="62" spans="1:7" x14ac:dyDescent="0.2">
      <c r="A62" s="4"/>
      <c r="B62" s="13" t="s">
        <v>7</v>
      </c>
      <c r="C62" s="13" t="s">
        <v>9</v>
      </c>
      <c r="D62" s="13" t="s">
        <v>8</v>
      </c>
    </row>
    <row r="63" spans="1:7" x14ac:dyDescent="0.2">
      <c r="A63" s="14" t="s">
        <v>7</v>
      </c>
      <c r="B63" s="42">
        <v>1</v>
      </c>
      <c r="C63" s="43">
        <v>0.2</v>
      </c>
      <c r="D63" s="43">
        <v>0.2</v>
      </c>
      <c r="F63" s="6"/>
    </row>
    <row r="64" spans="1:7" x14ac:dyDescent="0.2">
      <c r="A64" s="14" t="s">
        <v>9</v>
      </c>
      <c r="B64" s="34">
        <v>5</v>
      </c>
      <c r="C64" s="42">
        <v>1</v>
      </c>
      <c r="D64" s="44">
        <v>0.5</v>
      </c>
    </row>
    <row r="65" spans="1:7" x14ac:dyDescent="0.2">
      <c r="A65" s="14" t="s">
        <v>8</v>
      </c>
      <c r="B65" s="34">
        <v>5</v>
      </c>
      <c r="C65" s="45">
        <v>2</v>
      </c>
      <c r="D65" s="42">
        <v>1</v>
      </c>
    </row>
    <row r="66" spans="1:7" x14ac:dyDescent="0.2">
      <c r="A66" s="15"/>
      <c r="B66" s="46"/>
      <c r="C66" s="47"/>
      <c r="D66" s="48"/>
    </row>
    <row r="67" spans="1:7" x14ac:dyDescent="0.2">
      <c r="A67" s="4"/>
      <c r="B67" s="13" t="s">
        <v>7</v>
      </c>
      <c r="C67" s="13" t="s">
        <v>9</v>
      </c>
      <c r="D67" s="13" t="s">
        <v>8</v>
      </c>
      <c r="E67" s="16" t="s">
        <v>31</v>
      </c>
      <c r="F67" s="16" t="s">
        <v>6</v>
      </c>
    </row>
    <row r="68" spans="1:7" x14ac:dyDescent="0.2">
      <c r="A68" s="14" t="s">
        <v>7</v>
      </c>
      <c r="B68" s="49">
        <f>MMULT(B63:D63,B63:B65)</f>
        <v>3</v>
      </c>
      <c r="C68" s="50">
        <f>MMULT(B63:D63,C63:C65)</f>
        <v>0.8</v>
      </c>
      <c r="D68" s="50">
        <f>MMULT(B63:D63,D63:D65)</f>
        <v>0.5</v>
      </c>
      <c r="E68" s="18">
        <f>SUM(B68:D68)</f>
        <v>4.3</v>
      </c>
      <c r="F68" s="51">
        <f>E68/E71</f>
        <v>8.6345381526104423E-2</v>
      </c>
    </row>
    <row r="69" spans="1:7" x14ac:dyDescent="0.2">
      <c r="A69" s="14" t="s">
        <v>9</v>
      </c>
      <c r="B69" s="52">
        <f>MMULT(B64:D64,B63:B65)</f>
        <v>12.5</v>
      </c>
      <c r="C69" s="49">
        <f>MMULT(B64:D64,C63:C65)</f>
        <v>3</v>
      </c>
      <c r="D69" s="53">
        <f>MMULT(B64:D64,D63:D65)</f>
        <v>2</v>
      </c>
      <c r="E69" s="18">
        <f t="shared" ref="E69:E70" si="5">SUM(B69:D69)</f>
        <v>17.5</v>
      </c>
      <c r="F69" s="51">
        <f>E69/E71</f>
        <v>0.35140562248995988</v>
      </c>
    </row>
    <row r="70" spans="1:7" x14ac:dyDescent="0.2">
      <c r="A70" s="14" t="s">
        <v>8</v>
      </c>
      <c r="B70" s="52">
        <f>MMULT(B65:D65,B63:B65)</f>
        <v>20</v>
      </c>
      <c r="C70" s="54">
        <f>MMULT(B65:D65,C63:C65)</f>
        <v>5</v>
      </c>
      <c r="D70" s="49">
        <f>MMULT(B65:D65,D63:D65)</f>
        <v>3</v>
      </c>
      <c r="E70" s="18">
        <f t="shared" si="5"/>
        <v>28</v>
      </c>
      <c r="F70" s="51">
        <f>E70/E71</f>
        <v>0.56224899598393574</v>
      </c>
    </row>
    <row r="71" spans="1:7" x14ac:dyDescent="0.2">
      <c r="A71" s="15"/>
      <c r="B71" s="46"/>
      <c r="C71" s="47"/>
      <c r="D71" s="48"/>
      <c r="E71" s="18">
        <f>SUM(E68:E70)</f>
        <v>49.8</v>
      </c>
      <c r="F71" s="39"/>
    </row>
    <row r="72" spans="1:7" x14ac:dyDescent="0.2">
      <c r="A72" s="15"/>
      <c r="B72" s="46"/>
      <c r="C72" s="47"/>
      <c r="D72" s="48"/>
      <c r="F72" s="39"/>
    </row>
    <row r="73" spans="1:7" x14ac:dyDescent="0.2">
      <c r="A73" s="4"/>
      <c r="B73" s="13" t="s">
        <v>7</v>
      </c>
      <c r="C73" s="13" t="s">
        <v>9</v>
      </c>
      <c r="D73" s="13" t="s">
        <v>8</v>
      </c>
      <c r="E73" s="16" t="s">
        <v>31</v>
      </c>
      <c r="F73" s="26" t="s">
        <v>6</v>
      </c>
    </row>
    <row r="74" spans="1:7" x14ac:dyDescent="0.2">
      <c r="A74" s="14" t="s">
        <v>7</v>
      </c>
      <c r="B74" s="49">
        <f>MMULT(B68:D68,B68:B70)</f>
        <v>29</v>
      </c>
      <c r="C74" s="50">
        <f>MMULT(B68:D68,C68:C70)</f>
        <v>7.3000000000000007</v>
      </c>
      <c r="D74" s="50">
        <f>MMULT(B68:D68,D68:D70)</f>
        <v>4.5999999999999996</v>
      </c>
      <c r="E74" s="18">
        <f>SUM(B74:D74)</f>
        <v>40.9</v>
      </c>
      <c r="F74" s="51">
        <f>E74/E77</f>
        <v>8.8787582763486375E-2</v>
      </c>
    </row>
    <row r="75" spans="1:7" x14ac:dyDescent="0.2">
      <c r="A75" s="14" t="s">
        <v>9</v>
      </c>
      <c r="B75" s="52">
        <f>MMULT(B69:D69,B68:B70)</f>
        <v>115</v>
      </c>
      <c r="C75" s="49">
        <f>MMULT(B69:D69,C68:C70)</f>
        <v>29</v>
      </c>
      <c r="D75" s="53">
        <f>MMULT(B69:D69,D68:D70)</f>
        <v>18.25</v>
      </c>
      <c r="E75" s="18">
        <f t="shared" ref="E75:E76" si="6">SUM(B75:D75)</f>
        <v>162.25</v>
      </c>
      <c r="F75" s="51">
        <f>E75/E77</f>
        <v>0.35221968956908717</v>
      </c>
      <c r="G75" s="5" t="s">
        <v>32</v>
      </c>
    </row>
    <row r="76" spans="1:7" x14ac:dyDescent="0.2">
      <c r="A76" s="14" t="s">
        <v>8</v>
      </c>
      <c r="B76" s="52">
        <f>MMULT(B70:D70,B68:B70)</f>
        <v>182.5</v>
      </c>
      <c r="C76" s="54">
        <f>MMULT(B70:D70,C68:C70)</f>
        <v>46</v>
      </c>
      <c r="D76" s="49">
        <f>MMULT(B70:D70,D68:D70)</f>
        <v>29</v>
      </c>
      <c r="E76" s="18">
        <f t="shared" si="6"/>
        <v>257.5</v>
      </c>
      <c r="F76" s="51">
        <f>E76/E77</f>
        <v>0.55899272766742647</v>
      </c>
    </row>
    <row r="77" spans="1:7" x14ac:dyDescent="0.2">
      <c r="A77" s="15"/>
      <c r="B77" s="46"/>
      <c r="C77" s="47"/>
      <c r="D77" s="48"/>
      <c r="E77" s="18">
        <f>SUM(E74:E76)</f>
        <v>460.65</v>
      </c>
    </row>
    <row r="78" spans="1:7" x14ac:dyDescent="0.2">
      <c r="A78" s="15"/>
      <c r="B78" s="46"/>
      <c r="C78" s="47"/>
      <c r="D78" s="48"/>
    </row>
    <row r="79" spans="1:7" x14ac:dyDescent="0.2">
      <c r="A79" s="2" t="s">
        <v>33</v>
      </c>
      <c r="B79" s="24" t="s">
        <v>0</v>
      </c>
    </row>
    <row r="80" spans="1:7" x14ac:dyDescent="0.2">
      <c r="A80" s="14" t="s">
        <v>7</v>
      </c>
      <c r="B80" s="28">
        <f>F74</f>
        <v>8.8787582763486375E-2</v>
      </c>
    </row>
    <row r="81" spans="1:6" x14ac:dyDescent="0.2">
      <c r="A81" s="14" t="s">
        <v>9</v>
      </c>
      <c r="B81" s="28">
        <f t="shared" ref="B81:B82" si="7">F75</f>
        <v>0.35221968956908717</v>
      </c>
    </row>
    <row r="82" spans="1:6" x14ac:dyDescent="0.2">
      <c r="A82" s="14" t="s">
        <v>8</v>
      </c>
      <c r="B82" s="28">
        <f t="shared" si="7"/>
        <v>0.55899272766742647</v>
      </c>
    </row>
    <row r="83" spans="1:6" x14ac:dyDescent="0.2">
      <c r="A83" s="3"/>
      <c r="B83" s="28">
        <f>SUM(B80:B82)</f>
        <v>1</v>
      </c>
    </row>
    <row r="84" spans="1:6" x14ac:dyDescent="0.2">
      <c r="A84" s="3"/>
      <c r="B84" s="17"/>
    </row>
    <row r="85" spans="1:6" ht="16" x14ac:dyDescent="0.2">
      <c r="A85" s="7" t="s">
        <v>47</v>
      </c>
    </row>
    <row r="87" spans="1:6" x14ac:dyDescent="0.2">
      <c r="A87" s="4"/>
      <c r="B87" s="13" t="s">
        <v>7</v>
      </c>
      <c r="C87" s="13" t="s">
        <v>9</v>
      </c>
      <c r="D87" s="13" t="s">
        <v>8</v>
      </c>
    </row>
    <row r="88" spans="1:6" x14ac:dyDescent="0.2">
      <c r="A88" s="14" t="s">
        <v>7</v>
      </c>
      <c r="B88" s="42">
        <v>1</v>
      </c>
      <c r="C88" s="43">
        <v>0.25</v>
      </c>
      <c r="D88" s="43">
        <v>0.2</v>
      </c>
      <c r="F88" s="6"/>
    </row>
    <row r="89" spans="1:6" x14ac:dyDescent="0.2">
      <c r="A89" s="14" t="s">
        <v>9</v>
      </c>
      <c r="B89" s="34">
        <v>4</v>
      </c>
      <c r="C89" s="42">
        <v>1</v>
      </c>
      <c r="D89" s="44">
        <v>0.33333333333333331</v>
      </c>
    </row>
    <row r="90" spans="1:6" x14ac:dyDescent="0.2">
      <c r="A90" s="14" t="s">
        <v>8</v>
      </c>
      <c r="B90" s="34">
        <v>5</v>
      </c>
      <c r="C90" s="45">
        <v>3</v>
      </c>
      <c r="D90" s="42">
        <v>1</v>
      </c>
    </row>
    <row r="91" spans="1:6" x14ac:dyDescent="0.2">
      <c r="A91" s="15"/>
      <c r="B91" s="46"/>
      <c r="C91" s="47"/>
      <c r="D91" s="48"/>
    </row>
    <row r="92" spans="1:6" x14ac:dyDescent="0.2">
      <c r="A92" s="4"/>
      <c r="B92" s="13" t="s">
        <v>7</v>
      </c>
      <c r="C92" s="13" t="s">
        <v>9</v>
      </c>
      <c r="D92" s="13" t="s">
        <v>8</v>
      </c>
      <c r="E92" s="16" t="s">
        <v>31</v>
      </c>
      <c r="F92" s="16" t="s">
        <v>6</v>
      </c>
    </row>
    <row r="93" spans="1:6" x14ac:dyDescent="0.2">
      <c r="A93" s="14" t="s">
        <v>7</v>
      </c>
      <c r="B93" s="49">
        <f>MMULT(B88:D88,B88:B90)</f>
        <v>3</v>
      </c>
      <c r="C93" s="50">
        <f>MMULT(B88:D88,C88:C90)</f>
        <v>1.1000000000000001</v>
      </c>
      <c r="D93" s="50">
        <f>MMULT(B88:D88,D88:D90)</f>
        <v>0.48333333333333334</v>
      </c>
      <c r="E93" s="18">
        <f>SUM(B93:D93)</f>
        <v>4.583333333333333</v>
      </c>
      <c r="F93" s="51">
        <f>E93/E96</f>
        <v>8.9928057553956831E-2</v>
      </c>
    </row>
    <row r="94" spans="1:6" x14ac:dyDescent="0.2">
      <c r="A94" s="14" t="s">
        <v>9</v>
      </c>
      <c r="B94" s="52">
        <f>MMULT(B89:D89,B88:B90)</f>
        <v>9.6666666666666661</v>
      </c>
      <c r="C94" s="49">
        <f>MMULT(B89:D89,C88:C90)</f>
        <v>3</v>
      </c>
      <c r="D94" s="53">
        <f>MMULT(B89:D89,D88:D90)</f>
        <v>1.4666666666666666</v>
      </c>
      <c r="E94" s="18">
        <f t="shared" ref="E94:E95" si="8">SUM(B94:D94)</f>
        <v>14.133333333333333</v>
      </c>
      <c r="F94" s="51">
        <f>E94/E96</f>
        <v>0.27730542838456507</v>
      </c>
    </row>
    <row r="95" spans="1:6" x14ac:dyDescent="0.2">
      <c r="A95" s="14" t="s">
        <v>8</v>
      </c>
      <c r="B95" s="52">
        <f>MMULT(B90:D90,B88:B90)</f>
        <v>22</v>
      </c>
      <c r="C95" s="54">
        <f>MMULT(B90:D90,C88:C90)</f>
        <v>7.25</v>
      </c>
      <c r="D95" s="49">
        <f>MMULT(B90:D90,D88:D90)</f>
        <v>3</v>
      </c>
      <c r="E95" s="18">
        <f t="shared" si="8"/>
        <v>32.25</v>
      </c>
      <c r="F95" s="51">
        <f>E95/E96</f>
        <v>0.6327665140614781</v>
      </c>
    </row>
    <row r="96" spans="1:6" x14ac:dyDescent="0.2">
      <c r="A96" s="15"/>
      <c r="B96" s="46"/>
      <c r="C96" s="47"/>
      <c r="D96" s="48"/>
      <c r="E96" s="18">
        <f>SUM(E93:E95)</f>
        <v>50.966666666666669</v>
      </c>
      <c r="F96" s="39"/>
    </row>
    <row r="97" spans="1:7" x14ac:dyDescent="0.2">
      <c r="A97" s="15"/>
      <c r="B97" s="46"/>
      <c r="C97" s="47"/>
      <c r="D97" s="48"/>
      <c r="F97" s="39"/>
    </row>
    <row r="98" spans="1:7" x14ac:dyDescent="0.2">
      <c r="A98" s="4"/>
      <c r="B98" s="13" t="s">
        <v>7</v>
      </c>
      <c r="C98" s="13" t="s">
        <v>9</v>
      </c>
      <c r="D98" s="13" t="s">
        <v>8</v>
      </c>
      <c r="E98" s="16" t="s">
        <v>31</v>
      </c>
      <c r="F98" s="26" t="s">
        <v>6</v>
      </c>
    </row>
    <row r="99" spans="1:7" x14ac:dyDescent="0.2">
      <c r="A99" s="14" t="s">
        <v>7</v>
      </c>
      <c r="B99" s="49">
        <f>MMULT(B93:D93,B93:B95)</f>
        <v>30.266666666666666</v>
      </c>
      <c r="C99" s="50">
        <f>MMULT(B93:D93,C93:C95)</f>
        <v>10.104166666666668</v>
      </c>
      <c r="D99" s="50">
        <f>MMULT(B93:D93,D93:D95)</f>
        <v>4.5133333333333336</v>
      </c>
      <c r="E99" s="18">
        <f>SUM(B99:D99)</f>
        <v>44.884166666666673</v>
      </c>
      <c r="F99" s="51">
        <f>E99/E102</f>
        <v>9.3715690271856306E-2</v>
      </c>
    </row>
    <row r="100" spans="1:7" x14ac:dyDescent="0.2">
      <c r="A100" s="14" t="s">
        <v>9</v>
      </c>
      <c r="B100" s="52">
        <f>MMULT(B94:D94,B93:B95)</f>
        <v>90.266666666666666</v>
      </c>
      <c r="C100" s="49">
        <f>MMULT(B94:D94,C93:C95)</f>
        <v>30.266666666666666</v>
      </c>
      <c r="D100" s="53">
        <f>MMULT(B94:D94,D93:D95)</f>
        <v>13.472222222222221</v>
      </c>
      <c r="E100" s="18">
        <f t="shared" ref="E100:E101" si="9">SUM(B100:D100)</f>
        <v>134.00555555555556</v>
      </c>
      <c r="F100" s="51">
        <f>E100/E102</f>
        <v>0.27979628612508073</v>
      </c>
      <c r="G100" s="37" t="s">
        <v>32</v>
      </c>
    </row>
    <row r="101" spans="1:7" x14ac:dyDescent="0.2">
      <c r="A101" s="14" t="s">
        <v>8</v>
      </c>
      <c r="B101" s="52">
        <f>MMULT(B95:D95,B93:B95)</f>
        <v>202.08333333333331</v>
      </c>
      <c r="C101" s="54">
        <f>MMULT(B95:D95,C93:C95)</f>
        <v>67.7</v>
      </c>
      <c r="D101" s="49">
        <f>MMULT(B95:D95,D93:D95)</f>
        <v>30.266666666666666</v>
      </c>
      <c r="E101" s="18">
        <f t="shared" si="9"/>
        <v>300.04999999999995</v>
      </c>
      <c r="F101" s="51">
        <f>E101/E102</f>
        <v>0.62648802360306299</v>
      </c>
    </row>
    <row r="102" spans="1:7" x14ac:dyDescent="0.2">
      <c r="A102" s="15"/>
      <c r="B102" s="46"/>
      <c r="C102" s="47"/>
      <c r="D102" s="48"/>
      <c r="E102" s="18">
        <f>SUM(E99:E101)</f>
        <v>478.9397222222222</v>
      </c>
    </row>
    <row r="103" spans="1:7" x14ac:dyDescent="0.2">
      <c r="A103" s="15"/>
      <c r="B103" s="46"/>
      <c r="C103" s="47"/>
      <c r="D103" s="48"/>
    </row>
    <row r="104" spans="1:7" x14ac:dyDescent="0.2">
      <c r="A104" s="2" t="s">
        <v>33</v>
      </c>
      <c r="B104" s="24" t="s">
        <v>2</v>
      </c>
    </row>
    <row r="105" spans="1:7" x14ac:dyDescent="0.2">
      <c r="A105" s="14" t="s">
        <v>7</v>
      </c>
      <c r="B105" s="28">
        <f>F99</f>
        <v>9.3715690271856306E-2</v>
      </c>
    </row>
    <row r="106" spans="1:7" x14ac:dyDescent="0.2">
      <c r="A106" s="14" t="s">
        <v>9</v>
      </c>
      <c r="B106" s="28">
        <f t="shared" ref="B106:B107" si="10">F100</f>
        <v>0.27979628612508073</v>
      </c>
    </row>
    <row r="107" spans="1:7" x14ac:dyDescent="0.2">
      <c r="A107" s="14" t="s">
        <v>8</v>
      </c>
      <c r="B107" s="28">
        <f t="shared" si="10"/>
        <v>0.62648802360306299</v>
      </c>
    </row>
    <row r="108" spans="1:7" x14ac:dyDescent="0.2">
      <c r="A108" s="3"/>
      <c r="B108" s="28">
        <f>SUM(B105:B107)</f>
        <v>1</v>
      </c>
    </row>
    <row r="109" spans="1:7" x14ac:dyDescent="0.2">
      <c r="A109" s="3"/>
      <c r="B109" s="17"/>
    </row>
    <row r="110" spans="1:7" ht="16" x14ac:dyDescent="0.2">
      <c r="A110" s="7" t="s">
        <v>48</v>
      </c>
    </row>
    <row r="112" spans="1:7" x14ac:dyDescent="0.2">
      <c r="A112" s="4"/>
      <c r="B112" s="13" t="s">
        <v>7</v>
      </c>
      <c r="C112" s="13" t="s">
        <v>9</v>
      </c>
      <c r="D112" s="13" t="s">
        <v>8</v>
      </c>
    </row>
    <row r="113" spans="1:7" x14ac:dyDescent="0.2">
      <c r="A113" s="14" t="s">
        <v>7</v>
      </c>
      <c r="B113" s="42">
        <v>1</v>
      </c>
      <c r="C113" s="43">
        <v>0.14285714285714285</v>
      </c>
      <c r="D113" s="43">
        <v>0.2</v>
      </c>
      <c r="F113" s="6"/>
    </row>
    <row r="114" spans="1:7" x14ac:dyDescent="0.2">
      <c r="A114" s="14" t="s">
        <v>9</v>
      </c>
      <c r="B114" s="34">
        <v>7</v>
      </c>
      <c r="C114" s="42">
        <v>1</v>
      </c>
      <c r="D114" s="44">
        <v>0.2</v>
      </c>
    </row>
    <row r="115" spans="1:7" x14ac:dyDescent="0.2">
      <c r="A115" s="14" t="s">
        <v>8</v>
      </c>
      <c r="B115" s="34">
        <v>5</v>
      </c>
      <c r="C115" s="45">
        <v>5</v>
      </c>
      <c r="D115" s="42">
        <v>1</v>
      </c>
    </row>
    <row r="116" spans="1:7" x14ac:dyDescent="0.2">
      <c r="A116" s="15"/>
      <c r="B116" s="46"/>
      <c r="C116" s="47"/>
      <c r="D116" s="48"/>
    </row>
    <row r="117" spans="1:7" x14ac:dyDescent="0.2">
      <c r="A117" s="4"/>
      <c r="B117" s="13" t="s">
        <v>7</v>
      </c>
      <c r="C117" s="13" t="s">
        <v>9</v>
      </c>
      <c r="D117" s="13" t="s">
        <v>8</v>
      </c>
      <c r="E117" s="16" t="s">
        <v>31</v>
      </c>
      <c r="F117" s="16" t="s">
        <v>6</v>
      </c>
    </row>
    <row r="118" spans="1:7" x14ac:dyDescent="0.2">
      <c r="A118" s="14" t="s">
        <v>7</v>
      </c>
      <c r="B118" s="49">
        <f>MMULT(B113:D113,B113:B115)</f>
        <v>3</v>
      </c>
      <c r="C118" s="50">
        <f>MMULT(B113:D113,C113:C115)</f>
        <v>1.2857142857142856</v>
      </c>
      <c r="D118" s="50">
        <f>MMULT(B113:D113,D113:D115)</f>
        <v>0.4285714285714286</v>
      </c>
      <c r="E118" s="18">
        <f>SUM(B118:D118)</f>
        <v>4.7142857142857144</v>
      </c>
      <c r="F118" s="51">
        <f>E118/E121</f>
        <v>5.6642636457260559E-2</v>
      </c>
    </row>
    <row r="119" spans="1:7" x14ac:dyDescent="0.2">
      <c r="A119" s="14" t="s">
        <v>9</v>
      </c>
      <c r="B119" s="52">
        <f>MMULT(B114:D114,B113:B115)</f>
        <v>15</v>
      </c>
      <c r="C119" s="49">
        <f>MMULT(B114:D114,C113:C115)</f>
        <v>3</v>
      </c>
      <c r="D119" s="53">
        <f>MMULT(B114:D114,D113:D115)</f>
        <v>1.8</v>
      </c>
      <c r="E119" s="18">
        <f t="shared" ref="E119:E120" si="11">SUM(B119:D119)</f>
        <v>19.8</v>
      </c>
      <c r="F119" s="51">
        <f>E119/E121</f>
        <v>0.23789907312049435</v>
      </c>
    </row>
    <row r="120" spans="1:7" x14ac:dyDescent="0.2">
      <c r="A120" s="14" t="s">
        <v>8</v>
      </c>
      <c r="B120" s="52">
        <f>MMULT(B115:D115,B113:B115)</f>
        <v>45</v>
      </c>
      <c r="C120" s="54">
        <f>MMULT(B115:D115,C113:C115)</f>
        <v>10.714285714285715</v>
      </c>
      <c r="D120" s="49">
        <f>MMULT(B115:D115,D113:D115)</f>
        <v>3</v>
      </c>
      <c r="E120" s="18">
        <f t="shared" si="11"/>
        <v>58.714285714285715</v>
      </c>
      <c r="F120" s="51">
        <f>E120/E121</f>
        <v>0.70545829042224517</v>
      </c>
    </row>
    <row r="121" spans="1:7" x14ac:dyDescent="0.2">
      <c r="A121" s="15"/>
      <c r="B121" s="46"/>
      <c r="C121" s="47"/>
      <c r="D121" s="48"/>
      <c r="E121" s="18">
        <f>SUM(E118:E120)</f>
        <v>83.228571428571428</v>
      </c>
      <c r="F121" s="39"/>
    </row>
    <row r="122" spans="1:7" x14ac:dyDescent="0.2">
      <c r="A122" s="15"/>
      <c r="B122" s="46"/>
      <c r="C122" s="47"/>
      <c r="D122" s="48"/>
      <c r="F122" s="39"/>
    </row>
    <row r="123" spans="1:7" x14ac:dyDescent="0.2">
      <c r="A123" s="4"/>
      <c r="B123" s="13" t="s">
        <v>7</v>
      </c>
      <c r="C123" s="13" t="s">
        <v>9</v>
      </c>
      <c r="D123" s="13" t="s">
        <v>8</v>
      </c>
      <c r="E123" s="16" t="s">
        <v>31</v>
      </c>
      <c r="F123" s="26" t="s">
        <v>6</v>
      </c>
    </row>
    <row r="124" spans="1:7" x14ac:dyDescent="0.2">
      <c r="A124" s="14" t="s">
        <v>7</v>
      </c>
      <c r="B124" s="49">
        <f>MMULT(B118:D118,B118:B120)</f>
        <v>47.571428571428569</v>
      </c>
      <c r="C124" s="50">
        <f>MMULT(B118:D118,C118:C120)</f>
        <v>12.306122448979592</v>
      </c>
      <c r="D124" s="50">
        <f>MMULT(B118:D118,D118:D120)</f>
        <v>4.8857142857142852</v>
      </c>
      <c r="E124" s="18">
        <f>SUM(B124:D124)</f>
        <v>64.763265306122449</v>
      </c>
      <c r="F124" s="51">
        <f>E124/E127</f>
        <v>7.1879969013739969E-2</v>
      </c>
    </row>
    <row r="125" spans="1:7" x14ac:dyDescent="0.2">
      <c r="A125" s="14" t="s">
        <v>9</v>
      </c>
      <c r="B125" s="52">
        <f>MMULT(B119:D119,B118:B120)</f>
        <v>171</v>
      </c>
      <c r="C125" s="49">
        <f>MMULT(B119:D119,C118:C120)</f>
        <v>47.571428571428569</v>
      </c>
      <c r="D125" s="53">
        <f>MMULT(B119:D119,D118:D120)</f>
        <v>17.228571428571428</v>
      </c>
      <c r="E125" s="18">
        <f t="shared" ref="E125:E126" si="12">SUM(B125:D125)</f>
        <v>235.79999999999998</v>
      </c>
      <c r="F125" s="51">
        <f>E125/E127</f>
        <v>0.26171158315325965</v>
      </c>
      <c r="G125" s="37" t="s">
        <v>32</v>
      </c>
    </row>
    <row r="126" spans="1:7" x14ac:dyDescent="0.2">
      <c r="A126" s="14" t="s">
        <v>8</v>
      </c>
      <c r="B126" s="52">
        <f>MMULT(B120:D120,B118:B120)</f>
        <v>430.71428571428572</v>
      </c>
      <c r="C126" s="54">
        <f>MMULT(B120:D120,C118:C120)</f>
        <v>122.14285714285714</v>
      </c>
      <c r="D126" s="49">
        <f>MMULT(B120:D120,D118:D120)</f>
        <v>47.571428571428577</v>
      </c>
      <c r="E126" s="18">
        <f t="shared" si="12"/>
        <v>600.42857142857144</v>
      </c>
      <c r="F126" s="51">
        <f>E126/E127</f>
        <v>0.66640844783300046</v>
      </c>
    </row>
    <row r="127" spans="1:7" x14ac:dyDescent="0.2">
      <c r="A127" s="15"/>
      <c r="B127" s="46"/>
      <c r="C127" s="47"/>
      <c r="D127" s="48"/>
      <c r="E127" s="18">
        <f>SUM(E124:E126)</f>
        <v>900.99183673469383</v>
      </c>
    </row>
    <row r="128" spans="1:7" x14ac:dyDescent="0.2">
      <c r="A128" s="15"/>
      <c r="B128" s="46"/>
      <c r="C128" s="47"/>
      <c r="D128" s="48"/>
    </row>
    <row r="129" spans="1:2" x14ac:dyDescent="0.2">
      <c r="A129" s="24" t="s">
        <v>33</v>
      </c>
      <c r="B129" s="24" t="s">
        <v>35</v>
      </c>
    </row>
    <row r="130" spans="1:2" x14ac:dyDescent="0.2">
      <c r="A130" s="14" t="s">
        <v>7</v>
      </c>
      <c r="B130" s="28">
        <f>F124</f>
        <v>7.1879969013739969E-2</v>
      </c>
    </row>
    <row r="131" spans="1:2" x14ac:dyDescent="0.2">
      <c r="A131" s="14" t="s">
        <v>9</v>
      </c>
      <c r="B131" s="28">
        <f t="shared" ref="B131:B132" si="13">F125</f>
        <v>0.26171158315325965</v>
      </c>
    </row>
    <row r="132" spans="1:2" x14ac:dyDescent="0.2">
      <c r="A132" s="14" t="s">
        <v>8</v>
      </c>
      <c r="B132" s="28">
        <f t="shared" si="13"/>
        <v>0.66640844783300046</v>
      </c>
    </row>
    <row r="133" spans="1:2" x14ac:dyDescent="0.2">
      <c r="A133" s="3"/>
      <c r="B133" s="28">
        <f>SUM(B130:B132)</f>
        <v>1</v>
      </c>
    </row>
    <row r="134" spans="1:2" x14ac:dyDescent="0.2">
      <c r="A134" s="3"/>
      <c r="B134" s="17"/>
    </row>
    <row r="135" spans="1:2" x14ac:dyDescent="0.2">
      <c r="A135" s="3"/>
      <c r="B135" s="17"/>
    </row>
    <row r="136" spans="1:2" x14ac:dyDescent="0.2">
      <c r="A136" s="59" t="s">
        <v>49</v>
      </c>
      <c r="B136" s="17"/>
    </row>
    <row r="137" spans="1:2" x14ac:dyDescent="0.2">
      <c r="A137" s="3"/>
      <c r="B137" s="60" t="s">
        <v>36</v>
      </c>
    </row>
    <row r="138" spans="1:2" x14ac:dyDescent="0.2">
      <c r="A138" s="55" t="s">
        <v>1</v>
      </c>
      <c r="B138" s="51">
        <f>G27</f>
        <v>0.25640366094394929</v>
      </c>
    </row>
    <row r="139" spans="1:2" x14ac:dyDescent="0.2">
      <c r="A139" s="55" t="s">
        <v>0</v>
      </c>
      <c r="B139" s="51">
        <v>0.12504635999282168</v>
      </c>
    </row>
    <row r="140" spans="1:2" x14ac:dyDescent="0.2">
      <c r="A140" s="55" t="s">
        <v>2</v>
      </c>
      <c r="B140" s="51">
        <f>G28</f>
        <v>0.4884668301728779</v>
      </c>
    </row>
    <row r="141" spans="1:2" x14ac:dyDescent="0.2">
      <c r="A141" s="55" t="s">
        <v>3</v>
      </c>
      <c r="B141" s="51">
        <f>G29</f>
        <v>0.13008314889035116</v>
      </c>
    </row>
    <row r="142" spans="1:2" x14ac:dyDescent="0.2">
      <c r="A142" s="3"/>
      <c r="B142" s="17"/>
    </row>
    <row r="143" spans="1:2" x14ac:dyDescent="0.2">
      <c r="A143" s="3"/>
      <c r="B143" s="17"/>
    </row>
    <row r="144" spans="1:2" x14ac:dyDescent="0.2">
      <c r="A144" s="59" t="s">
        <v>33</v>
      </c>
      <c r="B144" s="17"/>
    </row>
    <row r="145" spans="1:11" x14ac:dyDescent="0.2">
      <c r="A145" s="20"/>
      <c r="B145" s="18" t="s">
        <v>1</v>
      </c>
      <c r="C145" s="18" t="s">
        <v>0</v>
      </c>
      <c r="D145" s="18" t="s">
        <v>2</v>
      </c>
      <c r="E145" s="18" t="s">
        <v>35</v>
      </c>
      <c r="F145" s="61" t="s">
        <v>37</v>
      </c>
      <c r="G145" s="56" t="s">
        <v>40</v>
      </c>
    </row>
    <row r="146" spans="1:11" x14ac:dyDescent="0.2">
      <c r="A146" s="21" t="s">
        <v>7</v>
      </c>
      <c r="B146" s="28">
        <f>B55</f>
        <v>0.66666666666666663</v>
      </c>
      <c r="C146" s="28">
        <f>B80</f>
        <v>8.8787582763486375E-2</v>
      </c>
      <c r="D146" s="28">
        <f>B105</f>
        <v>9.3715690271856306E-2</v>
      </c>
      <c r="E146" s="28">
        <f>B130</f>
        <v>7.1879969013739969E-2</v>
      </c>
      <c r="F146" s="28">
        <f>+B146*B$138+C146*B$139+D146*B$140+E146*B$141</f>
        <v>0.23716571687577323</v>
      </c>
      <c r="G146" s="55"/>
    </row>
    <row r="147" spans="1:11" x14ac:dyDescent="0.2">
      <c r="A147" s="21" t="s">
        <v>9</v>
      </c>
      <c r="B147" s="28">
        <f>B56</f>
        <v>0.1111111111111111</v>
      </c>
      <c r="C147" s="28">
        <f t="shared" ref="C147:C148" si="14">B81</f>
        <v>0.35221968956908717</v>
      </c>
      <c r="D147" s="28">
        <f t="shared" ref="D147:D148" si="15">B106</f>
        <v>0.27979628612508073</v>
      </c>
      <c r="E147" s="28">
        <f t="shared" ref="E147:E148" si="16">B131</f>
        <v>0.26171158315325965</v>
      </c>
      <c r="F147" s="28">
        <f t="shared" ref="F147:F148" si="17">+B147*B$138+C147*B$139+D147*B$140+E147*B$141</f>
        <v>0.24324855757417152</v>
      </c>
      <c r="G147" s="55"/>
    </row>
    <row r="148" spans="1:11" x14ac:dyDescent="0.2">
      <c r="A148" s="21" t="s">
        <v>8</v>
      </c>
      <c r="B148" s="28">
        <f>B57</f>
        <v>0.22222222222222221</v>
      </c>
      <c r="C148" s="28">
        <f t="shared" si="14"/>
        <v>0.55899272766742647</v>
      </c>
      <c r="D148" s="28">
        <f t="shared" si="15"/>
        <v>0.62648802360306299</v>
      </c>
      <c r="E148" s="28">
        <f t="shared" si="16"/>
        <v>0.66640844783300046</v>
      </c>
      <c r="F148" s="28">
        <f t="shared" si="17"/>
        <v>0.51958572555005533</v>
      </c>
      <c r="G148" s="55" t="s">
        <v>41</v>
      </c>
    </row>
    <row r="149" spans="1:11" x14ac:dyDescent="0.2">
      <c r="A149" s="3"/>
      <c r="B149" s="17"/>
    </row>
    <row r="151" spans="1:11" x14ac:dyDescent="0.2">
      <c r="A151" s="41" t="s">
        <v>59</v>
      </c>
    </row>
    <row r="153" spans="1:11" ht="17" x14ac:dyDescent="0.25">
      <c r="A153" s="32"/>
      <c r="B153" s="34" t="s">
        <v>0</v>
      </c>
      <c r="C153" s="34" t="s">
        <v>1</v>
      </c>
      <c r="D153" s="34" t="s">
        <v>2</v>
      </c>
      <c r="E153" s="34" t="s">
        <v>3</v>
      </c>
      <c r="F153" s="55" t="s">
        <v>6</v>
      </c>
      <c r="G153" s="55" t="s">
        <v>61</v>
      </c>
      <c r="H153" s="55" t="s">
        <v>60</v>
      </c>
    </row>
    <row r="154" spans="1:11" x14ac:dyDescent="0.2">
      <c r="A154" s="64" t="s">
        <v>0</v>
      </c>
      <c r="B154" s="34">
        <v>1</v>
      </c>
      <c r="C154" s="34">
        <v>0.25</v>
      </c>
      <c r="D154" s="34">
        <v>0.2</v>
      </c>
      <c r="E154" s="65">
        <v>2</v>
      </c>
      <c r="F154" s="28">
        <v>0.12504635999282168</v>
      </c>
      <c r="G154" s="28">
        <f>MMULT(B154:E154,F154:F157)</f>
        <v>0.54700693904408693</v>
      </c>
      <c r="H154" s="28">
        <f>G154/F154</f>
        <v>4.3744331228473028</v>
      </c>
    </row>
    <row r="155" spans="1:11" x14ac:dyDescent="0.2">
      <c r="A155" s="64" t="s">
        <v>1</v>
      </c>
      <c r="B155" s="34">
        <v>4</v>
      </c>
      <c r="C155" s="34">
        <v>1</v>
      </c>
      <c r="D155" s="34">
        <v>0.5</v>
      </c>
      <c r="E155" s="65">
        <v>1</v>
      </c>
      <c r="F155" s="28">
        <v>0.25640366094394929</v>
      </c>
      <c r="G155" s="28">
        <f>MMULT(B155:E155,F154:F157)</f>
        <v>1.1309056648920262</v>
      </c>
      <c r="H155" s="28">
        <f t="shared" ref="H155:H157" si="18">G155/F155</f>
        <v>4.4106455451088351</v>
      </c>
    </row>
    <row r="156" spans="1:11" x14ac:dyDescent="0.2">
      <c r="A156" s="64" t="s">
        <v>2</v>
      </c>
      <c r="B156" s="34">
        <v>5</v>
      </c>
      <c r="C156" s="34">
        <v>2</v>
      </c>
      <c r="D156" s="34">
        <v>1</v>
      </c>
      <c r="E156" s="65">
        <v>4</v>
      </c>
      <c r="F156" s="28">
        <v>0.4884668301728779</v>
      </c>
      <c r="G156" s="28">
        <f>MMULT(B156:E156,F154:F157)</f>
        <v>2.1468385475862894</v>
      </c>
      <c r="H156" s="28">
        <f t="shared" si="18"/>
        <v>4.3950549248686581</v>
      </c>
    </row>
    <row r="157" spans="1:11" x14ac:dyDescent="0.2">
      <c r="A157" s="64" t="s">
        <v>3</v>
      </c>
      <c r="B157" s="34">
        <v>0.5</v>
      </c>
      <c r="C157" s="34">
        <v>1</v>
      </c>
      <c r="D157" s="34">
        <v>0.25</v>
      </c>
      <c r="E157" s="65">
        <v>1</v>
      </c>
      <c r="F157" s="28">
        <v>0.13008314889035116</v>
      </c>
      <c r="G157" s="28">
        <f>MMULT(B157:E157,F154:F157)</f>
        <v>0.57112669737393074</v>
      </c>
      <c r="H157" s="28">
        <f t="shared" si="18"/>
        <v>4.3904741101811817</v>
      </c>
    </row>
    <row r="158" spans="1:11" x14ac:dyDescent="0.2">
      <c r="G158" s="39"/>
      <c r="H158" s="28">
        <f>AVERAGE(H154:H157)</f>
        <v>4.3926519257514949</v>
      </c>
      <c r="I158" s="67">
        <f>(H158-4)/(4-1)</f>
        <v>0.1308839752504983</v>
      </c>
      <c r="J158" s="5" t="s">
        <v>62</v>
      </c>
    </row>
    <row r="160" spans="1:11" x14ac:dyDescent="0.2">
      <c r="A160" s="66" t="s">
        <v>63</v>
      </c>
      <c r="B160" s="66">
        <v>1</v>
      </c>
      <c r="C160" s="66">
        <v>2</v>
      </c>
      <c r="D160" s="66">
        <v>3</v>
      </c>
      <c r="E160" s="66">
        <v>4</v>
      </c>
      <c r="F160" s="66">
        <v>5</v>
      </c>
      <c r="G160" s="66">
        <v>6</v>
      </c>
      <c r="H160" s="66">
        <v>7</v>
      </c>
      <c r="I160" s="66">
        <v>8</v>
      </c>
      <c r="J160" s="66">
        <v>9</v>
      </c>
      <c r="K160" s="66">
        <v>10</v>
      </c>
    </row>
    <row r="161" spans="1:11" x14ac:dyDescent="0.2">
      <c r="A161" s="13" t="s">
        <v>64</v>
      </c>
      <c r="B161" s="52">
        <v>0</v>
      </c>
      <c r="C161" s="52">
        <v>0</v>
      </c>
      <c r="D161" s="52">
        <v>0.57999999999999996</v>
      </c>
      <c r="E161" s="52">
        <v>0.9</v>
      </c>
      <c r="F161" s="52">
        <v>1.1200000000000001</v>
      </c>
      <c r="G161" s="52">
        <v>1.24</v>
      </c>
      <c r="H161" s="52">
        <v>1.32</v>
      </c>
      <c r="I161" s="52">
        <v>1.41</v>
      </c>
      <c r="J161" s="52">
        <v>1.45</v>
      </c>
      <c r="K161" s="52">
        <v>1.49</v>
      </c>
    </row>
  </sheetData>
  <pageMargins left="0.25" right="0.25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"/>
  <sheetViews>
    <sheetView topLeftCell="A77" workbookViewId="0">
      <selection activeCell="F114" sqref="F114"/>
    </sheetView>
  </sheetViews>
  <sheetFormatPr baseColWidth="10" defaultColWidth="15.33203125" defaultRowHeight="15" x14ac:dyDescent="0.2"/>
  <cols>
    <col min="1" max="1" width="15.33203125" style="5"/>
    <col min="2" max="2" width="16" style="5" customWidth="1"/>
    <col min="3" max="5" width="15.33203125" style="5"/>
    <col min="6" max="6" width="16.33203125" style="5" customWidth="1"/>
    <col min="7" max="10" width="15.33203125" style="5"/>
    <col min="11" max="11" width="5.6640625" style="5" customWidth="1"/>
    <col min="12" max="16384" width="15.33203125" style="5"/>
  </cols>
  <sheetData>
    <row r="1" spans="1:11" ht="21" x14ac:dyDescent="0.25">
      <c r="A1" s="30" t="s">
        <v>50</v>
      </c>
    </row>
    <row r="3" spans="1:11" ht="17" x14ac:dyDescent="0.2">
      <c r="A3" s="31" t="s">
        <v>44</v>
      </c>
    </row>
    <row r="5" spans="1:11" ht="16" x14ac:dyDescent="0.2">
      <c r="A5" s="22" t="s">
        <v>38</v>
      </c>
    </row>
    <row r="7" spans="1:11" x14ac:dyDescent="0.2">
      <c r="A7" s="32"/>
      <c r="B7" s="33" t="s">
        <v>0</v>
      </c>
      <c r="C7" s="33" t="s">
        <v>1</v>
      </c>
      <c r="D7" s="33" t="s">
        <v>2</v>
      </c>
      <c r="E7" s="33" t="s">
        <v>3</v>
      </c>
      <c r="G7" s="32"/>
      <c r="H7" s="32"/>
      <c r="I7" s="32"/>
      <c r="J7" s="32"/>
    </row>
    <row r="8" spans="1:11" x14ac:dyDescent="0.2">
      <c r="A8" s="32" t="s">
        <v>0</v>
      </c>
      <c r="B8" s="34">
        <v>1</v>
      </c>
      <c r="C8" s="34">
        <v>0.25</v>
      </c>
      <c r="D8" s="34">
        <v>0.2</v>
      </c>
      <c r="E8" s="34">
        <v>2</v>
      </c>
      <c r="G8" s="32"/>
      <c r="H8" s="35"/>
      <c r="I8" s="35"/>
      <c r="J8" s="35"/>
    </row>
    <row r="9" spans="1:11" x14ac:dyDescent="0.2">
      <c r="A9" s="32" t="s">
        <v>1</v>
      </c>
      <c r="B9" s="34">
        <v>4</v>
      </c>
      <c r="C9" s="34">
        <v>1</v>
      </c>
      <c r="D9" s="34">
        <v>0.5</v>
      </c>
      <c r="E9" s="34">
        <v>1</v>
      </c>
      <c r="G9" s="32"/>
      <c r="H9" s="35"/>
      <c r="I9" s="35"/>
      <c r="J9" s="35"/>
    </row>
    <row r="10" spans="1:11" x14ac:dyDescent="0.2">
      <c r="A10" s="32" t="s">
        <v>2</v>
      </c>
      <c r="B10" s="34">
        <v>5</v>
      </c>
      <c r="C10" s="34">
        <v>2</v>
      </c>
      <c r="D10" s="34">
        <v>1</v>
      </c>
      <c r="E10" s="34">
        <v>4</v>
      </c>
      <c r="G10" s="32"/>
      <c r="H10" s="35"/>
      <c r="I10" s="35"/>
      <c r="J10" s="35"/>
    </row>
    <row r="11" spans="1:11" x14ac:dyDescent="0.2">
      <c r="A11" s="32" t="s">
        <v>3</v>
      </c>
      <c r="B11" s="34">
        <v>0.5</v>
      </c>
      <c r="C11" s="34">
        <v>1</v>
      </c>
      <c r="D11" s="34">
        <v>0.25</v>
      </c>
      <c r="E11" s="34">
        <v>1</v>
      </c>
      <c r="G11" s="32"/>
      <c r="H11" s="35"/>
      <c r="I11" s="35"/>
      <c r="J11" s="35"/>
    </row>
    <row r="12" spans="1:11" x14ac:dyDescent="0.2">
      <c r="H12" s="8"/>
      <c r="I12" s="8"/>
      <c r="J12" s="8"/>
    </row>
    <row r="14" spans="1:11" ht="16" x14ac:dyDescent="0.2">
      <c r="A14" s="7" t="s">
        <v>52</v>
      </c>
    </row>
    <row r="15" spans="1:11" x14ac:dyDescent="0.2">
      <c r="B15" s="4"/>
    </row>
    <row r="16" spans="1:11" x14ac:dyDescent="0.2">
      <c r="B16" s="6" t="s">
        <v>0</v>
      </c>
      <c r="C16" s="6" t="s">
        <v>1</v>
      </c>
      <c r="D16" s="6" t="s">
        <v>2</v>
      </c>
      <c r="E16" s="6" t="s">
        <v>3</v>
      </c>
      <c r="F16" s="24" t="s">
        <v>5</v>
      </c>
      <c r="G16" s="24" t="s">
        <v>51</v>
      </c>
      <c r="H16" s="38"/>
      <c r="I16" s="55"/>
      <c r="J16" s="55" t="s">
        <v>53</v>
      </c>
      <c r="K16" s="55" t="s">
        <v>42</v>
      </c>
    </row>
    <row r="17" spans="1:11" x14ac:dyDescent="0.2">
      <c r="A17" s="5" t="s">
        <v>0</v>
      </c>
      <c r="B17" s="63">
        <f>B8</f>
        <v>1</v>
      </c>
      <c r="C17" s="63">
        <f t="shared" ref="C17:E17" si="0">C8</f>
        <v>0.25</v>
      </c>
      <c r="D17" s="63">
        <f t="shared" si="0"/>
        <v>0.2</v>
      </c>
      <c r="E17" s="63">
        <f t="shared" si="0"/>
        <v>2</v>
      </c>
      <c r="F17" s="63">
        <f>SUM(B17:E17)</f>
        <v>3.45</v>
      </c>
      <c r="G17" s="51">
        <f t="array" ref="G17:G20">F17:F20/F21</f>
        <v>0.1396761133603239</v>
      </c>
      <c r="H17" s="38"/>
      <c r="I17" s="58" t="str">
        <f>A17</f>
        <v>Visibility</v>
      </c>
      <c r="J17" s="28">
        <f>+G17</f>
        <v>0.1396761133603239</v>
      </c>
      <c r="K17" s="55">
        <v>4</v>
      </c>
    </row>
    <row r="18" spans="1:11" x14ac:dyDescent="0.2">
      <c r="A18" s="5" t="s">
        <v>1</v>
      </c>
      <c r="B18" s="63">
        <f t="shared" ref="B18:B20" si="1">B9</f>
        <v>4</v>
      </c>
      <c r="C18" s="63">
        <f t="shared" ref="C18:E18" si="2">C9</f>
        <v>1</v>
      </c>
      <c r="D18" s="63">
        <f t="shared" si="2"/>
        <v>0.5</v>
      </c>
      <c r="E18" s="63">
        <f t="shared" si="2"/>
        <v>1</v>
      </c>
      <c r="F18" s="63">
        <f>SUM(B18:E18)</f>
        <v>6.5</v>
      </c>
      <c r="G18" s="51">
        <v>0.26315789473684209</v>
      </c>
      <c r="I18" s="58" t="str">
        <f t="shared" ref="I18:I20" si="3">A18</f>
        <v>Competition</v>
      </c>
      <c r="J18" s="28">
        <f t="shared" ref="J18:J20" si="4">+G18</f>
        <v>0.26315789473684209</v>
      </c>
      <c r="K18" s="55">
        <v>2</v>
      </c>
    </row>
    <row r="19" spans="1:11" x14ac:dyDescent="0.2">
      <c r="A19" s="5" t="s">
        <v>2</v>
      </c>
      <c r="B19" s="63">
        <f t="shared" si="1"/>
        <v>5</v>
      </c>
      <c r="C19" s="63">
        <f t="shared" ref="C19:E19" si="5">C10</f>
        <v>2</v>
      </c>
      <c r="D19" s="63">
        <f t="shared" si="5"/>
        <v>1</v>
      </c>
      <c r="E19" s="63">
        <f t="shared" si="5"/>
        <v>4</v>
      </c>
      <c r="F19" s="63">
        <f>SUM(B19:E19)</f>
        <v>12</v>
      </c>
      <c r="G19" s="51">
        <v>0.48582995951417007</v>
      </c>
      <c r="I19" s="58" t="str">
        <f t="shared" si="3"/>
        <v>Frequency</v>
      </c>
      <c r="J19" s="28">
        <f t="shared" si="4"/>
        <v>0.48582995951417007</v>
      </c>
      <c r="K19" s="55">
        <v>1</v>
      </c>
    </row>
    <row r="20" spans="1:11" x14ac:dyDescent="0.2">
      <c r="A20" s="5" t="s">
        <v>3</v>
      </c>
      <c r="B20" s="63">
        <f t="shared" si="1"/>
        <v>0.5</v>
      </c>
      <c r="C20" s="63">
        <f t="shared" ref="C20:E20" si="6">C11</f>
        <v>1</v>
      </c>
      <c r="D20" s="63">
        <f t="shared" si="6"/>
        <v>0.25</v>
      </c>
      <c r="E20" s="63">
        <f t="shared" si="6"/>
        <v>1</v>
      </c>
      <c r="F20" s="63">
        <f>SUM(B20:E20)</f>
        <v>2.75</v>
      </c>
      <c r="G20" s="51">
        <v>0.11133603238866398</v>
      </c>
      <c r="I20" s="58" t="str">
        <f t="shared" si="3"/>
        <v>Renting costs</v>
      </c>
      <c r="J20" s="28">
        <f t="shared" si="4"/>
        <v>0.11133603238866398</v>
      </c>
      <c r="K20" s="55">
        <v>3</v>
      </c>
    </row>
    <row r="21" spans="1:11" x14ac:dyDescent="0.2">
      <c r="F21" s="36">
        <f>SUM(F17:F20)</f>
        <v>24.7</v>
      </c>
      <c r="G21" s="25">
        <f>SUM(G17:G20)</f>
        <v>1</v>
      </c>
    </row>
    <row r="23" spans="1:11" x14ac:dyDescent="0.2">
      <c r="A23" s="41" t="s">
        <v>34</v>
      </c>
    </row>
    <row r="25" spans="1:11" ht="16" x14ac:dyDescent="0.2">
      <c r="A25" s="7" t="s">
        <v>45</v>
      </c>
    </row>
    <row r="27" spans="1:11" x14ac:dyDescent="0.2">
      <c r="A27" s="4"/>
      <c r="B27" s="13" t="s">
        <v>7</v>
      </c>
      <c r="C27" s="13" t="s">
        <v>9</v>
      </c>
      <c r="D27" s="13" t="s">
        <v>8</v>
      </c>
    </row>
    <row r="28" spans="1:11" x14ac:dyDescent="0.2">
      <c r="A28" s="14" t="s">
        <v>7</v>
      </c>
      <c r="B28" s="42">
        <v>1</v>
      </c>
      <c r="C28" s="43">
        <v>6</v>
      </c>
      <c r="D28" s="43">
        <v>3</v>
      </c>
      <c r="F28" s="6"/>
    </row>
    <row r="29" spans="1:11" x14ac:dyDescent="0.2">
      <c r="A29" s="14" t="s">
        <v>9</v>
      </c>
      <c r="B29" s="34">
        <v>0.16666666666666666</v>
      </c>
      <c r="C29" s="42">
        <v>1</v>
      </c>
      <c r="D29" s="44">
        <v>0.5</v>
      </c>
    </row>
    <row r="30" spans="1:11" x14ac:dyDescent="0.2">
      <c r="A30" s="14" t="s">
        <v>8</v>
      </c>
      <c r="B30" s="34">
        <v>0.33333333333333331</v>
      </c>
      <c r="C30" s="45">
        <v>2</v>
      </c>
      <c r="D30" s="42">
        <v>1</v>
      </c>
    </row>
    <row r="31" spans="1:11" x14ac:dyDescent="0.2">
      <c r="A31" s="15"/>
      <c r="B31" s="46"/>
      <c r="C31" s="47"/>
      <c r="D31" s="48"/>
    </row>
    <row r="32" spans="1:11" x14ac:dyDescent="0.2">
      <c r="A32" s="4"/>
      <c r="B32" s="13" t="s">
        <v>7</v>
      </c>
      <c r="C32" s="13" t="s">
        <v>9</v>
      </c>
      <c r="D32" s="13" t="s">
        <v>8</v>
      </c>
      <c r="E32" s="16" t="s">
        <v>31</v>
      </c>
      <c r="F32" s="16" t="s">
        <v>51</v>
      </c>
    </row>
    <row r="33" spans="1:6" x14ac:dyDescent="0.2">
      <c r="A33" s="14" t="s">
        <v>7</v>
      </c>
      <c r="B33" s="62">
        <f>B28</f>
        <v>1</v>
      </c>
      <c r="C33" s="62">
        <f t="shared" ref="C33:D33" si="7">C28</f>
        <v>6</v>
      </c>
      <c r="D33" s="62">
        <f t="shared" si="7"/>
        <v>3</v>
      </c>
      <c r="E33" s="18">
        <f>SUM(B33:D33)</f>
        <v>10</v>
      </c>
      <c r="F33" s="51">
        <f>E33/E36</f>
        <v>0.66666666666666663</v>
      </c>
    </row>
    <row r="34" spans="1:6" x14ac:dyDescent="0.2">
      <c r="A34" s="14" t="s">
        <v>9</v>
      </c>
      <c r="B34" s="62">
        <f t="shared" ref="B34:B35" si="8">B29</f>
        <v>0.16666666666666666</v>
      </c>
      <c r="C34" s="62">
        <f t="shared" ref="C34:D34" si="9">C29</f>
        <v>1</v>
      </c>
      <c r="D34" s="62">
        <f t="shared" si="9"/>
        <v>0.5</v>
      </c>
      <c r="E34" s="18">
        <f t="shared" ref="E34:E35" si="10">SUM(B34:D34)</f>
        <v>1.6666666666666667</v>
      </c>
      <c r="F34" s="51">
        <f>E34/E36</f>
        <v>0.11111111111111112</v>
      </c>
    </row>
    <row r="35" spans="1:6" x14ac:dyDescent="0.2">
      <c r="A35" s="14" t="s">
        <v>8</v>
      </c>
      <c r="B35" s="62">
        <f t="shared" si="8"/>
        <v>0.33333333333333331</v>
      </c>
      <c r="C35" s="62">
        <f t="shared" ref="C35:D35" si="11">C30</f>
        <v>2</v>
      </c>
      <c r="D35" s="62">
        <f t="shared" si="11"/>
        <v>1</v>
      </c>
      <c r="E35" s="18">
        <f t="shared" si="10"/>
        <v>3.3333333333333335</v>
      </c>
      <c r="F35" s="51">
        <f>E35/E36</f>
        <v>0.22222222222222224</v>
      </c>
    </row>
    <row r="36" spans="1:6" x14ac:dyDescent="0.2">
      <c r="A36" s="15"/>
      <c r="B36" s="46"/>
      <c r="C36" s="47"/>
      <c r="D36" s="48"/>
      <c r="E36" s="18">
        <f>SUM(E33:E35)</f>
        <v>15</v>
      </c>
      <c r="F36" s="39"/>
    </row>
    <row r="38" spans="1:6" x14ac:dyDescent="0.2">
      <c r="A38" s="69" t="s">
        <v>33</v>
      </c>
      <c r="B38" s="70" t="s">
        <v>1</v>
      </c>
    </row>
    <row r="39" spans="1:6" x14ac:dyDescent="0.2">
      <c r="A39" s="14" t="s">
        <v>7</v>
      </c>
      <c r="B39" s="28">
        <f>F33</f>
        <v>0.66666666666666663</v>
      </c>
    </row>
    <row r="40" spans="1:6" x14ac:dyDescent="0.2">
      <c r="A40" s="14" t="s">
        <v>9</v>
      </c>
      <c r="B40" s="28">
        <f t="shared" ref="B40:B41" si="12">F34</f>
        <v>0.11111111111111112</v>
      </c>
    </row>
    <row r="41" spans="1:6" x14ac:dyDescent="0.2">
      <c r="A41" s="14" t="s">
        <v>8</v>
      </c>
      <c r="B41" s="28">
        <f t="shared" si="12"/>
        <v>0.22222222222222224</v>
      </c>
    </row>
    <row r="42" spans="1:6" x14ac:dyDescent="0.2">
      <c r="A42" s="3"/>
      <c r="B42" s="29">
        <f>SUM(B39:B41)</f>
        <v>1</v>
      </c>
    </row>
    <row r="44" spans="1:6" ht="16" x14ac:dyDescent="0.2">
      <c r="A44" s="7" t="s">
        <v>46</v>
      </c>
    </row>
    <row r="46" spans="1:6" x14ac:dyDescent="0.2">
      <c r="A46" s="4"/>
      <c r="B46" s="13" t="s">
        <v>7</v>
      </c>
      <c r="C46" s="13" t="s">
        <v>9</v>
      </c>
      <c r="D46" s="13" t="s">
        <v>8</v>
      </c>
    </row>
    <row r="47" spans="1:6" x14ac:dyDescent="0.2">
      <c r="A47" s="14" t="s">
        <v>7</v>
      </c>
      <c r="B47" s="42">
        <v>1</v>
      </c>
      <c r="C47" s="43">
        <v>0.2</v>
      </c>
      <c r="D47" s="43">
        <v>0.2</v>
      </c>
      <c r="F47" s="6"/>
    </row>
    <row r="48" spans="1:6" x14ac:dyDescent="0.2">
      <c r="A48" s="14" t="s">
        <v>9</v>
      </c>
      <c r="B48" s="34">
        <v>5</v>
      </c>
      <c r="C48" s="42">
        <v>1</v>
      </c>
      <c r="D48" s="44">
        <v>0.5</v>
      </c>
    </row>
    <row r="49" spans="1:6" x14ac:dyDescent="0.2">
      <c r="A49" s="14" t="s">
        <v>8</v>
      </c>
      <c r="B49" s="34">
        <v>5</v>
      </c>
      <c r="C49" s="45">
        <v>2</v>
      </c>
      <c r="D49" s="42">
        <v>1</v>
      </c>
    </row>
    <row r="50" spans="1:6" x14ac:dyDescent="0.2">
      <c r="A50" s="15"/>
      <c r="B50" s="46"/>
      <c r="C50" s="47"/>
      <c r="D50" s="48"/>
    </row>
    <row r="51" spans="1:6" x14ac:dyDescent="0.2">
      <c r="A51" s="4"/>
      <c r="B51" s="13" t="s">
        <v>7</v>
      </c>
      <c r="C51" s="13" t="s">
        <v>9</v>
      </c>
      <c r="D51" s="13" t="s">
        <v>8</v>
      </c>
      <c r="E51" s="16" t="s">
        <v>31</v>
      </c>
      <c r="F51" s="16" t="s">
        <v>51</v>
      </c>
    </row>
    <row r="52" spans="1:6" x14ac:dyDescent="0.2">
      <c r="A52" s="14" t="s">
        <v>7</v>
      </c>
      <c r="B52" s="62">
        <f>B47</f>
        <v>1</v>
      </c>
      <c r="C52" s="62">
        <f t="shared" ref="C52:D52" si="13">C47</f>
        <v>0.2</v>
      </c>
      <c r="D52" s="62">
        <f t="shared" si="13"/>
        <v>0.2</v>
      </c>
      <c r="E52" s="18">
        <f>SUM(B52:D52)</f>
        <v>1.4</v>
      </c>
      <c r="F52" s="51">
        <f>E52/E55</f>
        <v>8.8050314465408799E-2</v>
      </c>
    </row>
    <row r="53" spans="1:6" x14ac:dyDescent="0.2">
      <c r="A53" s="14" t="s">
        <v>9</v>
      </c>
      <c r="B53" s="62">
        <f t="shared" ref="B53:D53" si="14">B48</f>
        <v>5</v>
      </c>
      <c r="C53" s="62">
        <f t="shared" si="14"/>
        <v>1</v>
      </c>
      <c r="D53" s="62">
        <f t="shared" si="14"/>
        <v>0.5</v>
      </c>
      <c r="E53" s="18">
        <f t="shared" ref="E53:E54" si="15">SUM(B53:D53)</f>
        <v>6.5</v>
      </c>
      <c r="F53" s="51">
        <f>E53/E55</f>
        <v>0.40880503144654085</v>
      </c>
    </row>
    <row r="54" spans="1:6" x14ac:dyDescent="0.2">
      <c r="A54" s="14" t="s">
        <v>8</v>
      </c>
      <c r="B54" s="62">
        <f t="shared" ref="B54:D54" si="16">B49</f>
        <v>5</v>
      </c>
      <c r="C54" s="62">
        <f t="shared" si="16"/>
        <v>2</v>
      </c>
      <c r="D54" s="62">
        <f t="shared" si="16"/>
        <v>1</v>
      </c>
      <c r="E54" s="18">
        <f t="shared" si="15"/>
        <v>8</v>
      </c>
      <c r="F54" s="51">
        <f>E54/E55</f>
        <v>0.50314465408805031</v>
      </c>
    </row>
    <row r="55" spans="1:6" x14ac:dyDescent="0.2">
      <c r="A55" s="15"/>
      <c r="B55" s="46"/>
      <c r="C55" s="47"/>
      <c r="D55" s="48"/>
      <c r="E55" s="18">
        <f>SUM(E52:E54)</f>
        <v>15.9</v>
      </c>
      <c r="F55" s="39"/>
    </row>
    <row r="56" spans="1:6" x14ac:dyDescent="0.2">
      <c r="A56" s="15"/>
      <c r="B56" s="46"/>
      <c r="C56" s="47"/>
      <c r="D56" s="48"/>
    </row>
    <row r="57" spans="1:6" x14ac:dyDescent="0.2">
      <c r="A57" s="69" t="s">
        <v>33</v>
      </c>
      <c r="B57" s="70" t="s">
        <v>0</v>
      </c>
    </row>
    <row r="58" spans="1:6" x14ac:dyDescent="0.2">
      <c r="A58" s="14" t="s">
        <v>7</v>
      </c>
      <c r="B58" s="28">
        <f>F52</f>
        <v>8.8050314465408799E-2</v>
      </c>
    </row>
    <row r="59" spans="1:6" x14ac:dyDescent="0.2">
      <c r="A59" s="14" t="s">
        <v>9</v>
      </c>
      <c r="B59" s="28">
        <f>F53</f>
        <v>0.40880503144654085</v>
      </c>
    </row>
    <row r="60" spans="1:6" x14ac:dyDescent="0.2">
      <c r="A60" s="14" t="s">
        <v>8</v>
      </c>
      <c r="B60" s="28">
        <f>F54</f>
        <v>0.50314465408805031</v>
      </c>
    </row>
    <row r="61" spans="1:6" x14ac:dyDescent="0.2">
      <c r="A61" s="3"/>
      <c r="B61" s="28">
        <f>SUM(B58:B60)</f>
        <v>1</v>
      </c>
    </row>
    <row r="62" spans="1:6" x14ac:dyDescent="0.2">
      <c r="A62" s="3"/>
      <c r="B62" s="17"/>
    </row>
    <row r="63" spans="1:6" ht="16" x14ac:dyDescent="0.2">
      <c r="A63" s="7" t="s">
        <v>47</v>
      </c>
    </row>
    <row r="65" spans="1:6" x14ac:dyDescent="0.2">
      <c r="A65" s="4"/>
      <c r="B65" s="13" t="s">
        <v>7</v>
      </c>
      <c r="C65" s="13" t="s">
        <v>9</v>
      </c>
      <c r="D65" s="13" t="s">
        <v>8</v>
      </c>
    </row>
    <row r="66" spans="1:6" x14ac:dyDescent="0.2">
      <c r="A66" s="14" t="s">
        <v>7</v>
      </c>
      <c r="B66" s="42">
        <v>1</v>
      </c>
      <c r="C66" s="43">
        <v>0.25</v>
      </c>
      <c r="D66" s="43">
        <v>0.2</v>
      </c>
      <c r="F66" s="6"/>
    </row>
    <row r="67" spans="1:6" x14ac:dyDescent="0.2">
      <c r="A67" s="14" t="s">
        <v>9</v>
      </c>
      <c r="B67" s="34">
        <v>4</v>
      </c>
      <c r="C67" s="42">
        <v>1</v>
      </c>
      <c r="D67" s="44">
        <v>0.33333333333333331</v>
      </c>
    </row>
    <row r="68" spans="1:6" x14ac:dyDescent="0.2">
      <c r="A68" s="14" t="s">
        <v>8</v>
      </c>
      <c r="B68" s="34">
        <v>5</v>
      </c>
      <c r="C68" s="45">
        <v>3</v>
      </c>
      <c r="D68" s="42">
        <v>1</v>
      </c>
    </row>
    <row r="69" spans="1:6" x14ac:dyDescent="0.2">
      <c r="A69" s="15"/>
      <c r="B69" s="46"/>
      <c r="C69" s="47"/>
      <c r="D69" s="48"/>
    </row>
    <row r="70" spans="1:6" x14ac:dyDescent="0.2">
      <c r="A70" s="4"/>
      <c r="B70" s="13" t="s">
        <v>7</v>
      </c>
      <c r="C70" s="13" t="s">
        <v>9</v>
      </c>
      <c r="D70" s="13" t="s">
        <v>8</v>
      </c>
      <c r="E70" s="16" t="s">
        <v>31</v>
      </c>
      <c r="F70" s="16" t="s">
        <v>51</v>
      </c>
    </row>
    <row r="71" spans="1:6" x14ac:dyDescent="0.2">
      <c r="A71" s="14" t="s">
        <v>7</v>
      </c>
      <c r="B71" s="62">
        <f>B66</f>
        <v>1</v>
      </c>
      <c r="C71" s="62">
        <f t="shared" ref="C71:D71" si="17">C66</f>
        <v>0.25</v>
      </c>
      <c r="D71" s="62">
        <f t="shared" si="17"/>
        <v>0.2</v>
      </c>
      <c r="E71" s="18">
        <f>SUM(B71:D71)</f>
        <v>1.45</v>
      </c>
      <c r="F71" s="51">
        <f>E71/E74</f>
        <v>9.1869060190073917E-2</v>
      </c>
    </row>
    <row r="72" spans="1:6" x14ac:dyDescent="0.2">
      <c r="A72" s="14" t="s">
        <v>9</v>
      </c>
      <c r="B72" s="62">
        <f t="shared" ref="B72:D72" si="18">B67</f>
        <v>4</v>
      </c>
      <c r="C72" s="62">
        <f t="shared" si="18"/>
        <v>1</v>
      </c>
      <c r="D72" s="62">
        <f t="shared" si="18"/>
        <v>0.33333333333333331</v>
      </c>
      <c r="E72" s="18">
        <f t="shared" ref="E72:E73" si="19">SUM(B72:D72)</f>
        <v>5.333333333333333</v>
      </c>
      <c r="F72" s="51">
        <f>E72/E74</f>
        <v>0.33790918690601901</v>
      </c>
    </row>
    <row r="73" spans="1:6" x14ac:dyDescent="0.2">
      <c r="A73" s="14" t="s">
        <v>8</v>
      </c>
      <c r="B73" s="62">
        <f t="shared" ref="B73:D73" si="20">B68</f>
        <v>5</v>
      </c>
      <c r="C73" s="62">
        <f t="shared" si="20"/>
        <v>3</v>
      </c>
      <c r="D73" s="62">
        <f t="shared" si="20"/>
        <v>1</v>
      </c>
      <c r="E73" s="18">
        <f t="shared" si="19"/>
        <v>9</v>
      </c>
      <c r="F73" s="51">
        <f>E73/E74</f>
        <v>0.57022175290390709</v>
      </c>
    </row>
    <row r="74" spans="1:6" x14ac:dyDescent="0.2">
      <c r="A74" s="15"/>
      <c r="B74" s="46"/>
      <c r="C74" s="47"/>
      <c r="D74" s="48"/>
      <c r="E74" s="18">
        <f>SUM(E71:E73)</f>
        <v>15.783333333333333</v>
      </c>
      <c r="F74" s="39"/>
    </row>
    <row r="75" spans="1:6" x14ac:dyDescent="0.2">
      <c r="A75" s="15"/>
      <c r="B75" s="46"/>
      <c r="C75" s="47"/>
      <c r="D75" s="48"/>
      <c r="F75" s="39"/>
    </row>
    <row r="76" spans="1:6" x14ac:dyDescent="0.2">
      <c r="A76" s="69" t="s">
        <v>33</v>
      </c>
      <c r="B76" s="70" t="s">
        <v>2</v>
      </c>
    </row>
    <row r="77" spans="1:6" x14ac:dyDescent="0.2">
      <c r="A77" s="14" t="s">
        <v>7</v>
      </c>
      <c r="B77" s="28">
        <f>F71</f>
        <v>9.1869060190073917E-2</v>
      </c>
    </row>
    <row r="78" spans="1:6" x14ac:dyDescent="0.2">
      <c r="A78" s="14" t="s">
        <v>9</v>
      </c>
      <c r="B78" s="28">
        <f t="shared" ref="B78:B79" si="21">F72</f>
        <v>0.33790918690601901</v>
      </c>
    </row>
    <row r="79" spans="1:6" x14ac:dyDescent="0.2">
      <c r="A79" s="14" t="s">
        <v>8</v>
      </c>
      <c r="B79" s="28">
        <f t="shared" si="21"/>
        <v>0.57022175290390709</v>
      </c>
    </row>
    <row r="80" spans="1:6" x14ac:dyDescent="0.2">
      <c r="A80" s="3"/>
      <c r="B80" s="28">
        <f>SUM(B77:B79)</f>
        <v>1</v>
      </c>
    </row>
    <row r="81" spans="1:9" x14ac:dyDescent="0.2">
      <c r="A81" s="3"/>
      <c r="B81" s="17"/>
    </row>
    <row r="82" spans="1:9" ht="16" x14ac:dyDescent="0.2">
      <c r="A82" s="7" t="s">
        <v>48</v>
      </c>
    </row>
    <row r="84" spans="1:9" x14ac:dyDescent="0.2">
      <c r="A84" s="4"/>
      <c r="B84" s="13" t="s">
        <v>7</v>
      </c>
      <c r="C84" s="13" t="s">
        <v>9</v>
      </c>
      <c r="D84" s="13" t="s">
        <v>8</v>
      </c>
    </row>
    <row r="85" spans="1:9" x14ac:dyDescent="0.2">
      <c r="A85" s="14" t="s">
        <v>7</v>
      </c>
      <c r="B85" s="42">
        <v>1</v>
      </c>
      <c r="C85" s="43">
        <v>0.14285714285714285</v>
      </c>
      <c r="D85" s="43">
        <v>0.2</v>
      </c>
      <c r="F85" s="6"/>
    </row>
    <row r="86" spans="1:9" x14ac:dyDescent="0.2">
      <c r="A86" s="14" t="s">
        <v>9</v>
      </c>
      <c r="B86" s="34">
        <v>7</v>
      </c>
      <c r="C86" s="42">
        <v>1</v>
      </c>
      <c r="D86" s="44">
        <v>0.2</v>
      </c>
      <c r="I86" s="5" t="s">
        <v>66</v>
      </c>
    </row>
    <row r="87" spans="1:9" x14ac:dyDescent="0.2">
      <c r="A87" s="14" t="s">
        <v>8</v>
      </c>
      <c r="B87" s="34">
        <v>5</v>
      </c>
      <c r="C87" s="45">
        <v>5</v>
      </c>
      <c r="D87" s="42">
        <v>1</v>
      </c>
    </row>
    <row r="88" spans="1:9" x14ac:dyDescent="0.2">
      <c r="A88" s="15"/>
      <c r="B88" s="46"/>
      <c r="C88" s="47"/>
      <c r="D88" s="48"/>
    </row>
    <row r="89" spans="1:9" x14ac:dyDescent="0.2">
      <c r="A89" s="4"/>
      <c r="B89" s="13" t="s">
        <v>7</v>
      </c>
      <c r="C89" s="13" t="s">
        <v>9</v>
      </c>
      <c r="D89" s="13" t="s">
        <v>8</v>
      </c>
      <c r="E89" s="16" t="s">
        <v>31</v>
      </c>
      <c r="F89" s="16" t="s">
        <v>51</v>
      </c>
    </row>
    <row r="90" spans="1:9" x14ac:dyDescent="0.2">
      <c r="A90" s="14" t="s">
        <v>7</v>
      </c>
      <c r="B90" s="62">
        <f>B85</f>
        <v>1</v>
      </c>
      <c r="C90" s="62">
        <f t="shared" ref="C90:D90" si="22">C85</f>
        <v>0.14285714285714285</v>
      </c>
      <c r="D90" s="62">
        <f t="shared" si="22"/>
        <v>0.2</v>
      </c>
      <c r="E90" s="18">
        <f>SUM(B90:D90)</f>
        <v>1.3428571428571427</v>
      </c>
      <c r="F90" s="51">
        <f>E90/E93</f>
        <v>6.5368567454798326E-2</v>
      </c>
    </row>
    <row r="91" spans="1:9" x14ac:dyDescent="0.2">
      <c r="A91" s="14" t="s">
        <v>9</v>
      </c>
      <c r="B91" s="62">
        <f t="shared" ref="B91:D91" si="23">B86</f>
        <v>7</v>
      </c>
      <c r="C91" s="62">
        <f t="shared" si="23"/>
        <v>1</v>
      </c>
      <c r="D91" s="62">
        <f t="shared" si="23"/>
        <v>0.2</v>
      </c>
      <c r="E91" s="18">
        <f t="shared" ref="E91:E92" si="24">SUM(B91:D91)</f>
        <v>8.1999999999999993</v>
      </c>
      <c r="F91" s="51">
        <f>E91/E93</f>
        <v>0.39916550764951314</v>
      </c>
    </row>
    <row r="92" spans="1:9" x14ac:dyDescent="0.2">
      <c r="A92" s="14" t="s">
        <v>8</v>
      </c>
      <c r="B92" s="62">
        <f t="shared" ref="B92:D92" si="25">B87</f>
        <v>5</v>
      </c>
      <c r="C92" s="62">
        <f t="shared" si="25"/>
        <v>5</v>
      </c>
      <c r="D92" s="62">
        <f t="shared" si="25"/>
        <v>1</v>
      </c>
      <c r="E92" s="18">
        <f t="shared" si="24"/>
        <v>11</v>
      </c>
      <c r="F92" s="51">
        <f>E92/E93</f>
        <v>0.53546592489568845</v>
      </c>
    </row>
    <row r="93" spans="1:9" x14ac:dyDescent="0.2">
      <c r="A93" s="15"/>
      <c r="B93" s="46"/>
      <c r="C93" s="47"/>
      <c r="D93" s="48"/>
      <c r="E93" s="18">
        <f>SUM(E90:E92)</f>
        <v>20.542857142857144</v>
      </c>
      <c r="F93" s="39"/>
    </row>
    <row r="94" spans="1:9" x14ac:dyDescent="0.2">
      <c r="A94" s="15"/>
      <c r="B94" s="46"/>
      <c r="C94" s="47"/>
      <c r="D94" s="48"/>
      <c r="F94" s="39"/>
    </row>
    <row r="95" spans="1:9" x14ac:dyDescent="0.2">
      <c r="A95" s="70" t="s">
        <v>33</v>
      </c>
      <c r="B95" s="70" t="s">
        <v>35</v>
      </c>
    </row>
    <row r="96" spans="1:9" x14ac:dyDescent="0.2">
      <c r="A96" s="14" t="s">
        <v>7</v>
      </c>
      <c r="B96" s="28">
        <f>F90</f>
        <v>6.5368567454798326E-2</v>
      </c>
    </row>
    <row r="97" spans="1:7" x14ac:dyDescent="0.2">
      <c r="A97" s="14" t="s">
        <v>9</v>
      </c>
      <c r="B97" s="28">
        <f t="shared" ref="B97:B98" si="26">F91</f>
        <v>0.39916550764951314</v>
      </c>
    </row>
    <row r="98" spans="1:7" x14ac:dyDescent="0.2">
      <c r="A98" s="14" t="s">
        <v>8</v>
      </c>
      <c r="B98" s="28">
        <f t="shared" si="26"/>
        <v>0.53546592489568845</v>
      </c>
    </row>
    <row r="99" spans="1:7" x14ac:dyDescent="0.2">
      <c r="A99" s="3"/>
      <c r="B99" s="28">
        <f>SUM(B96:B98)</f>
        <v>0.99999999999999989</v>
      </c>
    </row>
    <row r="100" spans="1:7" x14ac:dyDescent="0.2">
      <c r="A100" s="3"/>
      <c r="B100" s="17"/>
    </row>
    <row r="101" spans="1:7" x14ac:dyDescent="0.2">
      <c r="A101" s="3"/>
      <c r="B101" s="17"/>
    </row>
    <row r="102" spans="1:7" x14ac:dyDescent="0.2">
      <c r="A102" s="59" t="s">
        <v>49</v>
      </c>
      <c r="B102" s="17"/>
    </row>
    <row r="103" spans="1:7" x14ac:dyDescent="0.2">
      <c r="A103" s="3"/>
      <c r="B103" s="60" t="s">
        <v>36</v>
      </c>
    </row>
    <row r="104" spans="1:7" x14ac:dyDescent="0.2">
      <c r="A104" s="55" t="s">
        <v>1</v>
      </c>
      <c r="B104" s="51">
        <f>G18</f>
        <v>0.26315789473684209</v>
      </c>
    </row>
    <row r="105" spans="1:7" x14ac:dyDescent="0.2">
      <c r="A105" s="55" t="s">
        <v>0</v>
      </c>
      <c r="B105" s="51">
        <f>G17</f>
        <v>0.1396761133603239</v>
      </c>
    </row>
    <row r="106" spans="1:7" x14ac:dyDescent="0.2">
      <c r="A106" s="55" t="s">
        <v>2</v>
      </c>
      <c r="B106" s="51">
        <f>G19</f>
        <v>0.48582995951417007</v>
      </c>
    </row>
    <row r="107" spans="1:7" x14ac:dyDescent="0.2">
      <c r="A107" s="55" t="s">
        <v>3</v>
      </c>
      <c r="B107" s="51">
        <f>G20</f>
        <v>0.11133603238866398</v>
      </c>
    </row>
    <row r="108" spans="1:7" x14ac:dyDescent="0.2">
      <c r="A108" s="3"/>
      <c r="B108" s="17"/>
    </row>
    <row r="109" spans="1:7" x14ac:dyDescent="0.2">
      <c r="A109" s="3"/>
      <c r="B109" s="17"/>
    </row>
    <row r="110" spans="1:7" x14ac:dyDescent="0.2">
      <c r="A110" s="59" t="s">
        <v>33</v>
      </c>
      <c r="B110" s="17"/>
    </row>
    <row r="111" spans="1:7" x14ac:dyDescent="0.2">
      <c r="A111" s="20"/>
      <c r="B111" s="18" t="s">
        <v>1</v>
      </c>
      <c r="C111" s="18" t="s">
        <v>0</v>
      </c>
      <c r="D111" s="18" t="s">
        <v>2</v>
      </c>
      <c r="E111" s="18" t="s">
        <v>35</v>
      </c>
      <c r="F111" s="61" t="s">
        <v>37</v>
      </c>
      <c r="G111" s="56" t="s">
        <v>40</v>
      </c>
    </row>
    <row r="112" spans="1:7" x14ac:dyDescent="0.2">
      <c r="A112" s="21" t="s">
        <v>7</v>
      </c>
      <c r="B112" s="28">
        <f>B39</f>
        <v>0.66666666666666663</v>
      </c>
      <c r="C112" s="28">
        <f>B58</f>
        <v>8.8050314465408799E-2</v>
      </c>
      <c r="D112" s="28">
        <f>B77</f>
        <v>9.1869060190073917E-2</v>
      </c>
      <c r="E112" s="28">
        <f>B96</f>
        <v>6.5368567454798326E-2</v>
      </c>
      <c r="F112" s="28">
        <f>+B112*B$104+C112*B$105+D112*B$106+E112*B$107</f>
        <v>0.23964774093200711</v>
      </c>
      <c r="G112" s="55"/>
    </row>
    <row r="113" spans="1:7" x14ac:dyDescent="0.2">
      <c r="A113" s="21" t="s">
        <v>9</v>
      </c>
      <c r="B113" s="28">
        <f t="shared" ref="B113:B114" si="27">B40</f>
        <v>0.11111111111111112</v>
      </c>
      <c r="C113" s="28">
        <f t="shared" ref="C113:C114" si="28">B59</f>
        <v>0.40880503144654085</v>
      </c>
      <c r="D113" s="28">
        <f t="shared" ref="D113:D114" si="29">B78</f>
        <v>0.33790918690601901</v>
      </c>
      <c r="E113" s="28">
        <f t="shared" ref="E113:E114" si="30">B97</f>
        <v>0.39916550764951314</v>
      </c>
      <c r="F113" s="28">
        <f t="shared" ref="F113:F114" si="31">+B113*B$104+C113*B$105+D113*B$106+E113*B$107</f>
        <v>0.29494797447859022</v>
      </c>
      <c r="G113" s="55"/>
    </row>
    <row r="114" spans="1:7" x14ac:dyDescent="0.2">
      <c r="A114" s="21" t="s">
        <v>8</v>
      </c>
      <c r="B114" s="28">
        <f t="shared" si="27"/>
        <v>0.22222222222222224</v>
      </c>
      <c r="C114" s="28">
        <f t="shared" si="28"/>
        <v>0.50314465408805031</v>
      </c>
      <c r="D114" s="28">
        <f t="shared" si="29"/>
        <v>0.57022175290390709</v>
      </c>
      <c r="E114" s="28">
        <f t="shared" si="30"/>
        <v>0.53546592489568845</v>
      </c>
      <c r="F114" s="28">
        <f t="shared" si="31"/>
        <v>0.46540428458940275</v>
      </c>
      <c r="G114" s="55" t="s">
        <v>41</v>
      </c>
    </row>
    <row r="115" spans="1:7" x14ac:dyDescent="0.2">
      <c r="A115" s="3"/>
      <c r="B115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H112" sqref="H112"/>
    </sheetView>
  </sheetViews>
  <sheetFormatPr baseColWidth="10" defaultColWidth="15.33203125" defaultRowHeight="15" x14ac:dyDescent="0.2"/>
  <cols>
    <col min="1" max="1" width="15.33203125" style="5"/>
    <col min="2" max="2" width="16" style="5" customWidth="1"/>
    <col min="3" max="5" width="15.33203125" style="5"/>
    <col min="6" max="6" width="16.33203125" style="5" customWidth="1"/>
    <col min="7" max="10" width="15.33203125" style="5"/>
    <col min="11" max="11" width="5.6640625" style="5" customWidth="1"/>
    <col min="12" max="16384" width="15.33203125" style="5"/>
  </cols>
  <sheetData>
    <row r="1" spans="1:11" ht="21" x14ac:dyDescent="0.25">
      <c r="A1" s="30" t="s">
        <v>58</v>
      </c>
    </row>
    <row r="3" spans="1:11" ht="17" x14ac:dyDescent="0.2">
      <c r="A3" s="31" t="s">
        <v>44</v>
      </c>
    </row>
    <row r="4" spans="1:11" ht="17" x14ac:dyDescent="0.2">
      <c r="A4" s="31"/>
    </row>
    <row r="5" spans="1:11" ht="15" customHeight="1" x14ac:dyDescent="0.2">
      <c r="A5" s="5" t="s">
        <v>55</v>
      </c>
      <c r="F5" s="72" t="s">
        <v>67</v>
      </c>
      <c r="G5" s="72"/>
      <c r="H5" s="72"/>
    </row>
    <row r="6" spans="1:11" x14ac:dyDescent="0.2">
      <c r="A6" s="5" t="s">
        <v>56</v>
      </c>
      <c r="F6" s="72"/>
      <c r="G6" s="72"/>
      <c r="H6" s="72"/>
    </row>
    <row r="7" spans="1:11" x14ac:dyDescent="0.2">
      <c r="A7" s="5" t="s">
        <v>57</v>
      </c>
      <c r="F7" s="72"/>
      <c r="G7" s="72"/>
      <c r="H7" s="72"/>
    </row>
    <row r="8" spans="1:11" x14ac:dyDescent="0.2">
      <c r="F8" s="72"/>
      <c r="G8" s="72"/>
      <c r="H8" s="72"/>
    </row>
    <row r="9" spans="1:11" x14ac:dyDescent="0.2">
      <c r="A9" s="32"/>
      <c r="B9" s="33" t="s">
        <v>0</v>
      </c>
      <c r="C9" s="33" t="s">
        <v>1</v>
      </c>
      <c r="D9" s="33" t="s">
        <v>2</v>
      </c>
      <c r="E9" s="33" t="s">
        <v>3</v>
      </c>
      <c r="F9" s="72"/>
      <c r="G9" s="72"/>
      <c r="H9" s="72"/>
      <c r="I9" s="32"/>
      <c r="J9" s="32"/>
    </row>
    <row r="10" spans="1:11" x14ac:dyDescent="0.2">
      <c r="A10" s="32" t="s">
        <v>0</v>
      </c>
      <c r="B10" s="34">
        <v>1</v>
      </c>
      <c r="C10" s="34">
        <v>0.25</v>
      </c>
      <c r="D10" s="34">
        <v>0.2</v>
      </c>
      <c r="E10" s="34">
        <v>2</v>
      </c>
      <c r="F10" s="72"/>
      <c r="G10" s="72"/>
      <c r="H10" s="72"/>
      <c r="I10" s="35"/>
      <c r="J10" s="35"/>
    </row>
    <row r="11" spans="1:11" x14ac:dyDescent="0.2">
      <c r="A11" s="32" t="s">
        <v>1</v>
      </c>
      <c r="B11" s="34">
        <v>4</v>
      </c>
      <c r="C11" s="34">
        <v>1</v>
      </c>
      <c r="D11" s="34">
        <v>0.5</v>
      </c>
      <c r="E11" s="34">
        <v>1</v>
      </c>
      <c r="F11" s="72"/>
      <c r="G11" s="72"/>
      <c r="H11" s="72"/>
      <c r="I11" s="35"/>
      <c r="J11" s="35"/>
    </row>
    <row r="12" spans="1:11" x14ac:dyDescent="0.2">
      <c r="A12" s="32" t="s">
        <v>2</v>
      </c>
      <c r="B12" s="34">
        <v>5</v>
      </c>
      <c r="C12" s="34">
        <v>2</v>
      </c>
      <c r="D12" s="34">
        <v>1</v>
      </c>
      <c r="E12" s="34">
        <v>4</v>
      </c>
      <c r="F12" s="72"/>
      <c r="G12" s="72"/>
      <c r="H12" s="72"/>
      <c r="I12" s="35"/>
      <c r="J12" s="35"/>
    </row>
    <row r="13" spans="1:11" x14ac:dyDescent="0.2">
      <c r="A13" s="32" t="s">
        <v>3</v>
      </c>
      <c r="B13" s="34">
        <v>0.5</v>
      </c>
      <c r="C13" s="34">
        <v>1</v>
      </c>
      <c r="D13" s="34">
        <v>0.25</v>
      </c>
      <c r="E13" s="34">
        <v>1</v>
      </c>
      <c r="F13" s="71"/>
      <c r="H13" s="35"/>
      <c r="I13" s="35"/>
      <c r="J13" s="35"/>
    </row>
    <row r="14" spans="1:11" x14ac:dyDescent="0.2">
      <c r="H14" s="8"/>
      <c r="I14" s="8"/>
      <c r="J14" s="8"/>
    </row>
    <row r="15" spans="1:11" x14ac:dyDescent="0.2">
      <c r="B15" s="4"/>
    </row>
    <row r="16" spans="1:11" x14ac:dyDescent="0.2">
      <c r="B16" s="6" t="s">
        <v>0</v>
      </c>
      <c r="C16" s="6" t="s">
        <v>1</v>
      </c>
      <c r="D16" s="6" t="s">
        <v>2</v>
      </c>
      <c r="E16" s="6" t="s">
        <v>3</v>
      </c>
      <c r="F16" s="5" t="s">
        <v>54</v>
      </c>
      <c r="G16" s="32" t="s">
        <v>36</v>
      </c>
      <c r="H16" s="38"/>
      <c r="I16" s="55"/>
      <c r="J16" s="55" t="s">
        <v>53</v>
      </c>
      <c r="K16" s="55" t="s">
        <v>42</v>
      </c>
    </row>
    <row r="17" spans="1:11" x14ac:dyDescent="0.2">
      <c r="A17" s="5" t="s">
        <v>0</v>
      </c>
      <c r="B17" s="63">
        <f t="shared" ref="B17:E20" si="0">B10</f>
        <v>1</v>
      </c>
      <c r="C17" s="63">
        <f t="shared" si="0"/>
        <v>0.25</v>
      </c>
      <c r="D17" s="63">
        <f t="shared" si="0"/>
        <v>0.2</v>
      </c>
      <c r="E17" s="63">
        <f t="shared" si="0"/>
        <v>2</v>
      </c>
      <c r="F17" s="28">
        <f>(B10*C10*D10*E10)^0.25</f>
        <v>0.56234132519034907</v>
      </c>
      <c r="G17" s="28">
        <f>F17/$F$21</f>
        <v>0.11568383948430609</v>
      </c>
      <c r="H17" s="38"/>
      <c r="I17" s="58" t="str">
        <f>A17</f>
        <v>Visibility</v>
      </c>
      <c r="J17" s="28">
        <f>G17</f>
        <v>0.11568383948430609</v>
      </c>
      <c r="K17" s="55">
        <v>4</v>
      </c>
    </row>
    <row r="18" spans="1:11" x14ac:dyDescent="0.2">
      <c r="A18" s="5" t="s">
        <v>1</v>
      </c>
      <c r="B18" s="63">
        <f t="shared" si="0"/>
        <v>4</v>
      </c>
      <c r="C18" s="63">
        <f t="shared" si="0"/>
        <v>1</v>
      </c>
      <c r="D18" s="63">
        <f t="shared" si="0"/>
        <v>0.5</v>
      </c>
      <c r="E18" s="63">
        <f t="shared" si="0"/>
        <v>1</v>
      </c>
      <c r="F18" s="28">
        <f>(B11*C11*D11*E11)^0.25</f>
        <v>1.189207115002721</v>
      </c>
      <c r="G18" s="28">
        <f>F18/$F$21</f>
        <v>0.2446415350303523</v>
      </c>
      <c r="I18" s="58" t="str">
        <f t="shared" ref="I18:I20" si="1">A18</f>
        <v>Competition</v>
      </c>
      <c r="J18" s="28">
        <f t="shared" ref="J18:J20" si="2">G18</f>
        <v>0.2446415350303523</v>
      </c>
      <c r="K18" s="55">
        <v>2</v>
      </c>
    </row>
    <row r="19" spans="1:11" x14ac:dyDescent="0.2">
      <c r="A19" s="5" t="s">
        <v>2</v>
      </c>
      <c r="B19" s="63">
        <f t="shared" si="0"/>
        <v>5</v>
      </c>
      <c r="C19" s="63">
        <f t="shared" si="0"/>
        <v>2</v>
      </c>
      <c r="D19" s="63">
        <f t="shared" si="0"/>
        <v>1</v>
      </c>
      <c r="E19" s="63">
        <f t="shared" si="0"/>
        <v>4</v>
      </c>
      <c r="F19" s="28">
        <f>(B12*C12*D12*E12)^0.25</f>
        <v>2.514866859365871</v>
      </c>
      <c r="G19" s="28">
        <f>F19/$F$21</f>
        <v>0.51735385797016531</v>
      </c>
      <c r="I19" s="58" t="str">
        <f t="shared" si="1"/>
        <v>Frequency</v>
      </c>
      <c r="J19" s="28">
        <f t="shared" si="2"/>
        <v>0.51735385797016531</v>
      </c>
      <c r="K19" s="55">
        <v>1</v>
      </c>
    </row>
    <row r="20" spans="1:11" x14ac:dyDescent="0.2">
      <c r="A20" s="5" t="s">
        <v>3</v>
      </c>
      <c r="B20" s="63">
        <f t="shared" si="0"/>
        <v>0.5</v>
      </c>
      <c r="C20" s="63">
        <f t="shared" si="0"/>
        <v>1</v>
      </c>
      <c r="D20" s="63">
        <f t="shared" si="0"/>
        <v>0.25</v>
      </c>
      <c r="E20" s="63">
        <f t="shared" si="0"/>
        <v>1</v>
      </c>
      <c r="F20" s="28">
        <f>(B13*C13*D13*E13)^0.25</f>
        <v>0.59460355750136051</v>
      </c>
      <c r="G20" s="28">
        <f>F20/$F$21</f>
        <v>0.12232076751517615</v>
      </c>
      <c r="I20" s="58" t="str">
        <f t="shared" si="1"/>
        <v>Renting costs</v>
      </c>
      <c r="J20" s="28">
        <f t="shared" si="2"/>
        <v>0.12232076751517615</v>
      </c>
      <c r="K20" s="55">
        <v>3</v>
      </c>
    </row>
    <row r="21" spans="1:11" x14ac:dyDescent="0.2">
      <c r="F21" s="39">
        <f>SUM(F17:F20)</f>
        <v>4.8610188570603023</v>
      </c>
    </row>
    <row r="23" spans="1:11" x14ac:dyDescent="0.2">
      <c r="A23" s="41" t="s">
        <v>34</v>
      </c>
    </row>
    <row r="25" spans="1:11" ht="16" x14ac:dyDescent="0.2">
      <c r="A25" s="7" t="s">
        <v>45</v>
      </c>
    </row>
    <row r="27" spans="1:11" x14ac:dyDescent="0.2">
      <c r="A27" s="4"/>
      <c r="B27" s="13" t="s">
        <v>7</v>
      </c>
      <c r="C27" s="13" t="s">
        <v>9</v>
      </c>
      <c r="D27" s="13" t="s">
        <v>8</v>
      </c>
    </row>
    <row r="28" spans="1:11" x14ac:dyDescent="0.2">
      <c r="A28" s="14" t="s">
        <v>7</v>
      </c>
      <c r="B28" s="42">
        <v>1</v>
      </c>
      <c r="C28" s="43">
        <v>6</v>
      </c>
      <c r="D28" s="43">
        <v>3</v>
      </c>
      <c r="F28" s="6"/>
    </row>
    <row r="29" spans="1:11" x14ac:dyDescent="0.2">
      <c r="A29" s="14" t="s">
        <v>9</v>
      </c>
      <c r="B29" s="34">
        <v>0.16666666666666666</v>
      </c>
      <c r="C29" s="42">
        <v>1</v>
      </c>
      <c r="D29" s="44">
        <v>0.5</v>
      </c>
    </row>
    <row r="30" spans="1:11" x14ac:dyDescent="0.2">
      <c r="A30" s="14" t="s">
        <v>8</v>
      </c>
      <c r="B30" s="34">
        <v>0.33333333333333331</v>
      </c>
      <c r="C30" s="45">
        <v>2</v>
      </c>
      <c r="D30" s="42">
        <v>1</v>
      </c>
    </row>
    <row r="31" spans="1:11" x14ac:dyDescent="0.2">
      <c r="A31" s="15"/>
      <c r="B31" s="46"/>
      <c r="C31" s="47"/>
      <c r="D31" s="48"/>
    </row>
    <row r="32" spans="1:11" x14ac:dyDescent="0.2">
      <c r="A32" s="4"/>
      <c r="B32" s="13" t="s">
        <v>7</v>
      </c>
      <c r="C32" s="13" t="s">
        <v>9</v>
      </c>
      <c r="D32" s="13" t="s">
        <v>8</v>
      </c>
      <c r="E32" s="55" t="s">
        <v>54</v>
      </c>
      <c r="F32" s="64" t="s">
        <v>36</v>
      </c>
    </row>
    <row r="33" spans="1:6" x14ac:dyDescent="0.2">
      <c r="A33" s="14" t="s">
        <v>7</v>
      </c>
      <c r="B33" s="62">
        <f>B28</f>
        <v>1</v>
      </c>
      <c r="C33" s="62">
        <f t="shared" ref="C33:D35" si="3">C28</f>
        <v>6</v>
      </c>
      <c r="D33" s="62">
        <f t="shared" si="3"/>
        <v>3</v>
      </c>
      <c r="E33" s="18">
        <f>(B33*C33*D33)^0.333</f>
        <v>2.6182176378662723</v>
      </c>
      <c r="F33" s="51">
        <f>E33/E36</f>
        <v>0.6663711090452985</v>
      </c>
    </row>
    <row r="34" spans="1:6" x14ac:dyDescent="0.2">
      <c r="A34" s="14" t="s">
        <v>9</v>
      </c>
      <c r="B34" s="62">
        <f t="shared" ref="B34:B35" si="4">B29</f>
        <v>0.16666666666666666</v>
      </c>
      <c r="C34" s="62">
        <f t="shared" si="3"/>
        <v>1</v>
      </c>
      <c r="D34" s="62">
        <f t="shared" si="3"/>
        <v>0.5</v>
      </c>
      <c r="E34" s="18">
        <f t="shared" ref="E34:E35" si="5">(B34*C34*D34)^0.333</f>
        <v>0.43715217656470384</v>
      </c>
      <c r="F34" s="51">
        <f>E34/E36</f>
        <v>0.11126102601477721</v>
      </c>
    </row>
    <row r="35" spans="1:6" x14ac:dyDescent="0.2">
      <c r="A35" s="14" t="s">
        <v>8</v>
      </c>
      <c r="B35" s="62">
        <f t="shared" si="4"/>
        <v>0.33333333333333331</v>
      </c>
      <c r="C35" s="62">
        <f t="shared" si="3"/>
        <v>2</v>
      </c>
      <c r="D35" s="62">
        <f t="shared" si="3"/>
        <v>1</v>
      </c>
      <c r="E35" s="18">
        <f t="shared" si="5"/>
        <v>0.87369854151464654</v>
      </c>
      <c r="F35" s="51">
        <f>E35/E36</f>
        <v>0.22236786493992428</v>
      </c>
    </row>
    <row r="36" spans="1:6" x14ac:dyDescent="0.2">
      <c r="A36" s="15"/>
      <c r="B36" s="46"/>
      <c r="C36" s="47"/>
      <c r="D36" s="48"/>
      <c r="E36" s="18">
        <f>SUM(E33:E35)</f>
        <v>3.9290683559456228</v>
      </c>
      <c r="F36" s="39"/>
    </row>
    <row r="38" spans="1:6" x14ac:dyDescent="0.2">
      <c r="A38" s="69" t="s">
        <v>33</v>
      </c>
      <c r="B38" s="70" t="s">
        <v>1</v>
      </c>
    </row>
    <row r="39" spans="1:6" x14ac:dyDescent="0.2">
      <c r="A39" s="14" t="s">
        <v>7</v>
      </c>
      <c r="B39" s="28">
        <f>F33</f>
        <v>0.6663711090452985</v>
      </c>
    </row>
    <row r="40" spans="1:6" x14ac:dyDescent="0.2">
      <c r="A40" s="14" t="s">
        <v>9</v>
      </c>
      <c r="B40" s="28">
        <f t="shared" ref="B40:B41" si="6">F34</f>
        <v>0.11126102601477721</v>
      </c>
    </row>
    <row r="41" spans="1:6" x14ac:dyDescent="0.2">
      <c r="A41" s="14" t="s">
        <v>8</v>
      </c>
      <c r="B41" s="28">
        <f t="shared" si="6"/>
        <v>0.22236786493992428</v>
      </c>
    </row>
    <row r="42" spans="1:6" x14ac:dyDescent="0.2">
      <c r="A42" s="3"/>
      <c r="B42" s="29">
        <f>SUM(B39:B41)</f>
        <v>1</v>
      </c>
    </row>
    <row r="44" spans="1:6" ht="16" x14ac:dyDescent="0.2">
      <c r="A44" s="7" t="s">
        <v>46</v>
      </c>
    </row>
    <row r="46" spans="1:6" x14ac:dyDescent="0.2">
      <c r="A46" s="4"/>
      <c r="B46" s="13" t="s">
        <v>7</v>
      </c>
      <c r="C46" s="13" t="s">
        <v>9</v>
      </c>
      <c r="D46" s="13" t="s">
        <v>8</v>
      </c>
    </row>
    <row r="47" spans="1:6" x14ac:dyDescent="0.2">
      <c r="A47" s="14" t="s">
        <v>7</v>
      </c>
      <c r="B47" s="42">
        <v>1</v>
      </c>
      <c r="C47" s="43">
        <v>0.2</v>
      </c>
      <c r="D47" s="43">
        <v>0.2</v>
      </c>
      <c r="F47" s="6"/>
    </row>
    <row r="48" spans="1:6" x14ac:dyDescent="0.2">
      <c r="A48" s="14" t="s">
        <v>9</v>
      </c>
      <c r="B48" s="34">
        <v>5</v>
      </c>
      <c r="C48" s="42">
        <v>1</v>
      </c>
      <c r="D48" s="44">
        <v>0.5</v>
      </c>
    </row>
    <row r="49" spans="1:6" x14ac:dyDescent="0.2">
      <c r="A49" s="14" t="s">
        <v>8</v>
      </c>
      <c r="B49" s="34">
        <v>5</v>
      </c>
      <c r="C49" s="45">
        <v>2</v>
      </c>
      <c r="D49" s="42">
        <v>1</v>
      </c>
    </row>
    <row r="50" spans="1:6" x14ac:dyDescent="0.2">
      <c r="A50" s="15"/>
      <c r="B50" s="46"/>
      <c r="C50" s="47"/>
      <c r="D50" s="48"/>
    </row>
    <row r="51" spans="1:6" x14ac:dyDescent="0.2">
      <c r="A51" s="4"/>
      <c r="B51" s="13" t="s">
        <v>7</v>
      </c>
      <c r="C51" s="13" t="s">
        <v>9</v>
      </c>
      <c r="D51" s="13" t="s">
        <v>8</v>
      </c>
      <c r="E51" s="55" t="s">
        <v>54</v>
      </c>
      <c r="F51" s="64" t="s">
        <v>36</v>
      </c>
    </row>
    <row r="52" spans="1:6" x14ac:dyDescent="0.2">
      <c r="A52" s="14" t="s">
        <v>7</v>
      </c>
      <c r="B52" s="62">
        <f>B47</f>
        <v>1</v>
      </c>
      <c r="C52" s="62">
        <f t="shared" ref="C52:D52" si="7">C47</f>
        <v>0.2</v>
      </c>
      <c r="D52" s="62">
        <f t="shared" si="7"/>
        <v>0.2</v>
      </c>
      <c r="E52" s="18">
        <f>(B52*C52*D52)^0.333</f>
        <v>0.34236233294745733</v>
      </c>
      <c r="F52" s="51">
        <f>E52/E55</f>
        <v>8.888053151533501E-2</v>
      </c>
    </row>
    <row r="53" spans="1:6" x14ac:dyDescent="0.2">
      <c r="A53" s="14" t="s">
        <v>9</v>
      </c>
      <c r="B53" s="62">
        <f t="shared" ref="B53:D54" si="8">B48</f>
        <v>5</v>
      </c>
      <c r="C53" s="62">
        <f t="shared" si="8"/>
        <v>1</v>
      </c>
      <c r="D53" s="62">
        <f t="shared" si="8"/>
        <v>0.5</v>
      </c>
      <c r="E53" s="18">
        <f t="shared" ref="E53:E54" si="9">(B53*C53*D53)^0.333</f>
        <v>1.3567943389789876</v>
      </c>
      <c r="F53" s="51">
        <f>E53/E55</f>
        <v>0.35223676906056572</v>
      </c>
    </row>
    <row r="54" spans="1:6" x14ac:dyDescent="0.2">
      <c r="A54" s="14" t="s">
        <v>8</v>
      </c>
      <c r="B54" s="62">
        <f t="shared" si="8"/>
        <v>5</v>
      </c>
      <c r="C54" s="62">
        <f t="shared" si="8"/>
        <v>2</v>
      </c>
      <c r="D54" s="62">
        <f t="shared" si="8"/>
        <v>1</v>
      </c>
      <c r="E54" s="18">
        <f t="shared" si="9"/>
        <v>2.152781734724373</v>
      </c>
      <c r="F54" s="51">
        <f>E54/E55</f>
        <v>0.55888269942409929</v>
      </c>
    </row>
    <row r="55" spans="1:6" x14ac:dyDescent="0.2">
      <c r="A55" s="15"/>
      <c r="B55" s="46"/>
      <c r="C55" s="47"/>
      <c r="D55" s="48"/>
      <c r="E55" s="18">
        <f>SUM(E52:E54)</f>
        <v>3.851938406650818</v>
      </c>
      <c r="F55" s="39"/>
    </row>
    <row r="56" spans="1:6" x14ac:dyDescent="0.2">
      <c r="A56" s="15"/>
      <c r="B56" s="46"/>
      <c r="C56" s="47"/>
      <c r="D56" s="48"/>
    </row>
    <row r="57" spans="1:6" x14ac:dyDescent="0.2">
      <c r="A57" s="69" t="s">
        <v>33</v>
      </c>
      <c r="B57" s="70" t="s">
        <v>0</v>
      </c>
    </row>
    <row r="58" spans="1:6" x14ac:dyDescent="0.2">
      <c r="A58" s="14" t="s">
        <v>7</v>
      </c>
      <c r="B58" s="28">
        <f>F52</f>
        <v>8.888053151533501E-2</v>
      </c>
    </row>
    <row r="59" spans="1:6" x14ac:dyDescent="0.2">
      <c r="A59" s="14" t="s">
        <v>9</v>
      </c>
      <c r="B59" s="28">
        <f>F53</f>
        <v>0.35223676906056572</v>
      </c>
    </row>
    <row r="60" spans="1:6" x14ac:dyDescent="0.2">
      <c r="A60" s="14" t="s">
        <v>8</v>
      </c>
      <c r="B60" s="28">
        <f>F54</f>
        <v>0.55888269942409929</v>
      </c>
    </row>
    <row r="61" spans="1:6" x14ac:dyDescent="0.2">
      <c r="A61" s="3"/>
      <c r="B61" s="28">
        <f>SUM(B58:B60)</f>
        <v>1</v>
      </c>
    </row>
    <row r="62" spans="1:6" x14ac:dyDescent="0.2">
      <c r="A62" s="3"/>
      <c r="B62" s="17"/>
    </row>
    <row r="63" spans="1:6" ht="16" x14ac:dyDescent="0.2">
      <c r="A63" s="7" t="s">
        <v>47</v>
      </c>
    </row>
    <row r="65" spans="1:6" x14ac:dyDescent="0.2">
      <c r="A65" s="4"/>
      <c r="B65" s="13" t="s">
        <v>7</v>
      </c>
      <c r="C65" s="13" t="s">
        <v>9</v>
      </c>
      <c r="D65" s="13" t="s">
        <v>8</v>
      </c>
    </row>
    <row r="66" spans="1:6" x14ac:dyDescent="0.2">
      <c r="A66" s="14" t="s">
        <v>7</v>
      </c>
      <c r="B66" s="42">
        <v>1</v>
      </c>
      <c r="C66" s="43">
        <v>0.25</v>
      </c>
      <c r="D66" s="43">
        <v>0.2</v>
      </c>
      <c r="F66" s="6"/>
    </row>
    <row r="67" spans="1:6" x14ac:dyDescent="0.2">
      <c r="A67" s="14" t="s">
        <v>9</v>
      </c>
      <c r="B67" s="34">
        <v>4</v>
      </c>
      <c r="C67" s="42">
        <v>1</v>
      </c>
      <c r="D67" s="44">
        <v>0.33333333333333331</v>
      </c>
    </row>
    <row r="68" spans="1:6" x14ac:dyDescent="0.2">
      <c r="A68" s="14" t="s">
        <v>8</v>
      </c>
      <c r="B68" s="34">
        <v>5</v>
      </c>
      <c r="C68" s="45">
        <v>3</v>
      </c>
      <c r="D68" s="42">
        <v>1</v>
      </c>
    </row>
    <row r="69" spans="1:6" x14ac:dyDescent="0.2">
      <c r="A69" s="15"/>
      <c r="B69" s="46"/>
      <c r="C69" s="47"/>
      <c r="D69" s="48"/>
    </row>
    <row r="70" spans="1:6" x14ac:dyDescent="0.2">
      <c r="A70" s="4"/>
      <c r="B70" s="13" t="s">
        <v>7</v>
      </c>
      <c r="C70" s="13" t="s">
        <v>9</v>
      </c>
      <c r="D70" s="13" t="s">
        <v>8</v>
      </c>
      <c r="E70" s="55" t="s">
        <v>54</v>
      </c>
      <c r="F70" s="64" t="s">
        <v>36</v>
      </c>
    </row>
    <row r="71" spans="1:6" x14ac:dyDescent="0.2">
      <c r="A71" s="14" t="s">
        <v>7</v>
      </c>
      <c r="B71" s="62">
        <f>B66</f>
        <v>1</v>
      </c>
      <c r="C71" s="62">
        <f t="shared" ref="C71:D71" si="10">C66</f>
        <v>0.25</v>
      </c>
      <c r="D71" s="62">
        <f t="shared" si="10"/>
        <v>0.2</v>
      </c>
      <c r="E71" s="18">
        <f>(B71*C71*D71)^0.333</f>
        <v>0.36877121267163476</v>
      </c>
      <c r="F71" s="51">
        <f>E71/E74</f>
        <v>9.375630775356554E-2</v>
      </c>
    </row>
    <row r="72" spans="1:6" x14ac:dyDescent="0.2">
      <c r="A72" s="14" t="s">
        <v>9</v>
      </c>
      <c r="B72" s="62">
        <f t="shared" ref="B72:D73" si="11">B67</f>
        <v>4</v>
      </c>
      <c r="C72" s="62">
        <f t="shared" si="11"/>
        <v>1</v>
      </c>
      <c r="D72" s="62">
        <f t="shared" si="11"/>
        <v>0.33333333333333331</v>
      </c>
      <c r="E72" s="18">
        <f t="shared" ref="E72:E73" si="12">(B72*C72*D72)^0.333</f>
        <v>1.1005368763281662</v>
      </c>
      <c r="F72" s="51">
        <f>E72/E74</f>
        <v>0.27980024070655407</v>
      </c>
    </row>
    <row r="73" spans="1:6" x14ac:dyDescent="0.2">
      <c r="A73" s="14" t="s">
        <v>8</v>
      </c>
      <c r="B73" s="62">
        <f t="shared" si="11"/>
        <v>5</v>
      </c>
      <c r="C73" s="62">
        <f t="shared" si="11"/>
        <v>3</v>
      </c>
      <c r="D73" s="62">
        <f t="shared" si="11"/>
        <v>1</v>
      </c>
      <c r="E73" s="18">
        <f t="shared" si="12"/>
        <v>2.4639868701077416</v>
      </c>
      <c r="F73" s="51">
        <f>E73/E74</f>
        <v>0.62644345153988035</v>
      </c>
    </row>
    <row r="74" spans="1:6" x14ac:dyDescent="0.2">
      <c r="A74" s="15"/>
      <c r="B74" s="46"/>
      <c r="C74" s="47"/>
      <c r="D74" s="48"/>
      <c r="E74" s="18">
        <f>SUM(E71:E73)</f>
        <v>3.9332949591075428</v>
      </c>
      <c r="F74" s="39"/>
    </row>
    <row r="75" spans="1:6" x14ac:dyDescent="0.2">
      <c r="A75" s="15"/>
      <c r="B75" s="46"/>
      <c r="C75" s="47"/>
      <c r="D75" s="48"/>
      <c r="F75" s="39"/>
    </row>
    <row r="76" spans="1:6" x14ac:dyDescent="0.2">
      <c r="A76" s="69" t="s">
        <v>33</v>
      </c>
      <c r="B76" s="70" t="s">
        <v>2</v>
      </c>
    </row>
    <row r="77" spans="1:6" x14ac:dyDescent="0.2">
      <c r="A77" s="14" t="s">
        <v>7</v>
      </c>
      <c r="B77" s="28">
        <f>F71</f>
        <v>9.375630775356554E-2</v>
      </c>
    </row>
    <row r="78" spans="1:6" x14ac:dyDescent="0.2">
      <c r="A78" s="14" t="s">
        <v>9</v>
      </c>
      <c r="B78" s="28">
        <f t="shared" ref="B78:B79" si="13">F72</f>
        <v>0.27980024070655407</v>
      </c>
    </row>
    <row r="79" spans="1:6" x14ac:dyDescent="0.2">
      <c r="A79" s="14" t="s">
        <v>8</v>
      </c>
      <c r="B79" s="28">
        <f t="shared" si="13"/>
        <v>0.62644345153988035</v>
      </c>
    </row>
    <row r="80" spans="1:6" x14ac:dyDescent="0.2">
      <c r="A80" s="3"/>
      <c r="B80" s="28">
        <f>SUM(B77:B79)</f>
        <v>1</v>
      </c>
    </row>
    <row r="81" spans="1:6" x14ac:dyDescent="0.2">
      <c r="A81" s="3"/>
      <c r="B81" s="17"/>
    </row>
    <row r="82" spans="1:6" ht="16" x14ac:dyDescent="0.2">
      <c r="A82" s="7" t="s">
        <v>48</v>
      </c>
    </row>
    <row r="84" spans="1:6" x14ac:dyDescent="0.2">
      <c r="A84" s="4"/>
      <c r="B84" s="13" t="s">
        <v>7</v>
      </c>
      <c r="C84" s="13" t="s">
        <v>9</v>
      </c>
      <c r="D84" s="13" t="s">
        <v>8</v>
      </c>
    </row>
    <row r="85" spans="1:6" x14ac:dyDescent="0.2">
      <c r="A85" s="14" t="s">
        <v>7</v>
      </c>
      <c r="B85" s="42">
        <v>1</v>
      </c>
      <c r="C85" s="43">
        <v>0.14285714285714285</v>
      </c>
      <c r="D85" s="43">
        <v>0.2</v>
      </c>
      <c r="F85" s="6"/>
    </row>
    <row r="86" spans="1:6" x14ac:dyDescent="0.2">
      <c r="A86" s="14" t="s">
        <v>9</v>
      </c>
      <c r="B86" s="34">
        <v>7</v>
      </c>
      <c r="C86" s="42">
        <v>1</v>
      </c>
      <c r="D86" s="44">
        <v>0.2</v>
      </c>
    </row>
    <row r="87" spans="1:6" x14ac:dyDescent="0.2">
      <c r="A87" s="14" t="s">
        <v>8</v>
      </c>
      <c r="B87" s="34">
        <v>5</v>
      </c>
      <c r="C87" s="45">
        <v>5</v>
      </c>
      <c r="D87" s="42">
        <v>1</v>
      </c>
    </row>
    <row r="88" spans="1:6" x14ac:dyDescent="0.2">
      <c r="A88" s="15"/>
      <c r="B88" s="46"/>
      <c r="C88" s="47"/>
      <c r="D88" s="48"/>
    </row>
    <row r="89" spans="1:6" x14ac:dyDescent="0.2">
      <c r="A89" s="4"/>
      <c r="B89" s="13" t="s">
        <v>7</v>
      </c>
      <c r="C89" s="13" t="s">
        <v>9</v>
      </c>
      <c r="D89" s="13" t="s">
        <v>8</v>
      </c>
      <c r="E89" s="55" t="s">
        <v>54</v>
      </c>
      <c r="F89" s="64" t="s">
        <v>36</v>
      </c>
    </row>
    <row r="90" spans="1:6" x14ac:dyDescent="0.2">
      <c r="A90" s="14" t="s">
        <v>7</v>
      </c>
      <c r="B90" s="62">
        <f>B85</f>
        <v>1</v>
      </c>
      <c r="C90" s="62">
        <f t="shared" ref="C90:D90" si="14">C85</f>
        <v>0.14285714285714285</v>
      </c>
      <c r="D90" s="62">
        <f t="shared" si="14"/>
        <v>0.2</v>
      </c>
      <c r="E90" s="18">
        <f>(B90*C90*D90)^0.333</f>
        <v>0.30607322616161314</v>
      </c>
      <c r="F90" s="51">
        <f>E90/E93</f>
        <v>7.0434220143970674E-2</v>
      </c>
    </row>
    <row r="91" spans="1:6" x14ac:dyDescent="0.2">
      <c r="A91" s="14" t="s">
        <v>9</v>
      </c>
      <c r="B91" s="62">
        <f t="shared" ref="B91:D92" si="15">B86</f>
        <v>7</v>
      </c>
      <c r="C91" s="62">
        <f t="shared" si="15"/>
        <v>1</v>
      </c>
      <c r="D91" s="62">
        <f t="shared" si="15"/>
        <v>0.2</v>
      </c>
      <c r="E91" s="18">
        <f t="shared" ref="E91:E92" si="16">(B91*C91*D91)^0.333</f>
        <v>1.1185634798604789</v>
      </c>
      <c r="F91" s="51">
        <f>E91/E93</f>
        <v>0.25740620103732514</v>
      </c>
    </row>
    <row r="92" spans="1:6" x14ac:dyDescent="0.2">
      <c r="A92" s="14" t="s">
        <v>8</v>
      </c>
      <c r="B92" s="62">
        <f t="shared" si="15"/>
        <v>5</v>
      </c>
      <c r="C92" s="62">
        <f t="shared" si="15"/>
        <v>5</v>
      </c>
      <c r="D92" s="62">
        <f t="shared" si="15"/>
        <v>1</v>
      </c>
      <c r="E92" s="18">
        <f t="shared" si="16"/>
        <v>2.9208820707313938</v>
      </c>
      <c r="F92" s="51">
        <f>E92/E93</f>
        <v>0.67215957881870425</v>
      </c>
    </row>
    <row r="93" spans="1:6" x14ac:dyDescent="0.2">
      <c r="A93" s="15"/>
      <c r="B93" s="46"/>
      <c r="C93" s="47"/>
      <c r="D93" s="48"/>
      <c r="E93" s="18">
        <f>SUM(E90:E92)</f>
        <v>4.3455187767534857</v>
      </c>
      <c r="F93" s="39"/>
    </row>
    <row r="94" spans="1:6" x14ac:dyDescent="0.2">
      <c r="A94" s="15"/>
      <c r="B94" s="46"/>
      <c r="C94" s="47"/>
      <c r="D94" s="48"/>
      <c r="F94" s="39"/>
    </row>
    <row r="95" spans="1:6" x14ac:dyDescent="0.2">
      <c r="A95" s="70" t="s">
        <v>33</v>
      </c>
      <c r="B95" s="70" t="s">
        <v>35</v>
      </c>
    </row>
    <row r="96" spans="1:6" x14ac:dyDescent="0.2">
      <c r="A96" s="14" t="s">
        <v>7</v>
      </c>
      <c r="B96" s="28">
        <f>F90</f>
        <v>7.0434220143970674E-2</v>
      </c>
    </row>
    <row r="97" spans="1:7" x14ac:dyDescent="0.2">
      <c r="A97" s="14" t="s">
        <v>9</v>
      </c>
      <c r="B97" s="28">
        <f t="shared" ref="B97:B98" si="17">F91</f>
        <v>0.25740620103732514</v>
      </c>
    </row>
    <row r="98" spans="1:7" x14ac:dyDescent="0.2">
      <c r="A98" s="14" t="s">
        <v>8</v>
      </c>
      <c r="B98" s="28">
        <f t="shared" si="17"/>
        <v>0.67215957881870425</v>
      </c>
    </row>
    <row r="99" spans="1:7" x14ac:dyDescent="0.2">
      <c r="A99" s="3"/>
      <c r="B99" s="28">
        <f>SUM(B96:B98)</f>
        <v>1</v>
      </c>
    </row>
    <row r="100" spans="1:7" x14ac:dyDescent="0.2">
      <c r="A100" s="3"/>
      <c r="B100" s="17"/>
    </row>
    <row r="101" spans="1:7" x14ac:dyDescent="0.2">
      <c r="A101" s="3"/>
      <c r="B101" s="17"/>
    </row>
    <row r="102" spans="1:7" x14ac:dyDescent="0.2">
      <c r="A102" s="73" t="s">
        <v>49</v>
      </c>
      <c r="B102" s="74"/>
    </row>
    <row r="103" spans="1:7" x14ac:dyDescent="0.2">
      <c r="A103" s="75"/>
      <c r="B103" s="76" t="s">
        <v>36</v>
      </c>
    </row>
    <row r="104" spans="1:7" x14ac:dyDescent="0.2">
      <c r="A104" s="55" t="s">
        <v>1</v>
      </c>
      <c r="B104" s="51">
        <f>G18</f>
        <v>0.2446415350303523</v>
      </c>
    </row>
    <row r="105" spans="1:7" x14ac:dyDescent="0.2">
      <c r="A105" s="55" t="s">
        <v>0</v>
      </c>
      <c r="B105" s="51">
        <f>G17</f>
        <v>0.11568383948430609</v>
      </c>
    </row>
    <row r="106" spans="1:7" x14ac:dyDescent="0.2">
      <c r="A106" s="55" t="s">
        <v>2</v>
      </c>
      <c r="B106" s="51">
        <f>G19</f>
        <v>0.51735385797016531</v>
      </c>
    </row>
    <row r="107" spans="1:7" x14ac:dyDescent="0.2">
      <c r="A107" s="55" t="s">
        <v>3</v>
      </c>
      <c r="B107" s="51">
        <f>G20</f>
        <v>0.12232076751517615</v>
      </c>
    </row>
    <row r="108" spans="1:7" x14ac:dyDescent="0.2">
      <c r="A108" s="3"/>
      <c r="B108" s="17"/>
    </row>
    <row r="109" spans="1:7" x14ac:dyDescent="0.2">
      <c r="A109" s="3"/>
      <c r="B109" s="17"/>
    </row>
    <row r="110" spans="1:7" x14ac:dyDescent="0.2">
      <c r="A110" s="59" t="s">
        <v>33</v>
      </c>
      <c r="B110" s="17"/>
    </row>
    <row r="111" spans="1:7" x14ac:dyDescent="0.2">
      <c r="A111" s="20"/>
      <c r="B111" s="18" t="s">
        <v>1</v>
      </c>
      <c r="C111" s="18" t="s">
        <v>0</v>
      </c>
      <c r="D111" s="18" t="s">
        <v>2</v>
      </c>
      <c r="E111" s="18" t="s">
        <v>35</v>
      </c>
      <c r="F111" s="61" t="s">
        <v>37</v>
      </c>
      <c r="G111" s="56" t="s">
        <v>40</v>
      </c>
    </row>
    <row r="112" spans="1:7" x14ac:dyDescent="0.2">
      <c r="A112" s="21" t="s">
        <v>7</v>
      </c>
      <c r="B112" s="28">
        <f>B39</f>
        <v>0.6663711090452985</v>
      </c>
      <c r="C112" s="28">
        <f>B58</f>
        <v>8.888053151533501E-2</v>
      </c>
      <c r="D112" s="28">
        <f>B77</f>
        <v>9.375630775356554E-2</v>
      </c>
      <c r="E112" s="28">
        <f>B96</f>
        <v>7.0434220143970674E-2</v>
      </c>
      <c r="F112" s="28">
        <f>+B112*B$104+C112*B$105+D112*B$106+E112*B$107</f>
        <v>0.23042484755050854</v>
      </c>
      <c r="G112" s="55"/>
    </row>
    <row r="113" spans="1:7" x14ac:dyDescent="0.2">
      <c r="A113" s="21" t="s">
        <v>9</v>
      </c>
      <c r="B113" s="28">
        <f t="shared" ref="B113:B114" si="18">B40</f>
        <v>0.11126102601477721</v>
      </c>
      <c r="C113" s="28">
        <f t="shared" ref="C113:C114" si="19">B59</f>
        <v>0.35223676906056572</v>
      </c>
      <c r="D113" s="28">
        <f t="shared" ref="D113:D114" si="20">B78</f>
        <v>0.27980024070655407</v>
      </c>
      <c r="E113" s="28">
        <f t="shared" ref="E113:E114" si="21">B97</f>
        <v>0.25740620103732514</v>
      </c>
      <c r="F113" s="28">
        <f t="shared" ref="F113:F114" si="22">+B113*B$104+C113*B$105+D113*B$106+E113*B$107</f>
        <v>0.24420902811034814</v>
      </c>
      <c r="G113" s="55"/>
    </row>
    <row r="114" spans="1:7" x14ac:dyDescent="0.2">
      <c r="A114" s="21" t="s">
        <v>8</v>
      </c>
      <c r="B114" s="28">
        <f t="shared" si="18"/>
        <v>0.22236786493992428</v>
      </c>
      <c r="C114" s="28">
        <f t="shared" si="19"/>
        <v>0.55888269942409929</v>
      </c>
      <c r="D114" s="28">
        <f t="shared" si="20"/>
        <v>0.62644345153988035</v>
      </c>
      <c r="E114" s="28">
        <f t="shared" si="21"/>
        <v>0.67215957881870425</v>
      </c>
      <c r="F114" s="28">
        <f t="shared" si="22"/>
        <v>0.5253661243391432</v>
      </c>
      <c r="G114" s="55" t="s">
        <v>41</v>
      </c>
    </row>
    <row r="115" spans="1:7" x14ac:dyDescent="0.2">
      <c r="A115" s="3"/>
      <c r="B115" s="17"/>
    </row>
  </sheetData>
  <mergeCells count="1">
    <mergeCell ref="F5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Definition</vt:lpstr>
      <vt:lpstr>Fundamental Scale</vt:lpstr>
      <vt:lpstr>Example Eigenvalue</vt:lpstr>
      <vt:lpstr>Example Approximate</vt:lpstr>
      <vt:lpstr>Example Geometric Mean</vt:lpstr>
    </vt:vector>
  </TitlesOfParts>
  <Company>University of Portsmouth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IshizakA</dc:creator>
  <cp:lastModifiedBy>Microsoft Office User</cp:lastModifiedBy>
  <cp:lastPrinted>2016-02-22T17:37:36Z</cp:lastPrinted>
  <dcterms:created xsi:type="dcterms:W3CDTF">2011-02-01T16:03:58Z</dcterms:created>
  <dcterms:modified xsi:type="dcterms:W3CDTF">2017-10-07T19:56:48Z</dcterms:modified>
</cp:coreProperties>
</file>