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liveln-my.sharepoint.com/personal/haohongjiang_ln_hk/Documents/Equity research sample/"/>
    </mc:Choice>
  </mc:AlternateContent>
  <xr:revisionPtr revIDLastSave="23" documentId="13_ncr:1_{3518CA76-707A-4096-B931-8168F3A24CD3}" xr6:coauthVersionLast="47" xr6:coauthVersionMax="47" xr10:uidLastSave="{3EDB85B2-794E-4048-B569-08D867C58A78}"/>
  <workbookProtection workbookAlgorithmName="SHA-512" workbookHashValue="yiTvTBxzmVoPCrApUqmY7nIg5xtBWUkRtOX0O/Dw6w6LhQatJvQwpqSuqKw7BfYk4nlI79RaSJ3RqQXq4XA36g==" workbookSaltValue="nrNIc6/mQizMFrjX8aM7QQ==" workbookSpinCount="100000" lockStructure="1"/>
  <bookViews>
    <workbookView xWindow="-108" yWindow="-108" windowWidth="23256" windowHeight="12456" firstSheet="9" activeTab="12" xr2:uid="{00000000-000D-0000-FFFF-FFFF00000000}"/>
  </bookViews>
  <sheets>
    <sheet name="Table of content" sheetId="2" r:id="rId1"/>
    <sheet name="1&amp;2 Company content" sheetId="3" r:id="rId2"/>
    <sheet name="3.1 Short-term solvency" sheetId="4" r:id="rId3"/>
    <sheet name="3.2 Long-term solvency" sheetId="5" r:id="rId4"/>
    <sheet name="3.3 Profitability&amp;Return ratio" sheetId="6" r:id="rId5"/>
    <sheet name="3.4 Activity ratio" sheetId="7" r:id="rId6"/>
    <sheet name="4.1 Financial forecast summary" sheetId="8" r:id="rId7"/>
    <sheet name="4.2 Income statement forecast" sheetId="9" r:id="rId8"/>
    <sheet name="4.3 Balance Sheet forecast" sheetId="10" r:id="rId9"/>
    <sheet name="4.4 Cash flow statement forecas" sheetId="11" r:id="rId10"/>
    <sheet name="5.1 DCF valuation" sheetId="12" r:id="rId11"/>
    <sheet name="5.2 WACC" sheetId="13" r:id="rId12"/>
    <sheet name="5.3 Beta" sheetId="15" r:id="rId13"/>
    <sheet name="5.4 Relative valuation" sheetId="14" r:id="rId14"/>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2" i="15" l="1"/>
  <c r="E13" i="15" s="1"/>
  <c r="C9" i="15"/>
  <c r="E8" i="15"/>
  <c r="E7" i="15"/>
  <c r="E6" i="15"/>
  <c r="E5" i="15"/>
  <c r="E4" i="15"/>
  <c r="E9" i="15" s="1"/>
  <c r="E3" i="15"/>
  <c r="G26" i="14"/>
  <c r="F26" i="14"/>
  <c r="E26" i="14"/>
  <c r="D26" i="14"/>
  <c r="C26" i="14"/>
  <c r="B26" i="14"/>
  <c r="J145" i="11"/>
  <c r="I145" i="11"/>
  <c r="H145" i="11"/>
  <c r="G145" i="11"/>
  <c r="F145" i="11"/>
  <c r="H143" i="11"/>
  <c r="G143" i="11"/>
  <c r="F143" i="11"/>
  <c r="G134" i="11"/>
  <c r="F134" i="11"/>
  <c r="E134" i="11"/>
  <c r="D134" i="11"/>
  <c r="G128" i="11"/>
  <c r="F128" i="11"/>
  <c r="E128" i="11"/>
  <c r="D128" i="11"/>
  <c r="C128" i="11"/>
  <c r="G118" i="11"/>
  <c r="F118" i="11"/>
  <c r="G108" i="11"/>
  <c r="F108" i="11"/>
  <c r="E108" i="11"/>
  <c r="D108" i="11"/>
  <c r="C108" i="11"/>
  <c r="G187" i="10"/>
  <c r="F187" i="10"/>
  <c r="E187" i="10"/>
  <c r="D187" i="10"/>
  <c r="C187" i="10"/>
  <c r="H186" i="10"/>
  <c r="I186" i="10" s="1"/>
  <c r="J186" i="10" s="1"/>
  <c r="K186" i="10" s="1"/>
  <c r="L186" i="10" s="1"/>
  <c r="G185" i="10"/>
  <c r="F185" i="10"/>
  <c r="E185" i="10"/>
  <c r="D185" i="10"/>
  <c r="C185" i="10"/>
  <c r="H184" i="10"/>
  <c r="I184" i="10" s="1"/>
  <c r="J184" i="10" s="1"/>
  <c r="K184" i="10" s="1"/>
  <c r="L184" i="10" s="1"/>
  <c r="J157" i="10"/>
  <c r="I157" i="10"/>
  <c r="H157" i="10"/>
  <c r="J155" i="10"/>
  <c r="I155" i="10"/>
  <c r="H155" i="10"/>
  <c r="G155" i="10"/>
  <c r="F155" i="10"/>
  <c r="G135" i="10"/>
  <c r="F135" i="10"/>
  <c r="E135" i="10"/>
  <c r="D135" i="10"/>
  <c r="H134" i="10"/>
  <c r="I134" i="10" s="1"/>
  <c r="J134" i="10" s="1"/>
  <c r="K134" i="10" s="1"/>
  <c r="L134" i="10" s="1"/>
  <c r="G129" i="10"/>
  <c r="F129" i="10"/>
  <c r="G125" i="10"/>
  <c r="F125" i="10"/>
  <c r="G122" i="10"/>
  <c r="F122" i="10"/>
  <c r="E122" i="10"/>
  <c r="D122" i="10"/>
  <c r="C122" i="10"/>
  <c r="H115" i="10"/>
  <c r="I115" i="10" s="1"/>
  <c r="J115" i="10" s="1"/>
  <c r="K115" i="10" s="1"/>
  <c r="L115" i="10" s="1"/>
  <c r="G87" i="10"/>
  <c r="G85" i="10"/>
  <c r="F85" i="10"/>
  <c r="E85" i="10"/>
  <c r="D85" i="10"/>
  <c r="C85" i="10"/>
  <c r="G78" i="10"/>
  <c r="F78" i="10"/>
  <c r="E78" i="10"/>
  <c r="G76" i="10"/>
  <c r="F76" i="10"/>
  <c r="E76" i="10"/>
  <c r="G74" i="10"/>
  <c r="F74" i="10"/>
  <c r="E74" i="10"/>
  <c r="D74" i="10"/>
  <c r="C74" i="10"/>
  <c r="L78" i="9"/>
  <c r="K78" i="9"/>
  <c r="J78" i="9"/>
  <c r="I78" i="9"/>
  <c r="H78" i="9"/>
  <c r="G78" i="9"/>
  <c r="F78" i="9"/>
  <c r="E78" i="9"/>
  <c r="D78" i="9"/>
  <c r="C78" i="9"/>
  <c r="L76" i="9"/>
  <c r="K76" i="9"/>
  <c r="J76" i="9"/>
  <c r="I76" i="9"/>
  <c r="H76" i="9"/>
  <c r="G76" i="9"/>
  <c r="F76" i="9"/>
  <c r="E76" i="9"/>
  <c r="D76" i="9"/>
  <c r="C76" i="9"/>
  <c r="E69" i="9"/>
  <c r="D69" i="9"/>
  <c r="C69" i="9"/>
  <c r="B69" i="9"/>
  <c r="E68" i="9"/>
  <c r="D68" i="9"/>
  <c r="C68" i="9"/>
  <c r="F67" i="9"/>
  <c r="G67" i="9" s="1"/>
  <c r="H67" i="9" s="1"/>
  <c r="I67" i="9" s="1"/>
  <c r="J67" i="9" s="1"/>
  <c r="E66" i="9"/>
  <c r="D66" i="9"/>
  <c r="C66" i="9"/>
  <c r="F65" i="9"/>
  <c r="G65" i="9" s="1"/>
  <c r="H65" i="9" s="1"/>
  <c r="I65" i="9" s="1"/>
  <c r="J65" i="9" s="1"/>
  <c r="E64" i="9"/>
  <c r="D64" i="9"/>
  <c r="C64" i="9"/>
  <c r="F63" i="9"/>
  <c r="G63" i="9" s="1"/>
  <c r="H63" i="9" s="1"/>
  <c r="I63" i="9" s="1"/>
  <c r="J63" i="9" s="1"/>
  <c r="E62" i="9"/>
  <c r="D62" i="9"/>
  <c r="C62" i="9"/>
  <c r="F61" i="9"/>
  <c r="G61" i="9" s="1"/>
  <c r="H61" i="9" s="1"/>
  <c r="I61" i="9" s="1"/>
  <c r="J61" i="9" s="1"/>
  <c r="E60" i="9"/>
  <c r="D60" i="9"/>
  <c r="C60" i="9"/>
  <c r="F59" i="9"/>
  <c r="G59" i="9" s="1"/>
  <c r="H59" i="9" s="1"/>
  <c r="I59" i="9" s="1"/>
  <c r="J59" i="9" s="1"/>
  <c r="E58" i="9"/>
  <c r="D58" i="9"/>
  <c r="C58" i="9"/>
  <c r="F57" i="9"/>
  <c r="G57" i="9" s="1"/>
  <c r="H57" i="9" s="1"/>
  <c r="I57" i="9" s="1"/>
  <c r="J57" i="9" s="1"/>
  <c r="E56" i="9"/>
  <c r="D56" i="9"/>
  <c r="C56" i="9"/>
  <c r="F55" i="9"/>
  <c r="K43" i="9"/>
  <c r="J43" i="9"/>
  <c r="I43" i="9"/>
  <c r="H43" i="9"/>
  <c r="G43" i="9"/>
  <c r="F43" i="9"/>
  <c r="E43" i="9"/>
  <c r="D43" i="9"/>
  <c r="C43" i="9"/>
  <c r="B43" i="9"/>
  <c r="K40" i="9"/>
  <c r="J40" i="9"/>
  <c r="I40" i="9"/>
  <c r="H40" i="9"/>
  <c r="G40" i="9"/>
  <c r="F40" i="9"/>
  <c r="E40" i="9"/>
  <c r="D40" i="9"/>
  <c r="C40" i="9"/>
  <c r="K34" i="9"/>
  <c r="J34" i="9"/>
  <c r="I34" i="9"/>
  <c r="H34" i="9"/>
  <c r="G34" i="9"/>
  <c r="F34" i="9"/>
  <c r="E34" i="9"/>
  <c r="D34" i="9"/>
  <c r="C34" i="9"/>
  <c r="L33" i="9"/>
  <c r="F34" i="7"/>
  <c r="E34" i="7"/>
  <c r="D34" i="7"/>
  <c r="C34" i="7"/>
  <c r="B34" i="7"/>
  <c r="F22" i="7"/>
  <c r="E22" i="7"/>
  <c r="D22" i="7"/>
  <c r="C22" i="7"/>
  <c r="B22" i="7"/>
  <c r="F10" i="7"/>
  <c r="E10" i="7"/>
  <c r="D10" i="7"/>
  <c r="C10" i="7"/>
  <c r="B10" i="7"/>
  <c r="F76" i="6"/>
  <c r="E76" i="6"/>
  <c r="D76" i="6"/>
  <c r="C76" i="6"/>
  <c r="B76" i="6"/>
  <c r="F65" i="6"/>
  <c r="E65" i="6"/>
  <c r="D65" i="6"/>
  <c r="C65" i="6"/>
  <c r="B65" i="6"/>
  <c r="F54" i="6"/>
  <c r="E54" i="6"/>
  <c r="D54" i="6"/>
  <c r="C54" i="6"/>
  <c r="B54" i="6"/>
  <c r="F43" i="6"/>
  <c r="E43" i="6"/>
  <c r="D43" i="6"/>
  <c r="C43" i="6"/>
  <c r="B43" i="6"/>
  <c r="F32" i="6"/>
  <c r="E32" i="6"/>
  <c r="D32" i="6"/>
  <c r="C32" i="6"/>
  <c r="B32" i="6"/>
  <c r="F21" i="6"/>
  <c r="E21" i="6"/>
  <c r="D21" i="6"/>
  <c r="C21" i="6"/>
  <c r="B21" i="6"/>
  <c r="F10" i="6"/>
  <c r="E10" i="6"/>
  <c r="D10" i="6"/>
  <c r="C10" i="6"/>
  <c r="B10" i="6"/>
  <c r="F46" i="5"/>
  <c r="E46" i="5"/>
  <c r="D46" i="5"/>
  <c r="C46" i="5"/>
  <c r="F34" i="5"/>
  <c r="E34" i="5"/>
  <c r="D34" i="5"/>
  <c r="C34" i="5"/>
  <c r="B34" i="5"/>
  <c r="F22" i="5"/>
  <c r="E22" i="5"/>
  <c r="D22" i="5"/>
  <c r="C22" i="5"/>
  <c r="B22" i="5"/>
  <c r="F10" i="5"/>
  <c r="E10" i="5"/>
  <c r="D10" i="5"/>
  <c r="C10" i="5"/>
  <c r="B10" i="5"/>
  <c r="F23" i="4"/>
  <c r="E23" i="4"/>
  <c r="D23" i="4"/>
  <c r="C23" i="4"/>
  <c r="B23" i="4"/>
  <c r="F11" i="4"/>
  <c r="E11" i="4"/>
  <c r="D11" i="4"/>
  <c r="C11" i="4"/>
  <c r="B11" i="4"/>
  <c r="G44" i="9" l="1"/>
  <c r="I44" i="9"/>
  <c r="J44" i="9"/>
  <c r="C44" i="9"/>
  <c r="K44" i="9"/>
  <c r="E44" i="9"/>
  <c r="F44" i="9"/>
  <c r="D70" i="9"/>
  <c r="D44" i="9"/>
  <c r="M33" i="9"/>
  <c r="N33" i="9" s="1"/>
  <c r="O33" i="9" s="1"/>
  <c r="E70" i="9"/>
  <c r="C70" i="9"/>
  <c r="F69" i="9"/>
  <c r="F70" i="9" s="1"/>
  <c r="H44" i="9"/>
  <c r="L43" i="9"/>
  <c r="M43" i="9" s="1"/>
  <c r="N43" i="9" s="1"/>
  <c r="O43" i="9" s="1"/>
  <c r="P43" i="9" s="1"/>
  <c r="G55" i="9"/>
  <c r="M39" i="9" l="1"/>
  <c r="N40" i="9" s="1"/>
  <c r="N39" i="9"/>
  <c r="L39" i="9"/>
  <c r="L40" i="9" s="1"/>
  <c r="H55" i="9"/>
  <c r="G69" i="9"/>
  <c r="G70" i="9" s="1"/>
  <c r="P33" i="9"/>
  <c r="P39" i="9" s="1"/>
  <c r="O39" i="9"/>
  <c r="M40" i="9" l="1"/>
  <c r="O40" i="9"/>
  <c r="P40" i="9"/>
  <c r="I55" i="9"/>
  <c r="H69" i="9"/>
  <c r="H70" i="9" s="1"/>
  <c r="J55" i="9" l="1"/>
  <c r="J69" i="9" s="1"/>
  <c r="I69" i="9"/>
  <c r="I70" i="9" s="1"/>
  <c r="J70" i="9" l="1"/>
</calcChain>
</file>

<file path=xl/sharedStrings.xml><?xml version="1.0" encoding="utf-8"?>
<sst xmlns="http://schemas.openxmlformats.org/spreadsheetml/2006/main" count="2416" uniqueCount="689">
  <si>
    <t>1&amp;2 Company content</t>
    <phoneticPr fontId="5" type="noConversion"/>
  </si>
  <si>
    <t>4.1 Financial forecast summary</t>
  </si>
  <si>
    <t>4.4 Cash flow statement forecas</t>
  </si>
  <si>
    <t>3.1 Short-term solvency</t>
    <phoneticPr fontId="5" type="noConversion"/>
  </si>
  <si>
    <t>4.2 Income statement forecast</t>
  </si>
  <si>
    <t>Cash Flow Statement/Consolidated Statement Of Cash Flows</t>
  </si>
  <si>
    <t>Current ratio</t>
    <phoneticPr fontId="5" type="noConversion"/>
  </si>
  <si>
    <t>Income Statement/Consolidated Statement Of Comprehensive (Loss)/Income</t>
  </si>
  <si>
    <t xml:space="preserve">Depreciation of Property, Plant and Equipment </t>
  </si>
  <si>
    <t>Quick ratio</t>
    <phoneticPr fontId="5" type="noConversion"/>
  </si>
  <si>
    <t>Global Saas Market</t>
    <phoneticPr fontId="5" type="noConversion"/>
  </si>
  <si>
    <t xml:space="preserve">Depreciation of Right-of-use Assets </t>
  </si>
  <si>
    <t>3.2 Long-term solvency</t>
    <phoneticPr fontId="5" type="noConversion"/>
  </si>
  <si>
    <t>China Saas quantity</t>
    <phoneticPr fontId="5" type="noConversion"/>
  </si>
  <si>
    <t xml:space="preserve">Amortization of Intangible Assets </t>
  </si>
  <si>
    <t xml:space="preserve">Total Debt/ Total Equity </t>
    <phoneticPr fontId="5" type="noConversion"/>
  </si>
  <si>
    <t>China Saas proportion of the world</t>
    <phoneticPr fontId="5" type="noConversion"/>
  </si>
  <si>
    <t xml:space="preserve">Changes in Trade Notes Receivable </t>
  </si>
  <si>
    <t>Total Debt / Total Capital</t>
    <phoneticPr fontId="5" type="noConversion"/>
  </si>
  <si>
    <t>Weimob Revenue</t>
    <phoneticPr fontId="5" type="noConversion"/>
  </si>
  <si>
    <t xml:space="preserve">Changes in Prepayments, Deposits and Other Assets </t>
  </si>
  <si>
    <t>Long-Term Debt / Total Capital</t>
    <phoneticPr fontId="5" type="noConversion"/>
  </si>
  <si>
    <t>Cost of Sales breakdown</t>
    <phoneticPr fontId="5" type="noConversion"/>
  </si>
  <si>
    <t xml:space="preserve">Contract Acquisition Costs </t>
  </si>
  <si>
    <t>LT Debt/Equity</t>
    <phoneticPr fontId="5" type="noConversion"/>
  </si>
  <si>
    <t>Sales&amp;Administration cost breakdown</t>
    <phoneticPr fontId="5" type="noConversion"/>
  </si>
  <si>
    <t xml:space="preserve">Increase in Trade and Other Payables </t>
  </si>
  <si>
    <t>3.3 Profitability&amp;Return ratio</t>
  </si>
  <si>
    <t>4.3 Balance Sheet forecast</t>
  </si>
  <si>
    <t xml:space="preserve">Purchase of Property Plant, and Equipment </t>
  </si>
  <si>
    <t>Gross Profit Margin</t>
    <phoneticPr fontId="5" type="noConversion"/>
  </si>
  <si>
    <t>Balance Sheet/Consolidated Statement Of Financial Position</t>
  </si>
  <si>
    <t xml:space="preserve">Payment for Development Costs </t>
  </si>
  <si>
    <t>Net Income Margin</t>
    <phoneticPr fontId="5" type="noConversion"/>
  </si>
  <si>
    <t xml:space="preserve">Contract Acquisition Costs breakdown </t>
    <phoneticPr fontId="5" type="noConversion"/>
  </si>
  <si>
    <t xml:space="preserve">Bank Borrowings breakdown </t>
  </si>
  <si>
    <t>EBIT Margin</t>
    <phoneticPr fontId="5" type="noConversion"/>
  </si>
  <si>
    <t xml:space="preserve">Trade and Notes Receivables breakdown </t>
    <phoneticPr fontId="5" type="noConversion"/>
  </si>
  <si>
    <t>5.1 DCF Valuation</t>
    <phoneticPr fontId="5" type="noConversion"/>
  </si>
  <si>
    <t>EBITDA Margin</t>
    <phoneticPr fontId="5" type="noConversion"/>
  </si>
  <si>
    <t>Prepayments, Deposits and Other Assets breakdown</t>
    <phoneticPr fontId="5" type="noConversion"/>
  </si>
  <si>
    <t>Discounted Cash Flow</t>
    <phoneticPr fontId="5" type="noConversion"/>
  </si>
  <si>
    <t>Return on Equity(ROE)</t>
    <phoneticPr fontId="5" type="noConversion"/>
  </si>
  <si>
    <t>Property, Plant and Equipment breakdown</t>
    <phoneticPr fontId="5" type="noConversion"/>
  </si>
  <si>
    <t>Target price</t>
  </si>
  <si>
    <t>Return on Assets(ROA)</t>
    <phoneticPr fontId="5" type="noConversion"/>
  </si>
  <si>
    <t>Right of Use Assets breakdown</t>
    <phoneticPr fontId="5" type="noConversion"/>
  </si>
  <si>
    <t>5.2 WACC</t>
  </si>
  <si>
    <t>Return on Capital(ROC)</t>
    <phoneticPr fontId="5" type="noConversion"/>
  </si>
  <si>
    <t xml:space="preserve">Intangible Assets breakdown </t>
  </si>
  <si>
    <t>5.3 Beta</t>
  </si>
  <si>
    <t>3.4 Activity ratio</t>
  </si>
  <si>
    <t xml:space="preserve">Development Costs </t>
  </si>
  <si>
    <t>5.4 Relative valuation</t>
  </si>
  <si>
    <t xml:space="preserve">Accounts Receivable Turnover </t>
  </si>
  <si>
    <t xml:space="preserve">Deferred Income Tax Asset breakdown </t>
  </si>
  <si>
    <t>Relative valuation Statistic Summay</t>
    <phoneticPr fontId="5" type="noConversion"/>
  </si>
  <si>
    <t xml:space="preserve">Total Asset Turnover </t>
  </si>
  <si>
    <t>Selected SaaS Companies in China (in thousands CNY)</t>
  </si>
  <si>
    <t xml:space="preserve">Fixed Asset Turnover </t>
  </si>
  <si>
    <t>Selected SaaS Companies  in the U.S.</t>
  </si>
  <si>
    <t xml:space="preserve">Contract Liabilities breakdown </t>
  </si>
  <si>
    <t>Glossary</t>
    <phoneticPr fontId="5" type="noConversion"/>
  </si>
  <si>
    <t>Explaination</t>
  </si>
  <si>
    <r>
      <t>Weimob(</t>
    </r>
    <r>
      <rPr>
        <sz val="11"/>
        <color rgb="FF000000"/>
        <rFont val="等线"/>
        <family val="2"/>
      </rPr>
      <t>微盟）</t>
    </r>
  </si>
  <si>
    <t>A listed enterprise on the Main Board of the Hong Kong Stock Exchange (Stock Code: 2013.HK), providing SaaS product for the merchants to manager the private traffic domain.</t>
  </si>
  <si>
    <t>Wei Mall</t>
  </si>
  <si>
    <t>An integrated e-commerce solution designed for SMBs centered on the WeChat ecosystem. Available in the form of WeChat Mini Program or WeChat Official Account, our Wei Mall helps merchants build a comprehensive e-commerce sales efficiently. Wei Mall represent a wide array of industries including apparel, food, cosmetics, digital products, home appliances and books, among others.</t>
  </si>
  <si>
    <t>Smart Retail</t>
  </si>
  <si>
    <t>a solution designed for official retail merchants that provides functions to manage products and orders, inventories, payment, customers, marketing and data to help them integrate online and offline operations and become intelligent business.</t>
  </si>
  <si>
    <t>ShopExpress</t>
  </si>
  <si>
    <t>a cross-border independent station of Weimob, provides Chinese brands with independent station SaaS system, advertising, and housekeeper style operation services to help Chinese businesses go global quickly and build a global brand.</t>
  </si>
  <si>
    <t>Smart Catering</t>
  </si>
  <si>
    <t xml:space="preserve">The core strategy of it is to help catering merchants to build up a whole digital solution based on WeChat ecosystem. </t>
  </si>
  <si>
    <t>Ke Lai Dian</t>
  </si>
  <si>
    <t>a comprehensive WeChat-based solution designed for merchants in local lifestyle service industries with offline brick-and-mortar stores. This solution consists of a series of functionalities such as store management, membership management, digital marketing and online reservation and booking, all of which help merchants seamlessly integrate their online customer traffic with offline services.</t>
  </si>
  <si>
    <t>Smart Hotel</t>
  </si>
  <si>
    <t>for merchants I the hospitality industry to build up their direct sales platform online presence b utilizing WeChat Mini Program and WeChat Official Account. It provides merchants with functions including online room booking, online hotel mall, member ship management and customer data analysis to quickly attract customer traffic through WeChat and increase the merchants’ operational efficiency through a comprehensive management system.</t>
  </si>
  <si>
    <t>Smart Beauty</t>
  </si>
  <si>
    <t xml:space="preserve">provides an innovative solution through the combination of WeChat Mini Programs and WeChat Official Accounts for the beauty industry merchants including personal care, hairdressing, body care, and nail art operators. By consolidating functions such as reservation, marketing, membership, reward points system, and payments, Smart Beauty is dedicated to help merchants in the beauty industry to attract fans, convert customers, and encourage repeat purchases. </t>
  </si>
  <si>
    <t>Wei Station</t>
  </si>
  <si>
    <t xml:space="preserve">enables enterprises and brands to quickly and easily establish their own official WeChat Mini Program-based website. These WeChat Mini Programs are also compatible with H5 code which enables redirection to WeChat Official Accounts and traditional websites, allowing enterprises to reach potential customers through multiple channels. In addition, Wei Station’s data analytics and plug-in functionalities provide enterprises with stronger brand marketing capability. </t>
  </si>
  <si>
    <t>Smart Marketing</t>
  </si>
  <si>
    <t>a one-stop marketing platform provided by Weimob for enterprises. Through the marketing strategy, enterprise can easily achieve the goal of omni-channel users’ data integration with a comprehensive sourcing, 360 degree customer portrait detection. By AI Tech, Smart Marketing can conduct automatic and precise remarketing to customers and continually optimizing management on customer life cycle to enhance their lifelong value.</t>
  </si>
  <si>
    <t>WeTool</t>
  </si>
  <si>
    <t>a private-domain operating solution based on WeCom. It empowers enterprises to achieve refined operation among private domain and promote efficient customer conversion by using four core capabilities: whole-domain flow, private-domain retention, conversion &amp; repurchase and data analysis.</t>
  </si>
  <si>
    <t>Xiao Ke</t>
  </si>
  <si>
    <t>a new generation of smart CRM. It can provide enterprises with intelligent solutions covering the whole process including customer acquision, customer contact, customer management and transaction by applying cutting-edge technologies such as AI and big data, and improve the business performance using digital technologies.</t>
  </si>
  <si>
    <t>WeChat Official Account advertisement</t>
  </si>
  <si>
    <t>a native advertisement format based on WeChat Official Account ecosystem. This advertisement type is displayed in WeChat Moments in four major formats, namely local promotion, native promotion, video advertising and graphics advertising. WeChat users can interact with advertisements by means of likes and comments, which enables the marketing contents to be broadcast through social networking. This provides an additional marketing dimension and enhances brand promotion.</t>
  </si>
  <si>
    <t>QQ and Qzone advertisements</t>
  </si>
  <si>
    <t>provide advertisers with flexible and accurate audience selection. For example, marketing activities can be directed to target customers by using audience attribute labels, activity history, and behavior profile.</t>
  </si>
  <si>
    <t>Tencent News advertisemtns</t>
  </si>
  <si>
    <t>a China’s leading mobile news app, Tencent News strives to create a rich, timely news application to provide users with an efficient, high-quality reading experience.</t>
  </si>
  <si>
    <t>Tencent Video advertisements</t>
  </si>
  <si>
    <t>a leading online video interactive platform in China, Tencent Video is designed to provide users with a rich, smooth high-definition video entertainment experience, meeting the various needs of users a with a variety of products through its website, PC client, and mobile app.</t>
  </si>
  <si>
    <t>Baidu advertisements</t>
  </si>
  <si>
    <t>a native advertisement displayed on the Baidu APP, Baidu portal, Baidu Tieba and Baidu mobile browser platforms</t>
  </si>
  <si>
    <t>Zhihu advertisements</t>
  </si>
  <si>
    <t>displayed on mobile Zhihu in the form of native advertisements. Zhihu advertisements can meet advertisers’ various performance requirements by providing multiple advertising formats, including image-text, video, and text link.</t>
  </si>
  <si>
    <t>Toutiao</t>
  </si>
  <si>
    <t>a searching engine product to provide personalized information based on data mining technology. Toutiao advertisements are displayed in the information flow in native methods, which can achieve accurate placement, so that the ads can reach target customers better and also support various advertising purposes.</t>
  </si>
  <si>
    <t>Douyin advertisements</t>
  </si>
  <si>
    <t>focus on the new generation consumer group, supports a variety of flexible and accurate methods to reach customers, such as group tag, interests and scenes, and is suitable for mobile downloads, e-commerce sharing functions, brand promotion and other promotional goals.</t>
  </si>
  <si>
    <t>Xigua Video advertisements</t>
  </si>
  <si>
    <t>are interspersed with video content for native display, and reach the target customers through directional technologies, which can allow customers to perceive the brand better and complete the promotional goal.</t>
  </si>
  <si>
    <r>
      <t xml:space="preserve">Yazuo.com </t>
    </r>
    <r>
      <rPr>
        <sz val="11"/>
        <color rgb="FF000000"/>
        <rFont val="等线"/>
        <family val="2"/>
      </rPr>
      <t>雅座</t>
    </r>
  </si>
  <si>
    <t>The largest CRM service provider in Chinese catering industry, based on catering data storage center, product development center and providing professional management traning for the catering industry.</t>
  </si>
  <si>
    <t>Taobao</t>
  </si>
  <si>
    <t>Chinese online shoppping platform. It facilitates C2C retail by providing a platform for small business and individual entrepreneurs to open online stores tha tmainly cater to consumers.</t>
  </si>
  <si>
    <t>Pingduoduo</t>
  </si>
  <si>
    <t>The largest agriculture-focused techology platform in China. It has created a platform that connects farmers and distributiors with consumers directly through its interactive shopping exoperience.</t>
  </si>
  <si>
    <t>Tmall</t>
  </si>
  <si>
    <t>For B2C online retail, spun off from Taobao, operated in China by Alibaba Group.</t>
  </si>
  <si>
    <t>Meituan</t>
  </si>
  <si>
    <t>One-stop platform for food, transportation, travel, shopping and entertainment.</t>
  </si>
  <si>
    <t>SMEs</t>
  </si>
  <si>
    <t>Small and mid-size enterprises are businesses that maintain revenues, assets or a number of employees below a certain threshold.</t>
  </si>
  <si>
    <t>MIIT</t>
  </si>
  <si>
    <t>The Ministry of Industry and Information Technology of the People's Republic of China</t>
  </si>
  <si>
    <t>Short - term solvency</t>
    <phoneticPr fontId="15" type="noConversion"/>
  </si>
  <si>
    <t>Current Ratio (FY)(x)</t>
  </si>
  <si>
    <t>FY 2016</t>
  </si>
  <si>
    <t>FY 2017</t>
  </si>
  <si>
    <t>FY 2018</t>
  </si>
  <si>
    <t>FY 2019</t>
  </si>
  <si>
    <t>FY 2020</t>
  </si>
  <si>
    <t>2013-Current Ratio (FY)(x)</t>
    <phoneticPr fontId="15" type="noConversion"/>
  </si>
  <si>
    <t>8083-Current Ratio (FY)(x)</t>
    <phoneticPr fontId="15" type="noConversion"/>
  </si>
  <si>
    <t>SHOP-Current Ratio (FY)(x)</t>
    <phoneticPr fontId="15" type="noConversion"/>
  </si>
  <si>
    <t>688365-Current Ratio (FY)(x)</t>
    <phoneticPr fontId="15" type="noConversion"/>
  </si>
  <si>
    <t>268-Current Ratio (FY)(x)</t>
  </si>
  <si>
    <t>002410-Current Ratio (FY)(x)</t>
    <phoneticPr fontId="15" type="noConversion"/>
  </si>
  <si>
    <t>688111-Current Ratio (FY)(x)</t>
    <phoneticPr fontId="15" type="noConversion"/>
  </si>
  <si>
    <t>909-Current Ratio (FY)(x)</t>
    <phoneticPr fontId="15" type="noConversion"/>
  </si>
  <si>
    <t>-</t>
    <phoneticPr fontId="15" type="noConversion"/>
  </si>
  <si>
    <t>Industry Average</t>
    <phoneticPr fontId="15" type="noConversion"/>
  </si>
  <si>
    <t>Quick Ratio (FY)(x)</t>
  </si>
  <si>
    <t>2013-Quick Ratio (FY)(x)</t>
    <phoneticPr fontId="15" type="noConversion"/>
  </si>
  <si>
    <t>8083-Quick Ratio (FY)(x)</t>
    <phoneticPr fontId="15" type="noConversion"/>
  </si>
  <si>
    <t>SHOP-Quick Ratio (FY)(x)</t>
    <phoneticPr fontId="15" type="noConversion"/>
  </si>
  <si>
    <t>688365-Quick Ratio (FY)(x)</t>
    <phoneticPr fontId="15" type="noConversion"/>
  </si>
  <si>
    <t>268-Quick Ratio (FY)(x)</t>
  </si>
  <si>
    <t>002410-Quick Ratio (FY)(x)</t>
    <phoneticPr fontId="15" type="noConversion"/>
  </si>
  <si>
    <t>688111-Quick Ratio (FY)(x)</t>
    <phoneticPr fontId="15" type="noConversion"/>
  </si>
  <si>
    <t>909-Quick Ratio (FY)(x)</t>
    <phoneticPr fontId="15" type="noConversion"/>
  </si>
  <si>
    <t>Total Debt/ Total Equity (FY)(x)</t>
    <phoneticPr fontId="15" type="noConversion"/>
  </si>
  <si>
    <t>2013-Total Debt/ Total Equity (FY)(x)</t>
    <phoneticPr fontId="15" type="noConversion"/>
  </si>
  <si>
    <t>268-Total Debt/ Total Equity (FY)(x)</t>
    <phoneticPr fontId="15" type="noConversion"/>
  </si>
  <si>
    <t>002410-Total Debt/ Total Equity (FY)(x)</t>
    <phoneticPr fontId="15" type="noConversion"/>
  </si>
  <si>
    <t>909-Total Debt/ Total Equity (FY)(x)</t>
    <phoneticPr fontId="15" type="noConversion"/>
  </si>
  <si>
    <t>8083-Total Debt/ Total Equity (FY)(x)</t>
  </si>
  <si>
    <t>SHOP-Total Debt/ Total Equity (FY)(x)</t>
    <phoneticPr fontId="15" type="noConversion"/>
  </si>
  <si>
    <t>688365-Total Debt/ Total Equity (FY)(x)</t>
    <phoneticPr fontId="15" type="noConversion"/>
  </si>
  <si>
    <t>688111-Total Debt/ Total Equity (FY)</t>
    <phoneticPr fontId="15" type="noConversion"/>
  </si>
  <si>
    <t>Total Debt / Total Capital (FY)(%)</t>
    <phoneticPr fontId="5" type="noConversion"/>
  </si>
  <si>
    <t>Total Debt / Total Capital (FY)(%)</t>
    <phoneticPr fontId="15" type="noConversion"/>
  </si>
  <si>
    <t>268-Total Debt / Total Capital (FY)(%)</t>
    <phoneticPr fontId="15" type="noConversion"/>
  </si>
  <si>
    <t>002410-Total Debt / Total Capital (FY)(%)</t>
    <phoneticPr fontId="15" type="noConversion"/>
  </si>
  <si>
    <t>909-Total Debt / Total Capital (FY)(%)</t>
    <phoneticPr fontId="15" type="noConversion"/>
  </si>
  <si>
    <t>8083-Total Debt / Total Capital (FY)(%)</t>
  </si>
  <si>
    <t>SHOP-Total Debt / Total Capital (FY)(%)</t>
    <phoneticPr fontId="15" type="noConversion"/>
  </si>
  <si>
    <t>688365-Total Debt / Total Capital (FY)(%)</t>
    <phoneticPr fontId="15" type="noConversion"/>
  </si>
  <si>
    <t>688111-Total Debt / Total Capital (FY)</t>
    <phoneticPr fontId="15" type="noConversion"/>
  </si>
  <si>
    <t>Long-Term Debt / Total Capital (FY)(%)</t>
  </si>
  <si>
    <t>2013-Long-Term Debt / Total Capital (FY)(%)</t>
    <phoneticPr fontId="15" type="noConversion"/>
  </si>
  <si>
    <t>268-Long-Term Debt / Total Capital (FY)(%)</t>
    <phoneticPr fontId="15" type="noConversion"/>
  </si>
  <si>
    <t>909-Long-Term Debt / Total Capital (FY)(%)</t>
    <phoneticPr fontId="15" type="noConversion"/>
  </si>
  <si>
    <t>002410-Long-Term Debt / Total Capital (FY)(%)</t>
    <phoneticPr fontId="15" type="noConversion"/>
  </si>
  <si>
    <t>8083-Long-Term Debt / Total Capital (FY)(%)</t>
  </si>
  <si>
    <t>SHOP-Long-Term Debt / Total Capital (FY)(%)</t>
    <phoneticPr fontId="15" type="noConversion"/>
  </si>
  <si>
    <t>688111-Long-Term Debt / Total Capital (FY)</t>
    <phoneticPr fontId="15" type="noConversion"/>
  </si>
  <si>
    <t>688365-Long-Term Debt / Total Capital (FY)</t>
    <phoneticPr fontId="15" type="noConversion"/>
  </si>
  <si>
    <t>LT Debt/Equity (FY)(%)</t>
  </si>
  <si>
    <t>2013-LT Debt/Equity (FY)(%)</t>
    <phoneticPr fontId="15" type="noConversion"/>
  </si>
  <si>
    <t>909-LT Debt/Equity (FY)(%)</t>
    <phoneticPr fontId="15" type="noConversion"/>
  </si>
  <si>
    <t>002410-LT Debt/Equity (FY)(%)</t>
    <phoneticPr fontId="15" type="noConversion"/>
  </si>
  <si>
    <t>268-LT Debt/Equity (FY)(%)</t>
    <phoneticPr fontId="15" type="noConversion"/>
  </si>
  <si>
    <t>8083-LT Debt/Equity (FY)(%)</t>
  </si>
  <si>
    <t>SHOP-LT Debt/Equity (FY)(%)</t>
    <phoneticPr fontId="15" type="noConversion"/>
  </si>
  <si>
    <t>688365-LT Debt/Equity (FY)</t>
    <phoneticPr fontId="15" type="noConversion"/>
  </si>
  <si>
    <t>688111-LT Debt/Equity (FY)</t>
    <phoneticPr fontId="15" type="noConversion"/>
  </si>
  <si>
    <t>Gross Profit Margin (FY)(%)</t>
  </si>
  <si>
    <t>2013-Gross Profit Margin (FY)(%)</t>
    <phoneticPr fontId="15" type="noConversion"/>
  </si>
  <si>
    <t>8083-Gross Profit Margin (FY)(%)</t>
    <phoneticPr fontId="15" type="noConversion"/>
  </si>
  <si>
    <t>SHOP-Gross Profit Margin (FY)(%)</t>
    <phoneticPr fontId="15" type="noConversion"/>
  </si>
  <si>
    <t>688365-Gross Profit Margin (FY)(%)</t>
    <phoneticPr fontId="15" type="noConversion"/>
  </si>
  <si>
    <t>268-Gross Profit Margin (FY)(%)</t>
  </si>
  <si>
    <t>002410-Gross Profit Margin (FY)(%)</t>
    <phoneticPr fontId="15" type="noConversion"/>
  </si>
  <si>
    <t>688111-Gross Profit Margin (FY)(%)</t>
    <phoneticPr fontId="15" type="noConversion"/>
  </si>
  <si>
    <t>909-Gross Profit Margin (FY)(%)</t>
    <phoneticPr fontId="15" type="noConversion"/>
  </si>
  <si>
    <t>Net Income Margin (FY)(%)</t>
  </si>
  <si>
    <t>2013-Net Income Margin (FY)(%)</t>
    <phoneticPr fontId="15" type="noConversion"/>
  </si>
  <si>
    <t>688111-Net Income Margin (FY)(%)</t>
    <phoneticPr fontId="15" type="noConversion"/>
  </si>
  <si>
    <t>8083-Net Income Margin (FY)(%)</t>
    <phoneticPr fontId="15" type="noConversion"/>
  </si>
  <si>
    <t>SHOP-Net Income Margin (FY)(%)</t>
    <phoneticPr fontId="15" type="noConversion"/>
  </si>
  <si>
    <t>688365-Net Income Margin (FY)(%)</t>
  </si>
  <si>
    <t>268-Net Income Margin (FY)(%)</t>
    <phoneticPr fontId="15" type="noConversion"/>
  </si>
  <si>
    <t>002410-Net Income Margin (FY)(%)</t>
    <phoneticPr fontId="15" type="noConversion"/>
  </si>
  <si>
    <t>909-Net Income Margin (FY)(%)</t>
    <phoneticPr fontId="15" type="noConversion"/>
  </si>
  <si>
    <t>EBIT Margin (FY)(%)</t>
  </si>
  <si>
    <t>2013-EBIT Margin (FY)(%)</t>
    <phoneticPr fontId="15" type="noConversion"/>
  </si>
  <si>
    <t>8083-EBIT Margin (FY)(%)</t>
    <phoneticPr fontId="15" type="noConversion"/>
  </si>
  <si>
    <t>SHOP-EBIT Margin (FY)(%)</t>
    <phoneticPr fontId="15" type="noConversion"/>
  </si>
  <si>
    <t>688365-EBIT Margin (FY)(%)</t>
    <phoneticPr fontId="15" type="noConversion"/>
  </si>
  <si>
    <t>268-EBIT Margin (FY)(%)</t>
  </si>
  <si>
    <t>002410-EBIT Margin (FY)(%)</t>
    <phoneticPr fontId="15" type="noConversion"/>
  </si>
  <si>
    <t>688111-EBIT Margin (FY)(%)</t>
    <phoneticPr fontId="15" type="noConversion"/>
  </si>
  <si>
    <t>909-EBIT Margin (FY)(%)</t>
    <phoneticPr fontId="15" type="noConversion"/>
  </si>
  <si>
    <t>EBITDA Margin (FY)(%)</t>
  </si>
  <si>
    <t>2013-EBITDA Margin (FY)(%)</t>
    <phoneticPr fontId="15" type="noConversion"/>
  </si>
  <si>
    <t>8083-EBITDA Margin (FY)(%)</t>
    <phoneticPr fontId="15" type="noConversion"/>
  </si>
  <si>
    <t>SHOP-EBITDA Margin (FY)(%)</t>
    <phoneticPr fontId="15" type="noConversion"/>
  </si>
  <si>
    <t>688365-EBITDA Margin (FY)(%)</t>
    <phoneticPr fontId="15" type="noConversion"/>
  </si>
  <si>
    <t>268-EBITDA Margin (FY)(%)</t>
  </si>
  <si>
    <t>002410-EBITDA Margin (FY)(%)</t>
    <phoneticPr fontId="15" type="noConversion"/>
  </si>
  <si>
    <t>688111-EBITDA Margin (FY)(%)</t>
    <phoneticPr fontId="15" type="noConversion"/>
  </si>
  <si>
    <t>909-EBITDA Margin (FY)(%)</t>
    <phoneticPr fontId="15" type="noConversion"/>
  </si>
  <si>
    <t>Return on Equity(ROE) (FY)(%)</t>
    <phoneticPr fontId="15" type="noConversion"/>
  </si>
  <si>
    <t>2013-Return on Equity (FY)(%)</t>
    <phoneticPr fontId="15" type="noConversion"/>
  </si>
  <si>
    <t>8083-Return on Equity (FY)(%)</t>
    <phoneticPr fontId="15" type="noConversion"/>
  </si>
  <si>
    <t>SHOP-Return on Equity (FY)(%)</t>
    <phoneticPr fontId="15" type="noConversion"/>
  </si>
  <si>
    <t>268-Return on Equity (FY)(%)</t>
    <phoneticPr fontId="15" type="noConversion"/>
  </si>
  <si>
    <t>002410-Return on Equity (FY)(%)</t>
  </si>
  <si>
    <t>688111-Return on Equity (FY)(%)</t>
    <phoneticPr fontId="15" type="noConversion"/>
  </si>
  <si>
    <t>688365-Return on Equity (FY)(%)</t>
    <phoneticPr fontId="15" type="noConversion"/>
  </si>
  <si>
    <t>909-Return on Equity (FY)(%)</t>
    <phoneticPr fontId="15" type="noConversion"/>
  </si>
  <si>
    <t>-</t>
  </si>
  <si>
    <t>Return on Assets(ROA) (FY)(%)</t>
    <phoneticPr fontId="15" type="noConversion"/>
  </si>
  <si>
    <t>2013-Return on Assets (FY)(%)</t>
    <phoneticPr fontId="15" type="noConversion"/>
  </si>
  <si>
    <t>688111-Return on Assets (FY)(%)</t>
    <phoneticPr fontId="15" type="noConversion"/>
  </si>
  <si>
    <t>8083-Return on Assets (FY)(%)</t>
    <phoneticPr fontId="15" type="noConversion"/>
  </si>
  <si>
    <t>SHOP-Return on Assets (FY)(%)</t>
    <phoneticPr fontId="15" type="noConversion"/>
  </si>
  <si>
    <t>268-Return on Assets (FY)(%)</t>
  </si>
  <si>
    <t>002410-Return on Assets (FY)(%)</t>
    <phoneticPr fontId="15" type="noConversion"/>
  </si>
  <si>
    <t>688365-Return on Assets (FY)(%)</t>
    <phoneticPr fontId="15" type="noConversion"/>
  </si>
  <si>
    <t>909-Return on Assets (FY)(%)</t>
    <phoneticPr fontId="15" type="noConversion"/>
  </si>
  <si>
    <t>Return on Capital(ROC) (FY)(%)</t>
    <phoneticPr fontId="15" type="noConversion"/>
  </si>
  <si>
    <t>2013-Return on Capital (FY)(%)</t>
    <phoneticPr fontId="15" type="noConversion"/>
  </si>
  <si>
    <t>688111-Return on Capital (FY)(%)</t>
    <phoneticPr fontId="15" type="noConversion"/>
  </si>
  <si>
    <t>8083-Return on Capital (FY)(%)</t>
    <phoneticPr fontId="15" type="noConversion"/>
  </si>
  <si>
    <t>SHOP-Return on Capital (FY)(%)</t>
    <phoneticPr fontId="15" type="noConversion"/>
  </si>
  <si>
    <t>268-Return on Capital (FY)(%)</t>
  </si>
  <si>
    <t>002410-Return on Capital (FY)(%)</t>
    <phoneticPr fontId="15" type="noConversion"/>
  </si>
  <si>
    <t>688365-Return on Capital (FY)(%)</t>
    <phoneticPr fontId="15" type="noConversion"/>
  </si>
  <si>
    <t>909-Return on Capital (FY)(%)</t>
    <phoneticPr fontId="15" type="noConversion"/>
  </si>
  <si>
    <t>Accounts Receivable Turnover (FY)(x)</t>
    <phoneticPr fontId="15" type="noConversion"/>
  </si>
  <si>
    <t>2013-Accounts Receivable Turnover (FY)(x)</t>
    <phoneticPr fontId="15" type="noConversion"/>
  </si>
  <si>
    <t>688111-Accounts Receivable Turnover (FY)(x)</t>
    <phoneticPr fontId="15" type="noConversion"/>
  </si>
  <si>
    <t>8083-Accounts Receivable Turnover (FY)(x)</t>
    <phoneticPr fontId="15" type="noConversion"/>
  </si>
  <si>
    <t>NM</t>
  </si>
  <si>
    <t>SHOP-Accounts Receivable Turnover (FY)(x)</t>
    <phoneticPr fontId="15" type="noConversion"/>
  </si>
  <si>
    <t>268-Accounts Receivable Turnover (FY)(x)</t>
  </si>
  <si>
    <t>002410-Accounts Receivable Turnover (FY)(x)</t>
    <phoneticPr fontId="15" type="noConversion"/>
  </si>
  <si>
    <t>688365-Accounts Receivable Turnover (FY)(x)</t>
    <phoneticPr fontId="15" type="noConversion"/>
  </si>
  <si>
    <t>909-Accounts Receivable Turnover (FY)(x)</t>
    <phoneticPr fontId="15" type="noConversion"/>
  </si>
  <si>
    <t>Total Asset Turnover (FY)(x)</t>
    <phoneticPr fontId="15" type="noConversion"/>
  </si>
  <si>
    <t>2013-Total Asset Turnover (FY)(x)</t>
    <phoneticPr fontId="15" type="noConversion"/>
  </si>
  <si>
    <t>688111-Total Asset Turnover (FY)(x)</t>
    <phoneticPr fontId="15" type="noConversion"/>
  </si>
  <si>
    <t>8083-Total Asset Turnover (FY)(x)</t>
    <phoneticPr fontId="15" type="noConversion"/>
  </si>
  <si>
    <t>SHOP-Total Asset Turnover (FY)(x)</t>
    <phoneticPr fontId="15" type="noConversion"/>
  </si>
  <si>
    <t>268-Total Asset Turnover (FY)(x)</t>
  </si>
  <si>
    <t>002410-Total Asset Turnover (FY)(x)</t>
    <phoneticPr fontId="15" type="noConversion"/>
  </si>
  <si>
    <t>688365-Total Asset Turnover (FY)(x)</t>
    <phoneticPr fontId="15" type="noConversion"/>
  </si>
  <si>
    <t>909-Total Asset Turnover (FY)(x)</t>
    <phoneticPr fontId="15" type="noConversion"/>
  </si>
  <si>
    <t>Fixed Asset Turnover (FY)(x)</t>
    <phoneticPr fontId="15" type="noConversion"/>
  </si>
  <si>
    <t>2013-Fixed Asset Turnover (FY)(x)</t>
    <phoneticPr fontId="15" type="noConversion"/>
  </si>
  <si>
    <t>688111-Fixed Asset Turnover (FY)(x)</t>
    <phoneticPr fontId="15" type="noConversion"/>
  </si>
  <si>
    <t>8083-Fixed Asset Turnover (FY)(x)</t>
    <phoneticPr fontId="15" type="noConversion"/>
  </si>
  <si>
    <t>SHOP-Fixed Asset Turnover (FY)(x)</t>
    <phoneticPr fontId="15" type="noConversion"/>
  </si>
  <si>
    <t>268-Fixed Asset Turnover (FY)(x)</t>
  </si>
  <si>
    <t>002410-Fixed Asset Turnover (FY)(x)</t>
    <phoneticPr fontId="15" type="noConversion"/>
  </si>
  <si>
    <t>688365-Fixed Asset Turnover (FY)(x)</t>
    <phoneticPr fontId="15" type="noConversion"/>
  </si>
  <si>
    <t>909-Fixed Asset Turnover (FY)(x)</t>
    <phoneticPr fontId="15" type="noConversion"/>
  </si>
  <si>
    <t>2018 FY</t>
  </si>
  <si>
    <t>2019 FY</t>
  </si>
  <si>
    <t>2020 FY</t>
  </si>
  <si>
    <t>2021E</t>
  </si>
  <si>
    <t>2022E</t>
  </si>
  <si>
    <t>2023E</t>
  </si>
  <si>
    <t>Operating Financials</t>
    <phoneticPr fontId="15" type="noConversion"/>
  </si>
  <si>
    <t>Revenues(in thousands RMB)</t>
    <phoneticPr fontId="15" type="noConversion"/>
  </si>
  <si>
    <t>Growth (in %)</t>
    <phoneticPr fontId="15" type="noConversion"/>
  </si>
  <si>
    <t>Market share(China) (in %)</t>
    <phoneticPr fontId="15" type="noConversion"/>
  </si>
  <si>
    <t>Gross Profit(in thousands RMB)</t>
    <phoneticPr fontId="15" type="noConversion"/>
  </si>
  <si>
    <t>Basic EPS - Continuing Operations</t>
  </si>
  <si>
    <t>Profitability</t>
    <phoneticPr fontId="15" type="noConversion"/>
  </si>
  <si>
    <t>Gross Profit Margin (in %)</t>
    <phoneticPr fontId="15" type="noConversion"/>
  </si>
  <si>
    <t>EBITDA Margin</t>
    <phoneticPr fontId="15" type="noConversion"/>
  </si>
  <si>
    <t>Net Income Margin</t>
    <phoneticPr fontId="15" type="noConversion"/>
  </si>
  <si>
    <t>Long-term Solvency</t>
    <phoneticPr fontId="15" type="noConversion"/>
  </si>
  <si>
    <t>Total Debt/Total Equity</t>
    <phoneticPr fontId="15" type="noConversion"/>
  </si>
  <si>
    <t>Total Liabilities/Total Assets</t>
    <phoneticPr fontId="15" type="noConversion"/>
  </si>
  <si>
    <t>Change (in %)</t>
    <phoneticPr fontId="15" type="noConversion"/>
  </si>
  <si>
    <t>Liquidity</t>
    <phoneticPr fontId="15" type="noConversion"/>
  </si>
  <si>
    <t>Current Ratio</t>
    <phoneticPr fontId="15" type="noConversion"/>
  </si>
  <si>
    <t>Quick Ratio</t>
    <phoneticPr fontId="15" type="noConversion"/>
  </si>
  <si>
    <t>Income Statement/Consolidated Statement Of Comprehensive (Loss)/Income</t>
    <phoneticPr fontId="15" type="noConversion"/>
  </si>
  <si>
    <t>2015 FY</t>
  </si>
  <si>
    <t>2016 FY</t>
  </si>
  <si>
    <t>2017 FY</t>
  </si>
  <si>
    <t>2020 FY</t>
    <phoneticPr fontId="15" type="noConversion"/>
  </si>
  <si>
    <t>2024E</t>
  </si>
  <si>
    <t>2025E</t>
  </si>
  <si>
    <t>Currency</t>
    <phoneticPr fontId="15" type="noConversion"/>
  </si>
  <si>
    <t>CNY</t>
  </si>
  <si>
    <t>CNY</t>
    <phoneticPr fontId="15" type="noConversion"/>
  </si>
  <si>
    <t>Units</t>
    <phoneticPr fontId="15" type="noConversion"/>
  </si>
  <si>
    <t>Thousands</t>
  </si>
  <si>
    <t>Thousands</t>
    <phoneticPr fontId="15" type="noConversion"/>
  </si>
  <si>
    <t>Revenues</t>
    <phoneticPr fontId="15" type="noConversion"/>
  </si>
  <si>
    <t>Cost of Sales</t>
    <phoneticPr fontId="15" type="noConversion"/>
  </si>
  <si>
    <t>Gross Profit</t>
    <phoneticPr fontId="15" type="noConversion"/>
  </si>
  <si>
    <t>Selling &amp; Distribution Expenses</t>
  </si>
  <si>
    <t>General and Administrative Expenses</t>
    <phoneticPr fontId="15" type="noConversion"/>
  </si>
  <si>
    <t>Net Impairment Losses on Financial Assets</t>
    <phoneticPr fontId="15" type="noConversion"/>
  </si>
  <si>
    <t>Other Income</t>
    <phoneticPr fontId="15" type="noConversion"/>
  </si>
  <si>
    <t>Other Gain, Net</t>
    <phoneticPr fontId="15" type="noConversion"/>
  </si>
  <si>
    <t>Operating Income (Loss)</t>
    <phoneticPr fontId="15" type="noConversion"/>
  </si>
  <si>
    <t>Finance Costs</t>
    <phoneticPr fontId="15" type="noConversion"/>
  </si>
  <si>
    <t>Finance Income</t>
  </si>
  <si>
    <t>Share of Net Profit/loss of Associates Accounted for Using the Equity Method</t>
    <phoneticPr fontId="15" type="noConversion"/>
  </si>
  <si>
    <t>Change in Fair Value of Convertible Bonds</t>
    <phoneticPr fontId="15" type="noConversion"/>
  </si>
  <si>
    <t>Change in Fair Value of Redeemable Convertible Preferred Shares</t>
    <phoneticPr fontId="15" type="noConversion"/>
  </si>
  <si>
    <t>Earnings before Taxes</t>
    <phoneticPr fontId="15" type="noConversion"/>
  </si>
  <si>
    <t>Provision for Income Tax</t>
    <phoneticPr fontId="15" type="noConversion"/>
  </si>
  <si>
    <t>(Loss)/profit and total comprehensive (loss)/income attributable to:</t>
  </si>
  <si>
    <t>Net Income (Loss)equity holders of the company</t>
    <phoneticPr fontId="15" type="noConversion"/>
  </si>
  <si>
    <t>Minority Interest/Non-controlling interest (After Tax)</t>
    <phoneticPr fontId="15" type="noConversion"/>
  </si>
  <si>
    <t>Basic EPS - Continuing Operations</t>
    <phoneticPr fontId="15" type="noConversion"/>
  </si>
  <si>
    <t>Diluted EPS - Continuing Operations</t>
    <phoneticPr fontId="15" type="noConversion"/>
  </si>
  <si>
    <t>Global Saas Market (in 100millionsUSD)</t>
    <phoneticPr fontId="15" type="noConversion"/>
  </si>
  <si>
    <t>2011FY</t>
    <phoneticPr fontId="15" type="noConversion"/>
  </si>
  <si>
    <t>2012FY</t>
    <phoneticPr fontId="15" type="noConversion"/>
  </si>
  <si>
    <t>2013FY</t>
    <phoneticPr fontId="15" type="noConversion"/>
  </si>
  <si>
    <t>2014FY</t>
    <phoneticPr fontId="15" type="noConversion"/>
  </si>
  <si>
    <t>100millionsUSD</t>
    <phoneticPr fontId="15" type="noConversion"/>
  </si>
  <si>
    <t>Explanation: Since the global SaaS market growth has been steadily declining through the past decade, we assume that based on the historical growth trend of the SaaS market, the global SaaS industry would gradually become mature, and its growth rate would be stabilized and would reach around 10% in 2025, and it would maintain steady growth.</t>
    <phoneticPr fontId="15" type="noConversion"/>
  </si>
  <si>
    <t>We implement neutral analysis for the pandemic impact, we assume the pandemic would be under controlled globally in around 4th quarter of 2022, where governments in various countries would adjust their moneytary policy and fiscal policy accordingly, therefore, we estimate there would be a lower growth in 2023 and rebost of economy in 2024 and finally the market would be more stablized in 2025</t>
    <phoneticPr fontId="15" type="noConversion"/>
  </si>
  <si>
    <t>China Saas quantity (in 100millionsUSD)</t>
    <phoneticPr fontId="15" type="noConversion"/>
  </si>
  <si>
    <t>The China SaaS market SaaS industry developed slower than the global market, from 2011-2015, the growth was relatively slow compared to the worldwide market, but from 2017 on, its growth rate outperforms the global market, and we estimate the China SaaS market would enter a fast-growing stage, where from 2021 on, given its control of pandemic and the economic recovery, its growth would accelerate and outperform the global market.</t>
    <phoneticPr fontId="15" type="noConversion"/>
  </si>
  <si>
    <t>China Saas in proportion of the world (in %)</t>
    <phoneticPr fontId="15" type="noConversion"/>
  </si>
  <si>
    <t>in %</t>
    <phoneticPr fontId="15" type="noConversion"/>
  </si>
  <si>
    <t>Given the reasons discussed above, we estimate that under the acceleration of the China SaaS market, it would occupy higher proportion in the global SaaS market, and we estimated it would account for over 10% of the global SaaS market in 2025 from less 2% in 2020</t>
    <phoneticPr fontId="15" type="noConversion"/>
  </si>
  <si>
    <t>Weimob Revenue (in 100millionsUSD)</t>
    <phoneticPr fontId="15" type="noConversion"/>
  </si>
  <si>
    <t>Weimob's revenue (in 100millionsUSD)</t>
    <phoneticPr fontId="15" type="noConversion"/>
  </si>
  <si>
    <t>proportion of company in terms of the china market value</t>
    <phoneticPr fontId="15" type="noConversion"/>
  </si>
  <si>
    <t>Explanation: Based on our estimation for the China SaaS market, we estimate Weimob's revenue would gain a larger market share in the China market, approximate 16% of the market share in the China market in 2025, which would bring it considerable revenue growth throughout the years, we estimate its revenue would grow in a higher rate than the past few years</t>
    <phoneticPr fontId="15" type="noConversion"/>
  </si>
  <si>
    <t>Cost of Sales breakdown (in millions RMB)</t>
    <phoneticPr fontId="15" type="noConversion"/>
  </si>
  <si>
    <t>Advertising traffic cost for Digital Media revenue</t>
    <phoneticPr fontId="15" type="noConversion"/>
  </si>
  <si>
    <t>Staff costs</t>
    <phoneticPr fontId="15" type="noConversion"/>
  </si>
  <si>
    <t>Broadband and hardware costs</t>
    <phoneticPr fontId="15" type="noConversion"/>
  </si>
  <si>
    <t>Operation services costs</t>
    <phoneticPr fontId="15" type="noConversion"/>
  </si>
  <si>
    <t>Amortization of intangible assets</t>
    <phoneticPr fontId="15" type="noConversion"/>
  </si>
  <si>
    <t>Taxes and surcharges</t>
    <phoneticPr fontId="15" type="noConversion"/>
  </si>
  <si>
    <t>Depreciation and amortization</t>
    <phoneticPr fontId="15" type="noConversion"/>
  </si>
  <si>
    <t>Explanation: We estimate that the advertising traffic cost would grow fast in the initial early development stage, but the growth rate would gradually decrease as it acquires an enormous amount of customers; based on the estimation of its business expansion and revenue growth, we estimate the staff costs would also grow faster than the past, but stable compared to other costs; the hardware cost would be relatively stable since the primary driver of the cost is the depreciation of machines and business expansion on staff quantity since the staff would be relatively stable, the cost would also be relatively stable expansion on staff quantity, since the staff would be relatively stable, the cost would also be relatively stable</t>
    <phoneticPr fontId="15" type="noConversion"/>
  </si>
  <si>
    <t>Sales&amp;Administration cost breakdown (in thousands CNY)</t>
    <phoneticPr fontId="15" type="noConversion"/>
  </si>
  <si>
    <t>Selling &amp; Distribution Expenses</t>
    <phoneticPr fontId="15" type="noConversion"/>
  </si>
  <si>
    <t>Explanation: We estimate that the Selling &amp; Distribution expense and General and Administrative expense would be relatively stable compared to other costs, since they are related to the daily operation, and would change at a relatively steady pace related to the business expansion and the revenue growth of the company, except that during the pandemic, the labour cost, especially the software engineering expertise, increase in mainland China, induced the surge in General &amp; Administrative cost in 2021.</t>
    <phoneticPr fontId="15" type="noConversion"/>
  </si>
  <si>
    <t>Balance Sheet/Consolidated Statement Of Financial Position</t>
    <phoneticPr fontId="15" type="noConversion"/>
  </si>
  <si>
    <t>Current Assets</t>
    <phoneticPr fontId="15" type="noConversion"/>
  </si>
  <si>
    <t>Trade Notes Receivable</t>
    <phoneticPr fontId="15" type="noConversion"/>
  </si>
  <si>
    <t>Contract Acquisition Costs</t>
  </si>
  <si>
    <t>Prepayments, Deposits and Other Assets</t>
    <phoneticPr fontId="15" type="noConversion"/>
  </si>
  <si>
    <t>Financial Assets At Fair Value through Profit/loss</t>
    <phoneticPr fontId="15" type="noConversion"/>
  </si>
  <si>
    <t>Financial Assets At Fair Value through Other Comprehensive Income</t>
    <phoneticPr fontId="15" type="noConversion"/>
  </si>
  <si>
    <t>Derivative Financial Instruments</t>
    <phoneticPr fontId="15" type="noConversion"/>
  </si>
  <si>
    <t>Term Deposits</t>
    <phoneticPr fontId="15" type="noConversion"/>
  </si>
  <si>
    <t>Cash and Cash Equivalents</t>
    <phoneticPr fontId="15" type="noConversion"/>
  </si>
  <si>
    <t>Total Current Assets</t>
    <phoneticPr fontId="15" type="noConversion"/>
  </si>
  <si>
    <t>Non-current Assets</t>
    <phoneticPr fontId="15" type="noConversion"/>
  </si>
  <si>
    <t>Property, Plant and Equipment</t>
    <phoneticPr fontId="15" type="noConversion"/>
  </si>
  <si>
    <t>Right of Use Assets</t>
    <phoneticPr fontId="15" type="noConversion"/>
  </si>
  <si>
    <t>Investment Properties</t>
    <phoneticPr fontId="15" type="noConversion"/>
  </si>
  <si>
    <t>Intangible Assets</t>
    <phoneticPr fontId="15" type="noConversion"/>
  </si>
  <si>
    <t>Development Costs</t>
    <phoneticPr fontId="15" type="noConversion"/>
  </si>
  <si>
    <t>Deferred Income Tax Asset</t>
    <phoneticPr fontId="15" type="noConversion"/>
  </si>
  <si>
    <t>Investments Accounted for Using the Equity Method</t>
    <phoneticPr fontId="15" type="noConversion"/>
  </si>
  <si>
    <t>Other Non-current Assets</t>
    <phoneticPr fontId="15" type="noConversion"/>
  </si>
  <si>
    <t>Total Non-current Assets</t>
    <phoneticPr fontId="15" type="noConversion"/>
  </si>
  <si>
    <t>Total Assets</t>
    <phoneticPr fontId="15" type="noConversion"/>
  </si>
  <si>
    <t>Current Liabilities</t>
  </si>
  <si>
    <t>Bank Borrowing</t>
    <phoneticPr fontId="15" type="noConversion"/>
  </si>
  <si>
    <t>Lease Liabilities</t>
    <phoneticPr fontId="15" type="noConversion"/>
  </si>
  <si>
    <t>Trade and Other Payables</t>
    <phoneticPr fontId="15" type="noConversion"/>
  </si>
  <si>
    <t>Contract Liabilities</t>
    <phoneticPr fontId="15" type="noConversion"/>
  </si>
  <si>
    <t>Current Income Tax Liabilities</t>
    <phoneticPr fontId="15" type="noConversion"/>
  </si>
  <si>
    <t>Financial Liabilities Measured At Fair Value through Profit/loss</t>
    <phoneticPr fontId="15" type="noConversion"/>
  </si>
  <si>
    <t>Total Current Liabilities</t>
    <phoneticPr fontId="15" type="noConversion"/>
  </si>
  <si>
    <t>Noncurrent Liabilities</t>
    <phoneticPr fontId="15" type="noConversion"/>
  </si>
  <si>
    <t>Deferred Income Tax Liabilities</t>
    <phoneticPr fontId="15" type="noConversion"/>
  </si>
  <si>
    <t>Other Non-current Liabilities</t>
    <phoneticPr fontId="15" type="noConversion"/>
  </si>
  <si>
    <t>Total Non-current liabilities</t>
  </si>
  <si>
    <t>Total liabilities</t>
    <phoneticPr fontId="15" type="noConversion"/>
  </si>
  <si>
    <t>Shareholders' Equity</t>
    <phoneticPr fontId="15" type="noConversion"/>
  </si>
  <si>
    <t>Common Stock - Par Value/Share Capital</t>
    <phoneticPr fontId="15" type="noConversion"/>
  </si>
  <si>
    <t>Treasury Stock - Common</t>
    <phoneticPr fontId="15" type="noConversion"/>
  </si>
  <si>
    <t>Shares Held for Rsu Scheme</t>
    <phoneticPr fontId="15" type="noConversion"/>
  </si>
  <si>
    <t>Additional Paid in Capital/Share premium</t>
  </si>
  <si>
    <t>Reserves</t>
    <phoneticPr fontId="15" type="noConversion"/>
  </si>
  <si>
    <t>Other Reserves</t>
    <phoneticPr fontId="15" type="noConversion"/>
  </si>
  <si>
    <t>Accumulated Losses</t>
    <phoneticPr fontId="15" type="noConversion"/>
  </si>
  <si>
    <t>Total Shareholders Equity</t>
    <phoneticPr fontId="15" type="noConversion"/>
  </si>
  <si>
    <t>Total Liabilities &amp; Shareholders Equity</t>
    <phoneticPr fontId="15" type="noConversion"/>
  </si>
  <si>
    <t>Contract Acquisition Costs breakdown (in thousands CNY)</t>
    <phoneticPr fontId="15" type="noConversion"/>
  </si>
  <si>
    <t>Contract Acquisition Costs-Current</t>
    <phoneticPr fontId="15" type="noConversion"/>
  </si>
  <si>
    <t>Contract Acquisition Costs-Non-Current</t>
    <phoneticPr fontId="15" type="noConversion"/>
  </si>
  <si>
    <t>Sum of Contract Acquisition Costs</t>
    <phoneticPr fontId="15" type="noConversion"/>
  </si>
  <si>
    <t>Explanation: Assume the current contract acquisition cost increase faster than the non-current contract acquisition cost due to its fast pace expansion after the pandemic, since its contract acquisition cost mainly consists of the difference between the income its partners earned from their customers and the amount Weimob charges from its partners, we estimate that the difference would be enlarged since based on its business expansion and its efficiency it helps its partners to absorb customer increases.</t>
    <phoneticPr fontId="15" type="noConversion"/>
  </si>
  <si>
    <t>Trade and Notes Receivables breakdown (in thousands CNY)</t>
    <phoneticPr fontId="15" type="noConversion"/>
  </si>
  <si>
    <t>Trade and Notes Receivable</t>
    <phoneticPr fontId="15" type="noConversion"/>
  </si>
  <si>
    <t>Trade receivables</t>
    <phoneticPr fontId="15" type="noConversion"/>
  </si>
  <si>
    <t>Note receivables</t>
    <phoneticPr fontId="15" type="noConversion"/>
  </si>
  <si>
    <t>Provision for impairment of trade and notes receivables</t>
    <phoneticPr fontId="15" type="noConversion"/>
  </si>
  <si>
    <t>Explanation: Trade Notes Receivables are mainly induced by the receivables from its partners, we estimate that during the pandemic time, the trade and notes receivables would surge due to the operating difficulty caused by the pandemic, but as the end of the pandemic and the recovery of economic, we estimate Weimob's partner would become capable of repaying the notes to Weimob.</t>
    <phoneticPr fontId="15" type="noConversion"/>
  </si>
  <si>
    <t>Prepayments, Deposits and Other Assets breakdown (in thousands CNY)</t>
    <phoneticPr fontId="15" type="noConversion"/>
  </si>
  <si>
    <t>Prepayments, Deposits and Other Assets-Current</t>
    <phoneticPr fontId="15" type="noConversion"/>
  </si>
  <si>
    <t>Prepayments, Deposits and Other Assets-Non-Current</t>
    <phoneticPr fontId="15" type="noConversion"/>
  </si>
  <si>
    <t>Other receivables in relation to payment on behalf of advertisers – third parties (i)</t>
    <phoneticPr fontId="15" type="noConversion"/>
  </si>
  <si>
    <t>Prepayments for purchasing advertising traffic</t>
    <phoneticPr fontId="15" type="noConversion"/>
  </si>
  <si>
    <t>Others</t>
    <phoneticPr fontId="15" type="noConversion"/>
  </si>
  <si>
    <t>Explanation: Prepayment, Deposits and Other Assets mainly consist of the other receivables concerning payment on behalf of advertisers from the third parties and the Prepayments for purchasing advertising traffic; for the first one, we estimate it would increase as its business expansion, for the second account, we estimate as Weimob acquire more significant market share in the industry, it would obtain more extensive bargaining power and the amount of this part would only be derived by the broader coverage of advertisement expense input.</t>
    <phoneticPr fontId="15" type="noConversion"/>
  </si>
  <si>
    <t>Property, Plant and Equipment breakdown (in thousands CNY)</t>
    <phoneticPr fontId="15" type="noConversion"/>
  </si>
  <si>
    <t>Buildings</t>
    <phoneticPr fontId="15" type="noConversion"/>
  </si>
  <si>
    <t>Leasehold improvement</t>
    <phoneticPr fontId="15" type="noConversion"/>
  </si>
  <si>
    <t>Computer and electronic equipment</t>
    <phoneticPr fontId="15" type="noConversion"/>
  </si>
  <si>
    <t>Furniture and fixtures</t>
    <phoneticPr fontId="15" type="noConversion"/>
  </si>
  <si>
    <t>Explanation: Assume electronic appliances continuously have high growth due to the increase of its business from 2021. To maintain the SaaS service quality and efficiency, Weimob needs to purchase more computers and electronic equipment, which causes higher expense; for the buildings, since it is a specific purchase, we assume it would not appear in the coming years; for the Leasehold improvement and Furniture and fixtures, we believe there would be not volatile changes compared to the Computer and electronic equipment.</t>
    <phoneticPr fontId="15" type="noConversion"/>
  </si>
  <si>
    <t>Right of Use Assets breakdown (in thousands CNY)</t>
    <phoneticPr fontId="15" type="noConversion"/>
  </si>
  <si>
    <t>Explanation: The Right of Use Assets mainly come from the right of using the property; we estimate that given the condition in Property, plant and equipment, which it purchased a certain number of buildings in 2020, the right of use assets would decrease first, then increase.</t>
    <phoneticPr fontId="15" type="noConversion"/>
  </si>
  <si>
    <t>Intangible Assets breakdown (in thousands CNY)</t>
    <phoneticPr fontId="15" type="noConversion"/>
  </si>
  <si>
    <t>Goodwill</t>
    <phoneticPr fontId="15" type="noConversion"/>
  </si>
  <si>
    <t>Self-developed software</t>
    <phoneticPr fontId="15" type="noConversion"/>
  </si>
  <si>
    <t>Customer relationships</t>
    <phoneticPr fontId="15" type="noConversion"/>
  </si>
  <si>
    <t>Trademarks</t>
    <phoneticPr fontId="15" type="noConversion"/>
  </si>
  <si>
    <t>Acquired software licenses</t>
    <phoneticPr fontId="15" type="noConversion"/>
  </si>
  <si>
    <t>Explanation: Given that the Goodwill and Customer relationships belong to a one-time acquisition in 2020, which are related to its M&amp;A activities, we would adjust their affections on the Intangible Assets, and we estimate they would not appear in the future for the Self-developed software and the Acquired software licenses, we estimate it would increase as the expansion of its business, especially for the Self-developed software, Weimob have been investing significant amount cash on the software development, and to enhance its service quality, we estimate its development would increase.</t>
    <phoneticPr fontId="15" type="noConversion"/>
  </si>
  <si>
    <t>Development Costs (in thousands CNY)</t>
    <phoneticPr fontId="15" type="noConversion"/>
  </si>
  <si>
    <t>Explanation: The development cost is related to the Self-development of software, which is mentioned in the intangible asset account; based on the development input, we estimate the development would increase in the coming few years due to development expenditure and business expansion.</t>
    <phoneticPr fontId="15" type="noConversion"/>
  </si>
  <si>
    <t>Deferred Income Tax Asset breakdown (in thousands CNY)</t>
    <phoneticPr fontId="15" type="noConversion"/>
  </si>
  <si>
    <t>Tax losses</t>
    <phoneticPr fontId="15" type="noConversion"/>
  </si>
  <si>
    <t>Contract liabilities</t>
    <phoneticPr fontId="15" type="noConversion"/>
  </si>
  <si>
    <t>Set-off of deferred tax assets pursuant to set-off provisions</t>
    <phoneticPr fontId="15" type="noConversion"/>
  </si>
  <si>
    <t>Explanation: Based on our projection's condition for cash in 2022 and 2023, we estimate it would increase the bank borrowing in 2022 and gradually repay the bank borrow amount and cover the development expense by its cash flow.</t>
    <phoneticPr fontId="15" type="noConversion"/>
  </si>
  <si>
    <t>Trade and other paybales breakdown (in thousands CNY)</t>
    <phoneticPr fontId="15" type="noConversion"/>
  </si>
  <si>
    <t>Advance from advertisers-third party</t>
    <phoneticPr fontId="15" type="noConversion"/>
  </si>
  <si>
    <t>Trade payables for purchasing advertising traffic</t>
    <phoneticPr fontId="15" type="noConversion"/>
  </si>
  <si>
    <t>Payable related to investments</t>
    <phoneticPr fontId="15" type="noConversion"/>
  </si>
  <si>
    <t>Payroll and welfare payables</t>
    <phoneticPr fontId="15" type="noConversion"/>
  </si>
  <si>
    <t>Other taxes payable</t>
    <phoneticPr fontId="15" type="noConversion"/>
  </si>
  <si>
    <t>Other payables and accruals</t>
    <phoneticPr fontId="15" type="noConversion"/>
  </si>
  <si>
    <t>others</t>
    <phoneticPr fontId="15" type="noConversion"/>
  </si>
  <si>
    <t>Explanation: Based on our estimation for its business expansion, we estimated its payable for Advance from the advertisersthird party would fluctuate due to its demand for advertisement and the Trade payables for purchasing advertising traffic would surge for the business expansion; Payroll and welfare payables would relate to the employee quantity of the company, we estimate it would grow in a relatively stable rate compared to other expense.</t>
    <phoneticPr fontId="15" type="noConversion"/>
  </si>
  <si>
    <t>Contract Liabilities breakdown (in thousands CNY)</t>
    <phoneticPr fontId="15" type="noConversion"/>
  </si>
  <si>
    <t>Contract Liabilities-Current</t>
    <phoneticPr fontId="15" type="noConversion"/>
  </si>
  <si>
    <t>Contract Liabilities-Non-current</t>
    <phoneticPr fontId="15" type="noConversion"/>
  </si>
  <si>
    <t>Explanation: Contract liabilities is the Group’s obligation to transfer services to a customer for which the Group has received consideration from the customer. A receivable is recorded when the Group has an unconditional right to consideration. A right to consideration is unconditional if only the passage of time is required before payment of that consideration is due; we estimate the change in contract liabilities would be related to the change in contract acquisition cost.</t>
    <phoneticPr fontId="15" type="noConversion"/>
  </si>
  <si>
    <t>Cash Flow Statement/Consolidated Statement Of Cash Flows</t>
    <phoneticPr fontId="15" type="noConversion"/>
  </si>
  <si>
    <t>Profit/loss before Income Tax</t>
    <phoneticPr fontId="15" type="noConversion"/>
  </si>
  <si>
    <t>Depreciation of Property, Plant and Equipment</t>
    <phoneticPr fontId="15" type="noConversion"/>
  </si>
  <si>
    <t>Depreciation of Right-of-use Assets</t>
    <phoneticPr fontId="15" type="noConversion"/>
  </si>
  <si>
    <t>NA</t>
  </si>
  <si>
    <t>NA</t>
    <phoneticPr fontId="15" type="noConversion"/>
  </si>
  <si>
    <t>Amortization of Intangible Assets</t>
    <phoneticPr fontId="15" type="noConversion"/>
  </si>
  <si>
    <t>Gain/loss on Disposal of Property, plant &amp; Equipment</t>
    <phoneticPr fontId="15" type="noConversion"/>
  </si>
  <si>
    <t>Fair Value Gain on Redeemable Convertible Preferred Shares</t>
    <phoneticPr fontId="15" type="noConversion"/>
  </si>
  <si>
    <t>Fair Value Gain on Derivative Financial Instruments</t>
    <phoneticPr fontId="15" type="noConversion"/>
  </si>
  <si>
    <t>Fair Value Loss on Convertible Bonds</t>
  </si>
  <si>
    <t>Net Fair Value Gain on Other Financial Assets and Liabilities At Fvpl</t>
    <phoneticPr fontId="15" type="noConversion"/>
  </si>
  <si>
    <t>Share-based Payment Expense</t>
    <phoneticPr fontId="15" type="noConversion"/>
  </si>
  <si>
    <t>Interest Expense</t>
    <phoneticPr fontId="15" type="noConversion"/>
  </si>
  <si>
    <t>Interest Income on Bank Deposits Held for Cash Management Purpose</t>
    <phoneticPr fontId="15" type="noConversion"/>
  </si>
  <si>
    <t>Interest Income on Term Deposits and Loan to Third and Related Parties</t>
    <phoneticPr fontId="15" type="noConversion"/>
  </si>
  <si>
    <t>Issuance Cost of Convertible Bonds</t>
    <phoneticPr fontId="15" type="noConversion"/>
  </si>
  <si>
    <t>Foreign Exchange Gain, Net</t>
    <phoneticPr fontId="15" type="noConversion"/>
  </si>
  <si>
    <t>Net Impairment Losses on Financial Assets</t>
  </si>
  <si>
    <t>Share of Net Profit/loss of Investments Accounted for Using Equity Method</t>
    <phoneticPr fontId="15" type="noConversion"/>
  </si>
  <si>
    <t>Realized Gain fRom TRansfeR Equity InteRest of Mengyou to Syoo</t>
    <phoneticPr fontId="15" type="noConversion"/>
  </si>
  <si>
    <t>Increase in Financial Assets At Fvoci</t>
    <phoneticPr fontId="15" type="noConversion"/>
  </si>
  <si>
    <t>Changes in Prepayments, Deposits and Other Assets</t>
    <phoneticPr fontId="15" type="noConversion"/>
  </si>
  <si>
    <t>Increase in Trade and Other Payables</t>
    <phoneticPr fontId="15" type="noConversion"/>
  </si>
  <si>
    <t>Operating cash flow</t>
    <phoneticPr fontId="15" type="noConversion"/>
  </si>
  <si>
    <t>Income tax paid</t>
    <phoneticPr fontId="15" type="noConversion"/>
  </si>
  <si>
    <t>Interest Paid</t>
    <phoneticPr fontId="15" type="noConversion"/>
  </si>
  <si>
    <t>Interest Received</t>
    <phoneticPr fontId="15" type="noConversion"/>
  </si>
  <si>
    <t>Net Cash used in operating activities</t>
    <phoneticPr fontId="15" type="noConversion"/>
  </si>
  <si>
    <t>2016 FY</t>
    <phoneticPr fontId="15" type="noConversion"/>
  </si>
  <si>
    <t>2018 FY</t>
    <phoneticPr fontId="15" type="noConversion"/>
  </si>
  <si>
    <t>2022E</t>
    <phoneticPr fontId="15" type="noConversion"/>
  </si>
  <si>
    <t>2024E</t>
    <phoneticPr fontId="15" type="noConversion"/>
  </si>
  <si>
    <t>Placement of Term Deposits</t>
    <phoneticPr fontId="15" type="noConversion"/>
  </si>
  <si>
    <t>Receipts from Term Deposits</t>
    <phoneticPr fontId="15" type="noConversion"/>
  </si>
  <si>
    <t>Purchase of Investments Measured At Fair Value through Profit/loss</t>
    <phoneticPr fontId="15" type="noConversion"/>
  </si>
  <si>
    <t>Proceeds from Disposal of Investments Measured At Fair Value through Profit/loss</t>
    <phoneticPr fontId="15" type="noConversion"/>
  </si>
  <si>
    <t>Interest Received from Term Deposits and Loan to Third Parties</t>
    <phoneticPr fontId="15" type="noConversion"/>
  </si>
  <si>
    <t>Payments to Invest in Associates</t>
    <phoneticPr fontId="15" type="noConversion"/>
  </si>
  <si>
    <t>Payments for Acquisition of Subsidiaries, Net of Cash Acquired</t>
  </si>
  <si>
    <t>Prepayment for Equity Investment</t>
    <phoneticPr fontId="15" type="noConversion"/>
  </si>
  <si>
    <t>Purchase of Property Plant, and Equipment</t>
    <phoneticPr fontId="15" type="noConversion"/>
  </si>
  <si>
    <t>Proceeds from Disposals of Property, Plant and Equipment</t>
    <phoneticPr fontId="15" type="noConversion"/>
  </si>
  <si>
    <t>(Purchases) of Intangible Assets</t>
    <phoneticPr fontId="15" type="noConversion"/>
  </si>
  <si>
    <t>Payment for Development Costs</t>
    <phoneticPr fontId="15" type="noConversion"/>
  </si>
  <si>
    <t>Loans to Third Parties</t>
    <phoneticPr fontId="15" type="noConversion"/>
  </si>
  <si>
    <t>Principle Repayment of Loan from Third Parties</t>
  </si>
  <si>
    <t>Loans to Related Parties</t>
    <phoneticPr fontId="15" type="noConversion"/>
  </si>
  <si>
    <t>Cash Flow from Investing Activities</t>
    <phoneticPr fontId="15" type="noConversion"/>
  </si>
  <si>
    <t>Financing Activities</t>
    <phoneticPr fontId="15" type="noConversion"/>
  </si>
  <si>
    <t>Proceeds from Issuance of Ordinary Shares</t>
    <phoneticPr fontId="15" type="noConversion"/>
  </si>
  <si>
    <t>Proceeds from Issuance of Convertible Bonds</t>
    <phoneticPr fontId="15" type="noConversion"/>
  </si>
  <si>
    <t>Issuance Cost of Convertible Bonds</t>
  </si>
  <si>
    <t>Buy-back of Shares</t>
    <phoneticPr fontId="15" type="noConversion"/>
  </si>
  <si>
    <t>Proceeds from Bank Borrowings</t>
    <phoneticPr fontId="15" type="noConversion"/>
  </si>
  <si>
    <t>Repayment of Bank Borrowings</t>
    <phoneticPr fontId="15" type="noConversion"/>
  </si>
  <si>
    <t>Borrowings from a Third Party</t>
    <phoneticPr fontId="15" type="noConversion"/>
  </si>
  <si>
    <t>Principal Elements of Lease Payments</t>
    <phoneticPr fontId="15" type="noConversion"/>
  </si>
  <si>
    <t>Redemption of Preferred Shares in a Subsidiary</t>
    <phoneticPr fontId="15" type="noConversion"/>
  </si>
  <si>
    <t>Payment of Listing Expenses</t>
    <phoneticPr fontId="15" type="noConversion"/>
  </si>
  <si>
    <t>Acquisition of Equity Interest from Non Controlling Interest</t>
  </si>
  <si>
    <t>Capital Contributions from Noncontrolling Shareholders</t>
    <phoneticPr fontId="15" type="noConversion"/>
  </si>
  <si>
    <t>Cash Flow from Financing Activities</t>
    <phoneticPr fontId="15" type="noConversion"/>
  </si>
  <si>
    <t>Net increase/decrease in cash and cash equivalents</t>
    <phoneticPr fontId="15" type="noConversion"/>
  </si>
  <si>
    <t>Effect on exchange rates</t>
    <phoneticPr fontId="15" type="noConversion"/>
  </si>
  <si>
    <t>Cash and cash equivalents at the end of the year</t>
    <phoneticPr fontId="15" type="noConversion"/>
  </si>
  <si>
    <t>Depreciation of Property, Plant and Equipment (in thousands CNY)</t>
    <phoneticPr fontId="15" type="noConversion"/>
  </si>
  <si>
    <t>Depreciation of Property, Plant and Equipment is related to the Property, Plant and Equipment, based on our projection for this account in the balance sheet, we project its variation would be related to that account.</t>
    <phoneticPr fontId="15" type="noConversion"/>
  </si>
  <si>
    <t>Depreciation of Right-of-use Assets (in thousands CNY)</t>
    <phoneticPr fontId="5" type="noConversion"/>
  </si>
  <si>
    <t>Depreciation of Right-of-use Assets is related to the Right-of-use Assets, based on our projection for this account in the balance sheet, we project its variation would be related to that account.</t>
    <phoneticPr fontId="15" type="noConversion"/>
  </si>
  <si>
    <t>Amortization of Intangible Assets (in thousands CNY)</t>
    <phoneticPr fontId="15" type="noConversion"/>
  </si>
  <si>
    <t>Amortization of Intangible Assets is related to the Intangible Assets in balance sheet, based on our projection for this account in the balance sheet, we project its variation would be related to that account.</t>
    <phoneticPr fontId="15" type="noConversion"/>
  </si>
  <si>
    <t>Changes in Trade Notes Receivable (in thousands CNY)</t>
    <phoneticPr fontId="15" type="noConversion"/>
  </si>
  <si>
    <t>Changes in Trade Notes Receivable</t>
    <phoneticPr fontId="15" type="noConversion"/>
  </si>
  <si>
    <t>Changes in Trade Notes Receivable is calculated based on the Trade Notes receivables projected in the balance sheet</t>
    <phoneticPr fontId="15" type="noConversion"/>
  </si>
  <si>
    <t>Changes in Prepayments, Deposits and Other Assets (in thousands CNY)</t>
    <phoneticPr fontId="15" type="noConversion"/>
  </si>
  <si>
    <t>The Changes in Prepayments, Deposits and Other Assets is calculated based on the Prepayments, Deposits and Other Assets account in balance sheet</t>
    <phoneticPr fontId="15" type="noConversion"/>
  </si>
  <si>
    <t>Contract Acquisition Costs (in thousands CNY)</t>
    <phoneticPr fontId="15" type="noConversion"/>
  </si>
  <si>
    <t>Contract Acquisition Costs</t>
    <phoneticPr fontId="15" type="noConversion"/>
  </si>
  <si>
    <t>The Contract Acquisition Costs is calculated based on the projection of Contract Acquisition Costs account in the balance sheet</t>
    <phoneticPr fontId="15" type="noConversion"/>
  </si>
  <si>
    <t>Increase in Trade and Other Payables (in thousands CNY)</t>
    <phoneticPr fontId="15" type="noConversion"/>
  </si>
  <si>
    <t>Increase in Trade and Other Payables is calculated based on the projection of Trade and Other Payables account in the balance sheet</t>
    <phoneticPr fontId="15" type="noConversion"/>
  </si>
  <si>
    <t>Purchase of Property Plant, and Equipment (in thousands CNY)</t>
    <phoneticPr fontId="15" type="noConversion"/>
  </si>
  <si>
    <t>Purchase of Property Plant, and Equipment is calculated based on the projection of Property, Plant and Equipment account in the balance sheet</t>
    <phoneticPr fontId="15" type="noConversion"/>
  </si>
  <si>
    <t>Payment for Development Costs (in thousands CNY)</t>
    <phoneticPr fontId="15" type="noConversion"/>
  </si>
  <si>
    <t>Payment for Development Costs is calculated based on the projection of Development Costs account in the balance sheet</t>
    <phoneticPr fontId="15" type="noConversion"/>
  </si>
  <si>
    <t>Bank Borrowings breakdown (in thousands CNY)</t>
    <phoneticPr fontId="15" type="noConversion"/>
  </si>
  <si>
    <t>Proceeds and Repayment for Bank Borrowings is calculated based on the projection of Bank Borrowing account in the balance sheet</t>
    <phoneticPr fontId="15" type="noConversion"/>
  </si>
  <si>
    <t>Discounted Cash Flow(in thousands CNY)</t>
    <phoneticPr fontId="15" type="noConversion"/>
  </si>
  <si>
    <t>2015FY</t>
  </si>
  <si>
    <t>2016FY</t>
  </si>
  <si>
    <t>2017FY</t>
  </si>
  <si>
    <t>2018FY</t>
  </si>
  <si>
    <t>2019FY</t>
  </si>
  <si>
    <t>2020FY</t>
    <phoneticPr fontId="15" type="noConversion"/>
  </si>
  <si>
    <t>Reveune</t>
    <phoneticPr fontId="15" type="noConversion"/>
  </si>
  <si>
    <t>Growth Rate</t>
    <phoneticPr fontId="15" type="noConversion"/>
  </si>
  <si>
    <t>COGS</t>
    <phoneticPr fontId="15" type="noConversion"/>
  </si>
  <si>
    <t>COGS % of revenue</t>
    <phoneticPr fontId="15" type="noConversion"/>
  </si>
  <si>
    <t>Gross margin</t>
    <phoneticPr fontId="15" type="noConversion"/>
  </si>
  <si>
    <t>OPEX</t>
    <phoneticPr fontId="15" type="noConversion"/>
  </si>
  <si>
    <t>EBITDA</t>
    <phoneticPr fontId="15" type="noConversion"/>
  </si>
  <si>
    <t>Depreciation</t>
    <phoneticPr fontId="15" type="noConversion"/>
  </si>
  <si>
    <t>Amortization</t>
    <phoneticPr fontId="15" type="noConversion"/>
  </si>
  <si>
    <t>EBIT</t>
    <phoneticPr fontId="15" type="noConversion"/>
  </si>
  <si>
    <t>EBIT Margin</t>
    <phoneticPr fontId="15" type="noConversion"/>
  </si>
  <si>
    <t>Net financials</t>
    <phoneticPr fontId="15" type="noConversion"/>
  </si>
  <si>
    <t>EBT</t>
    <phoneticPr fontId="15" type="noConversion"/>
  </si>
  <si>
    <t>Net profit</t>
    <phoneticPr fontId="15" type="noConversion"/>
  </si>
  <si>
    <t>NOPLAT</t>
    <phoneticPr fontId="15" type="noConversion"/>
  </si>
  <si>
    <t>Depreciation and Amortization</t>
    <phoneticPr fontId="15" type="noConversion"/>
  </si>
  <si>
    <t>Changes in NWC</t>
    <phoneticPr fontId="15" type="noConversion"/>
  </si>
  <si>
    <t>Capex</t>
    <phoneticPr fontId="15" type="noConversion"/>
  </si>
  <si>
    <t>(capex/revenue)</t>
    <phoneticPr fontId="15" type="noConversion"/>
  </si>
  <si>
    <t xml:space="preserve">Free Cash Flows </t>
    <phoneticPr fontId="15" type="noConversion"/>
  </si>
  <si>
    <t>Discount period</t>
    <phoneticPr fontId="15" type="noConversion"/>
  </si>
  <si>
    <t>PV FCF</t>
    <phoneticPr fontId="15" type="noConversion"/>
  </si>
  <si>
    <t>Target price</t>
    <phoneticPr fontId="15" type="noConversion"/>
  </si>
  <si>
    <t>Terminal growth rate</t>
    <phoneticPr fontId="15" type="noConversion"/>
  </si>
  <si>
    <t>WACC</t>
    <phoneticPr fontId="15" type="noConversion"/>
  </si>
  <si>
    <t>2026 cash flow</t>
    <phoneticPr fontId="15" type="noConversion"/>
  </si>
  <si>
    <t>PV of terminal value</t>
    <phoneticPr fontId="15" type="noConversion"/>
  </si>
  <si>
    <t>Sum of PV of free cash flows</t>
    <phoneticPr fontId="15" type="noConversion"/>
  </si>
  <si>
    <t xml:space="preserve">Implied Enterprise value </t>
    <phoneticPr fontId="15" type="noConversion"/>
  </si>
  <si>
    <t>Cash &amp; Cash-equivalents</t>
    <phoneticPr fontId="15" type="noConversion"/>
  </si>
  <si>
    <t xml:space="preserve"> Total debt </t>
    <phoneticPr fontId="15" type="noConversion"/>
  </si>
  <si>
    <t>Net Debt</t>
    <phoneticPr fontId="15" type="noConversion"/>
  </si>
  <si>
    <t>Implied Equity value (000 CNY)</t>
    <phoneticPr fontId="15" type="noConversion"/>
  </si>
  <si>
    <t>Diluted Shares Outstanding</t>
    <phoneticPr fontId="15" type="noConversion"/>
  </si>
  <si>
    <t>Implied share prie (CNY)</t>
    <phoneticPr fontId="15" type="noConversion"/>
  </si>
  <si>
    <t>Implied share price (HKD)</t>
    <phoneticPr fontId="15" type="noConversion"/>
  </si>
  <si>
    <t>(exchange rate: 0.83CNY=1 HKD)</t>
    <phoneticPr fontId="15" type="noConversion"/>
  </si>
  <si>
    <t>For all emerging market firms and developed market firms with market cap &lt; $5 billion</t>
    <phoneticPr fontId="15" type="noConversion"/>
  </si>
  <si>
    <t>If interest coverage ratio is</t>
    <phoneticPr fontId="15" type="noConversion"/>
  </si>
  <si>
    <t>greater than</t>
    <phoneticPr fontId="15" type="noConversion"/>
  </si>
  <si>
    <t>≤ to</t>
    <phoneticPr fontId="15" type="noConversion"/>
  </si>
  <si>
    <t>Rating is</t>
    <phoneticPr fontId="15" type="noConversion"/>
  </si>
  <si>
    <t>Spread is</t>
    <phoneticPr fontId="15" type="noConversion"/>
  </si>
  <si>
    <t>Aaa/AAA</t>
    <phoneticPr fontId="15" type="noConversion"/>
  </si>
  <si>
    <t>Aa2/AA</t>
    <phoneticPr fontId="15" type="noConversion"/>
  </si>
  <si>
    <t>A1/A+</t>
    <phoneticPr fontId="15" type="noConversion"/>
  </si>
  <si>
    <t>A2/A</t>
    <phoneticPr fontId="15" type="noConversion"/>
  </si>
  <si>
    <t>A3/A-</t>
    <phoneticPr fontId="15" type="noConversion"/>
  </si>
  <si>
    <t>Baa2/BBB</t>
    <phoneticPr fontId="15" type="noConversion"/>
  </si>
  <si>
    <t>Ba1/BB+</t>
    <phoneticPr fontId="15" type="noConversion"/>
  </si>
  <si>
    <t>Ba2/BB</t>
    <phoneticPr fontId="15" type="noConversion"/>
  </si>
  <si>
    <t>B1/B+</t>
    <phoneticPr fontId="15" type="noConversion"/>
  </si>
  <si>
    <t>B2/B</t>
    <phoneticPr fontId="15" type="noConversion"/>
  </si>
  <si>
    <t>B3/B-</t>
    <phoneticPr fontId="15" type="noConversion"/>
  </si>
  <si>
    <t>Caa/CCC</t>
    <phoneticPr fontId="15" type="noConversion"/>
  </si>
  <si>
    <t>Ca2/CC</t>
    <phoneticPr fontId="15" type="noConversion"/>
  </si>
  <si>
    <t>C2/C</t>
    <phoneticPr fontId="15" type="noConversion"/>
  </si>
  <si>
    <t>D2/D</t>
    <phoneticPr fontId="15" type="noConversion"/>
  </si>
  <si>
    <t>Source：NYU Stern</t>
  </si>
  <si>
    <t>WACC calculation</t>
    <phoneticPr fontId="15" type="noConversion"/>
  </si>
  <si>
    <t>Input</t>
    <phoneticPr fontId="15" type="noConversion"/>
  </si>
  <si>
    <t>rate</t>
    <phoneticPr fontId="15" type="noConversion"/>
  </si>
  <si>
    <t>source</t>
    <phoneticPr fontId="15" type="noConversion"/>
  </si>
  <si>
    <t>HK 10-year government bond rate</t>
    <phoneticPr fontId="15" type="noConversion"/>
  </si>
  <si>
    <t>Capital IQ pro</t>
    <phoneticPr fontId="15" type="noConversion"/>
  </si>
  <si>
    <t xml:space="preserve">     Sovereign-rating based default spread</t>
    <phoneticPr fontId="15" type="noConversion"/>
  </si>
  <si>
    <t>Hong Kong (Damodaran)</t>
    <phoneticPr fontId="15" type="noConversion"/>
  </si>
  <si>
    <t xml:space="preserve"> HK Risk-free rate</t>
    <phoneticPr fontId="15" type="noConversion"/>
  </si>
  <si>
    <t xml:space="preserve">Team estimate </t>
    <phoneticPr fontId="15" type="noConversion"/>
  </si>
  <si>
    <t>Equity risk premium</t>
    <phoneticPr fontId="15" type="noConversion"/>
  </si>
  <si>
    <t>Country risk premium</t>
    <phoneticPr fontId="15" type="noConversion"/>
  </si>
  <si>
    <t xml:space="preserve"> (Damodaran)</t>
    <phoneticPr fontId="15" type="noConversion"/>
  </si>
  <si>
    <t>Beta</t>
    <phoneticPr fontId="15" type="noConversion"/>
  </si>
  <si>
    <t>Re-lever beta</t>
    <phoneticPr fontId="15" type="noConversion"/>
  </si>
  <si>
    <t>Cost of equity</t>
    <phoneticPr fontId="15" type="noConversion"/>
  </si>
  <si>
    <t>CAPM</t>
    <phoneticPr fontId="15" type="noConversion"/>
  </si>
  <si>
    <t>Pre-tax Cost of Debt</t>
    <phoneticPr fontId="15" type="noConversion"/>
  </si>
  <si>
    <t>Rating-based default spread+ risk-free rate</t>
    <phoneticPr fontId="15" type="noConversion"/>
  </si>
  <si>
    <t>After-tax Cost of Debt</t>
    <phoneticPr fontId="15" type="noConversion"/>
  </si>
  <si>
    <t>Tax rate</t>
    <phoneticPr fontId="15" type="noConversion"/>
  </si>
  <si>
    <t>China statutory tax rate</t>
    <phoneticPr fontId="15" type="noConversion"/>
  </si>
  <si>
    <t>Total debt/Total capital</t>
    <phoneticPr fontId="15" type="noConversion"/>
  </si>
  <si>
    <t>Total equity/Total capital</t>
    <phoneticPr fontId="15" type="noConversion"/>
  </si>
  <si>
    <t>Capital IQ Pro</t>
    <phoneticPr fontId="15" type="noConversion"/>
  </si>
  <si>
    <t xml:space="preserve">Re-lever average peer Beta </t>
  </si>
  <si>
    <t>Entity Name</t>
  </si>
  <si>
    <t>3 year Beta (levered)</t>
    <phoneticPr fontId="15" type="noConversion"/>
  </si>
  <si>
    <t>2020 D/E ratio</t>
    <phoneticPr fontId="15" type="noConversion"/>
  </si>
  <si>
    <t>Statutory tax rate</t>
  </si>
  <si>
    <t>unlevered beta</t>
    <phoneticPr fontId="15" type="noConversion"/>
  </si>
  <si>
    <t>China Youzan Limited</t>
  </si>
  <si>
    <t>Kingdee International Software Group Company Limited</t>
  </si>
  <si>
    <t>Shopify Inc.</t>
  </si>
  <si>
    <t>Zuora</t>
  </si>
  <si>
    <t>Longshine Technology Group Co.,Ltd</t>
  </si>
  <si>
    <t xml:space="preserve">salesforce </t>
  </si>
  <si>
    <t>Average</t>
  </si>
  <si>
    <t>average peer unlevered beta</t>
    <phoneticPr fontId="15" type="noConversion"/>
  </si>
  <si>
    <t>D/E ratio</t>
    <phoneticPr fontId="15" type="noConversion"/>
  </si>
  <si>
    <t>tax rate</t>
  </si>
  <si>
    <t>levered beta</t>
    <phoneticPr fontId="15" type="noConversion"/>
  </si>
  <si>
    <t>Weimob</t>
  </si>
  <si>
    <t>adjusted beta</t>
  </si>
  <si>
    <t xml:space="preserve">      Relative valuation Statistic Summay</t>
  </si>
  <si>
    <t>P/S ratio</t>
    <phoneticPr fontId="15" type="noConversion"/>
  </si>
  <si>
    <t>P/B raito</t>
    <phoneticPr fontId="15" type="noConversion"/>
  </si>
  <si>
    <t>domestic mean</t>
    <phoneticPr fontId="15" type="noConversion"/>
  </si>
  <si>
    <t>foreign mean</t>
    <phoneticPr fontId="15" type="noConversion"/>
  </si>
  <si>
    <t xml:space="preserve">overall mean </t>
    <phoneticPr fontId="15" type="noConversion"/>
  </si>
  <si>
    <t>Weimob</t>
    <phoneticPr fontId="15" type="noConversion"/>
  </si>
  <si>
    <t>Implied multiple</t>
    <phoneticPr fontId="15" type="noConversion"/>
  </si>
  <si>
    <t>implied target price (CNY)</t>
    <phoneticPr fontId="15" type="noConversion"/>
  </si>
  <si>
    <t>implied target price (HKD)</t>
    <phoneticPr fontId="15" type="noConversion"/>
  </si>
  <si>
    <t>Exchange Rate: 0.83CNY =1HKD</t>
    <phoneticPr fontId="5" type="noConversion"/>
  </si>
  <si>
    <t>Selected SaaS Companies in China (in thousands CNY)</t>
    <phoneticPr fontId="15" type="noConversion"/>
  </si>
  <si>
    <t>Market Capitalization Latest</t>
    <phoneticPr fontId="15" type="noConversion"/>
  </si>
  <si>
    <t>Shares Outstanding Latest</t>
    <phoneticPr fontId="15" type="noConversion"/>
  </si>
  <si>
    <t xml:space="preserve">LTM Total Revenue </t>
  </si>
  <si>
    <t xml:space="preserve">FY Total Equity </t>
    <phoneticPr fontId="15" type="noConversion"/>
  </si>
  <si>
    <t>P/S</t>
  </si>
  <si>
    <t>P/B</t>
    <phoneticPr fontId="15" type="noConversion"/>
  </si>
  <si>
    <t>Kingdee International Software Group Company Limited (SEHK:268)</t>
  </si>
  <si>
    <t>China Youzan Limited (SEHK:8083)</t>
  </si>
  <si>
    <t>Ming Yuan Cloud Group Holdings Limited (SEHK:909)</t>
  </si>
  <si>
    <t>NSFOCUS Technologies Group Co., Ltd. (SZSE:300369)</t>
  </si>
  <si>
    <t>Jiangsu Hoperun Software Co., Ltd. (SZSE:300339)</t>
  </si>
  <si>
    <t>Longshine Technology Group Co.,Ltd. (SZSE:300682)</t>
  </si>
  <si>
    <t>Shanghai Weaver Network Co., Ltd. (SHSE:603039)</t>
  </si>
  <si>
    <t>Domestic mean</t>
  </si>
  <si>
    <t>HubSpot, Inc. (NYSE:HUBS)</t>
  </si>
  <si>
    <t>Zuora, Inc. (NYSE:ZUO)</t>
  </si>
  <si>
    <t>Shopify Inc. (NYSE:SHOP)</t>
  </si>
  <si>
    <t>salesforce.com, inc. (NYSE:CRM)</t>
  </si>
  <si>
    <t>Foreign mean</t>
  </si>
  <si>
    <t xml:space="preserve">Overall mean </t>
  </si>
  <si>
    <t>Weimob Inc. (SEHK:2013)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</si>
</sst>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Red]\(#,##0.##\)"/>
    <numFmt numFmtId="177" formatCode="0.0%"/>
    <numFmt numFmtId="178" formatCode="0.00_);[Red]\(0.00\)"/>
    <numFmt numFmtId="179" formatCode="0.0_);[Red]\(0.0\)"/>
  </numFmts>
  <fonts count="21" x14ac:knownFonts="1">
    <font>
      <sz val="11"/>
      <color theme="1"/>
      <name val="等线"/>
      <family val="2"/>
      <scheme val="minor"/>
    </font>
    <font>
      <sz val="11"/>
      <color theme="1"/>
      <name val="等线"/>
      <family val="2"/>
      <scheme val="minor"/>
    </font>
    <font>
      <sz val="11"/>
      <color theme="0"/>
      <name val="等线"/>
      <family val="2"/>
      <charset val="134"/>
      <scheme val="minor"/>
    </font>
    <font>
      <sz val="11"/>
      <color theme="1"/>
      <name val="等线"/>
      <family val="2"/>
      <charset val="134"/>
      <scheme val="minor"/>
    </font>
    <font>
      <sz val="11"/>
      <color theme="0"/>
      <name val="Arial"/>
      <family val="2"/>
    </font>
    <font>
      <sz val="9"/>
      <name val="等线"/>
      <family val="3"/>
      <charset val="134"/>
      <scheme val="minor"/>
    </font>
    <font>
      <sz val="11"/>
      <color theme="1"/>
      <name val="Arial"/>
      <family val="2"/>
    </font>
    <font>
      <sz val="10"/>
      <name val="Arial"/>
      <family val="2"/>
    </font>
    <font>
      <b/>
      <sz val="11"/>
      <name val="Arial"/>
      <family val="2"/>
    </font>
    <font>
      <sz val="11"/>
      <name val="Arial"/>
      <family val="2"/>
    </font>
    <font>
      <i/>
      <sz val="11"/>
      <name val="Arial"/>
      <family val="2"/>
    </font>
    <font>
      <sz val="11"/>
      <color rgb="FFFFFFFF"/>
      <name val="Arial"/>
      <family val="2"/>
    </font>
    <font>
      <b/>
      <sz val="11"/>
      <color rgb="FFFFFFFF"/>
      <name val="Arial"/>
      <family val="2"/>
    </font>
    <font>
      <sz val="11"/>
      <color rgb="FF000000"/>
      <name val="Arial"/>
      <family val="2"/>
    </font>
    <font>
      <b/>
      <sz val="11"/>
      <color rgb="FF000000"/>
      <name val="Arial"/>
      <family val="2"/>
    </font>
    <font>
      <sz val="9"/>
      <name val="等线"/>
      <family val="3"/>
      <charset val="134"/>
    </font>
    <font>
      <sz val="11"/>
      <color rgb="FF000000"/>
      <name val="等线"/>
      <family val="2"/>
      <charset val="134"/>
    </font>
    <font>
      <sz val="11"/>
      <color rgb="FF000000"/>
      <name val="等线"/>
      <family val="2"/>
    </font>
    <font>
      <sz val="11"/>
      <color theme="1"/>
      <name val="等线"/>
      <family val="2"/>
    </font>
    <font>
      <i/>
      <sz val="11"/>
      <color rgb="FF000000"/>
      <name val="等线"/>
      <family val="2"/>
    </font>
    <font>
      <b/>
      <sz val="12"/>
      <color rgb="FFFFFFFF"/>
      <name val="Arial"/>
      <family val="2"/>
    </font>
  </fonts>
  <fills count="13">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8"/>
      </patternFill>
    </fill>
    <fill>
      <patternFill patternType="solid">
        <fgColor theme="8" tint="0.79998168889431442"/>
        <bgColor indexed="65"/>
      </patternFill>
    </fill>
    <fill>
      <patternFill patternType="solid">
        <fgColor theme="9" tint="0.59999389629810485"/>
        <bgColor indexed="65"/>
      </patternFill>
    </fill>
    <fill>
      <patternFill patternType="solid">
        <fgColor rgb="FF52A1CE"/>
        <bgColor rgb="FFFFFFFF"/>
      </patternFill>
    </fill>
    <fill>
      <patternFill patternType="solid">
        <fgColor rgb="FFD9DDE3"/>
        <bgColor rgb="FFFFFFFF"/>
      </patternFill>
    </fill>
    <fill>
      <patternFill patternType="solid">
        <fgColor rgb="FFDCECF5"/>
        <bgColor rgb="FFFFFFFF"/>
      </patternFill>
    </fill>
    <fill>
      <patternFill patternType="solid">
        <fgColor rgb="FFF7F8F9"/>
        <bgColor rgb="FFFFFFFF"/>
      </patternFill>
    </fill>
    <fill>
      <patternFill patternType="solid">
        <fgColor rgb="FF52A1CF"/>
        <bgColor rgb="FF000000"/>
      </patternFill>
    </fill>
    <fill>
      <patternFill patternType="solid">
        <fgColor theme="0" tint="-0.499984740745262"/>
        <bgColor indexed="64"/>
      </patternFill>
    </fill>
  </fills>
  <borders count="8">
    <border>
      <left/>
      <right/>
      <top/>
      <bottom/>
      <diagonal/>
    </border>
    <border>
      <left/>
      <right/>
      <top/>
      <bottom style="thin">
        <color rgb="FFF2F2F2"/>
      </bottom>
      <diagonal/>
    </border>
    <border>
      <left/>
      <right style="mediumDashed">
        <color rgb="FFBE002A"/>
      </right>
      <top/>
      <bottom/>
      <diagonal/>
    </border>
    <border>
      <left/>
      <right/>
      <top/>
      <bottom style="mediumDashed">
        <color rgb="FFBE002A"/>
      </bottom>
      <diagonal/>
    </border>
    <border>
      <left/>
      <right style="mediumDashed">
        <color rgb="FFBE002A"/>
      </right>
      <top/>
      <bottom style="mediumDashed">
        <color rgb="FFBE002A"/>
      </bottom>
      <diagonal/>
    </border>
    <border>
      <left/>
      <right/>
      <top style="mediumDashed">
        <color theme="7"/>
      </top>
      <bottom style="mediumDashed">
        <color theme="7"/>
      </bottom>
      <diagonal/>
    </border>
    <border>
      <left/>
      <right/>
      <top style="mediumDashed">
        <color rgb="FFBE002A"/>
      </top>
      <bottom style="mediumDashed">
        <color rgb="FFBE002A"/>
      </bottom>
      <diagonal/>
    </border>
    <border>
      <left/>
      <right/>
      <top style="mediumDashed">
        <color rgb="FFBE002A"/>
      </top>
      <bottom style="mediumDashed">
        <color theme="7"/>
      </bottom>
      <diagonal/>
    </border>
  </borders>
  <cellStyleXfs count="8">
    <xf numFmtId="0" fontId="0" fillId="0" borderId="0"/>
    <xf numFmtId="9" fontId="1" fillId="0" borderId="0" applyFont="0" applyFill="0" applyBorder="0" applyAlignment="0" applyProtection="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2" fillId="4" borderId="0" applyNumberFormat="0" applyBorder="0" applyAlignment="0" applyProtection="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7" fillId="0" borderId="0"/>
  </cellStyleXfs>
  <cellXfs count="126">
    <xf numFmtId="0" fontId="0" fillId="0" borderId="0" xfId="0"/>
    <xf numFmtId="0" fontId="4" fillId="2" borderId="0" xfId="2" applyFont="1" applyAlignment="1"/>
    <xf numFmtId="0" fontId="6" fillId="0" borderId="0" xfId="0" applyFont="1"/>
    <xf numFmtId="0" fontId="6" fillId="3" borderId="0" xfId="3" applyFont="1" applyAlignment="1">
      <alignment horizontal="left" indent="1"/>
    </xf>
    <xf numFmtId="0" fontId="6" fillId="3" borderId="0" xfId="3" applyFont="1" applyAlignment="1"/>
    <xf numFmtId="0" fontId="7" fillId="0" borderId="0" xfId="7" applyAlignment="1">
      <alignment horizontal="left" vertical="top"/>
    </xf>
    <xf numFmtId="0" fontId="8" fillId="0" borderId="0" xfId="0" applyFont="1" applyAlignment="1">
      <alignment horizontal="center"/>
    </xf>
    <xf numFmtId="0" fontId="11" fillId="7" borderId="0" xfId="2" applyFont="1" applyFill="1" applyBorder="1" applyAlignment="1"/>
    <xf numFmtId="0" fontId="12" fillId="7" borderId="0" xfId="2" applyFont="1" applyFill="1" applyBorder="1" applyAlignment="1">
      <alignment horizontal="center"/>
    </xf>
    <xf numFmtId="0" fontId="13" fillId="0" borderId="0" xfId="0" applyFont="1"/>
    <xf numFmtId="0" fontId="14" fillId="8" borderId="0" xfId="4" applyFont="1" applyFill="1" applyBorder="1" applyAlignment="1"/>
    <xf numFmtId="0" fontId="13" fillId="8" borderId="0" xfId="4" applyFont="1" applyFill="1" applyBorder="1" applyAlignment="1">
      <alignment horizontal="center"/>
    </xf>
    <xf numFmtId="0" fontId="13" fillId="9" borderId="0" xfId="3" applyFont="1" applyFill="1" applyBorder="1" applyAlignment="1">
      <alignment horizontal="left" indent="1"/>
    </xf>
    <xf numFmtId="176" fontId="13" fillId="10" borderId="0" xfId="5" applyNumberFormat="1" applyFont="1" applyFill="1" applyBorder="1" applyAlignment="1">
      <alignment horizontal="center"/>
    </xf>
    <xf numFmtId="176" fontId="13" fillId="9" borderId="0" xfId="3" applyNumberFormat="1" applyFont="1" applyFill="1" applyBorder="1" applyAlignment="1">
      <alignment horizontal="center"/>
    </xf>
    <xf numFmtId="0" fontId="13" fillId="9" borderId="0" xfId="3" applyFont="1" applyFill="1" applyBorder="1" applyAlignment="1">
      <alignment horizontal="left" indent="2"/>
    </xf>
    <xf numFmtId="177" fontId="13" fillId="10" borderId="0" xfId="5" applyNumberFormat="1" applyFont="1" applyFill="1" applyBorder="1" applyAlignment="1">
      <alignment horizontal="center"/>
    </xf>
    <xf numFmtId="177" fontId="13" fillId="9" borderId="0" xfId="3" applyNumberFormat="1" applyFont="1" applyFill="1" applyBorder="1" applyAlignment="1">
      <alignment horizontal="center"/>
    </xf>
    <xf numFmtId="178" fontId="13" fillId="10" borderId="0" xfId="5" applyNumberFormat="1" applyFont="1" applyFill="1" applyBorder="1" applyAlignment="1">
      <alignment horizontal="center"/>
    </xf>
    <xf numFmtId="178" fontId="13" fillId="9" borderId="0" xfId="3" applyNumberFormat="1" applyFont="1" applyFill="1" applyBorder="1" applyAlignment="1">
      <alignment horizontal="center"/>
    </xf>
    <xf numFmtId="0" fontId="12" fillId="7" borderId="0" xfId="2" applyFont="1" applyFill="1" applyBorder="1" applyAlignment="1">
      <alignment horizontal="left"/>
    </xf>
    <xf numFmtId="0" fontId="13" fillId="9" borderId="0" xfId="3" applyFont="1" applyFill="1" applyBorder="1" applyAlignment="1">
      <alignment horizontal="left"/>
    </xf>
    <xf numFmtId="0" fontId="13" fillId="9" borderId="1" xfId="3" applyFont="1" applyFill="1" applyBorder="1" applyAlignment="1">
      <alignment horizontal="left"/>
    </xf>
    <xf numFmtId="0" fontId="13" fillId="8" borderId="0" xfId="4" applyFont="1" applyFill="1" applyBorder="1" applyAlignment="1"/>
    <xf numFmtId="2" fontId="13" fillId="8" borderId="0" xfId="4" applyNumberFormat="1" applyFont="1" applyFill="1" applyBorder="1" applyAlignment="1">
      <alignment horizontal="center"/>
    </xf>
    <xf numFmtId="0" fontId="14" fillId="9" borderId="0" xfId="3" applyFont="1" applyFill="1" applyBorder="1" applyAlignment="1">
      <alignment horizontal="left"/>
    </xf>
    <xf numFmtId="176" fontId="13" fillId="9" borderId="2" xfId="3" applyNumberFormat="1" applyFont="1" applyFill="1" applyBorder="1" applyAlignment="1">
      <alignment horizontal="center"/>
    </xf>
    <xf numFmtId="0" fontId="13" fillId="9" borderId="1" xfId="3" applyFont="1" applyFill="1" applyBorder="1" applyAlignment="1">
      <alignment horizontal="left" indent="1"/>
    </xf>
    <xf numFmtId="40" fontId="16" fillId="10" borderId="0" xfId="5" applyNumberFormat="1" applyFont="1" applyFill="1" applyBorder="1" applyAlignment="1">
      <alignment horizontal="center"/>
    </xf>
    <xf numFmtId="0" fontId="13" fillId="9" borderId="0" xfId="3" applyFont="1" applyFill="1" applyBorder="1" applyAlignment="1">
      <alignment horizontal="center"/>
    </xf>
    <xf numFmtId="0" fontId="16" fillId="10" borderId="0" xfId="5" applyFont="1" applyFill="1" applyBorder="1" applyAlignment="1">
      <alignment horizontal="center"/>
    </xf>
    <xf numFmtId="0" fontId="13" fillId="9" borderId="2" xfId="3" applyFont="1" applyFill="1" applyBorder="1" applyAlignment="1">
      <alignment horizontal="center"/>
    </xf>
    <xf numFmtId="0" fontId="14" fillId="9" borderId="3" xfId="3" applyFont="1" applyFill="1" applyBorder="1" applyAlignment="1">
      <alignment horizontal="left"/>
    </xf>
    <xf numFmtId="176" fontId="13" fillId="10" borderId="3" xfId="5" applyNumberFormat="1" applyFont="1" applyFill="1" applyBorder="1" applyAlignment="1">
      <alignment horizontal="center"/>
    </xf>
    <xf numFmtId="176" fontId="13" fillId="9" borderId="3" xfId="3" applyNumberFormat="1" applyFont="1" applyFill="1" applyBorder="1" applyAlignment="1">
      <alignment horizontal="center"/>
    </xf>
    <xf numFmtId="176" fontId="13" fillId="9" borderId="4" xfId="3" applyNumberFormat="1" applyFont="1" applyFill="1" applyBorder="1" applyAlignment="1">
      <alignment horizontal="center"/>
    </xf>
    <xf numFmtId="0" fontId="13" fillId="9" borderId="3" xfId="3" applyFont="1" applyFill="1" applyBorder="1" applyAlignment="1">
      <alignment horizontal="left"/>
    </xf>
    <xf numFmtId="0" fontId="13" fillId="9" borderId="3" xfId="3" applyFont="1" applyFill="1" applyBorder="1" applyAlignment="1">
      <alignment horizontal="left" indent="1"/>
    </xf>
    <xf numFmtId="0" fontId="14" fillId="9" borderId="1" xfId="3" applyFont="1" applyFill="1" applyBorder="1" applyAlignment="1">
      <alignment horizontal="left"/>
    </xf>
    <xf numFmtId="0" fontId="12" fillId="7" borderId="2" xfId="2" applyFont="1" applyFill="1" applyBorder="1" applyAlignment="1">
      <alignment horizontal="center"/>
    </xf>
    <xf numFmtId="177" fontId="13" fillId="9" borderId="0" xfId="1" applyNumberFormat="1" applyFont="1" applyFill="1" applyBorder="1" applyAlignment="1">
      <alignment horizontal="center"/>
    </xf>
    <xf numFmtId="177" fontId="13" fillId="10" borderId="0" xfId="1" applyNumberFormat="1" applyFont="1" applyFill="1" applyBorder="1" applyAlignment="1">
      <alignment horizontal="center"/>
    </xf>
    <xf numFmtId="177" fontId="13" fillId="9" borderId="2" xfId="1" applyNumberFormat="1" applyFont="1" applyFill="1" applyBorder="1" applyAlignment="1">
      <alignment horizontal="center"/>
    </xf>
    <xf numFmtId="177" fontId="13" fillId="0" borderId="0" xfId="1" applyNumberFormat="1" applyFont="1" applyFill="1" applyBorder="1" applyAlignment="1"/>
    <xf numFmtId="10" fontId="13" fillId="0" borderId="0" xfId="1" applyNumberFormat="1" applyFont="1" applyFill="1" applyBorder="1" applyAlignment="1"/>
    <xf numFmtId="9" fontId="13" fillId="0" borderId="0" xfId="1" applyFont="1" applyFill="1" applyBorder="1" applyAlignment="1"/>
    <xf numFmtId="10" fontId="7" fillId="0" borderId="0" xfId="1" applyNumberFormat="1" applyFont="1" applyFill="1" applyBorder="1" applyAlignment="1">
      <alignment horizontal="right" vertical="top"/>
    </xf>
    <xf numFmtId="0" fontId="18" fillId="0" borderId="0" xfId="0" applyFont="1"/>
    <xf numFmtId="0" fontId="18" fillId="0" borderId="0" xfId="0" applyFont="1" applyAlignment="1">
      <alignment wrapText="1"/>
    </xf>
    <xf numFmtId="10" fontId="18" fillId="0" borderId="0" xfId="1" applyNumberFormat="1" applyFont="1" applyFill="1" applyBorder="1" applyAlignment="1">
      <alignment wrapText="1"/>
    </xf>
    <xf numFmtId="10" fontId="18" fillId="0" borderId="0" xfId="1" applyNumberFormat="1" applyFont="1" applyFill="1" applyBorder="1" applyAlignment="1"/>
    <xf numFmtId="177" fontId="13" fillId="9" borderId="0" xfId="1" applyNumberFormat="1" applyFont="1" applyFill="1" applyBorder="1" applyAlignment="1">
      <alignment horizontal="left" indent="2"/>
    </xf>
    <xf numFmtId="40" fontId="18" fillId="0" borderId="0" xfId="0" applyNumberFormat="1" applyFont="1"/>
    <xf numFmtId="0" fontId="8" fillId="9" borderId="0" xfId="3" applyFont="1" applyFill="1" applyBorder="1" applyAlignment="1">
      <alignment horizontal="left"/>
    </xf>
    <xf numFmtId="4" fontId="13" fillId="10" borderId="0" xfId="5" applyNumberFormat="1" applyFont="1" applyFill="1" applyBorder="1" applyAlignment="1">
      <alignment horizontal="center"/>
    </xf>
    <xf numFmtId="4" fontId="13" fillId="9" borderId="0" xfId="3" applyNumberFormat="1" applyFont="1" applyFill="1" applyBorder="1" applyAlignment="1">
      <alignment horizontal="center"/>
    </xf>
    <xf numFmtId="4" fontId="13" fillId="9" borderId="2" xfId="3" applyNumberFormat="1" applyFont="1" applyFill="1" applyBorder="1" applyAlignment="1">
      <alignment horizontal="center"/>
    </xf>
    <xf numFmtId="0" fontId="9" fillId="9" borderId="0" xfId="3" applyFont="1" applyFill="1" applyBorder="1" applyAlignment="1">
      <alignment horizontal="left" indent="1"/>
    </xf>
    <xf numFmtId="10" fontId="13" fillId="9" borderId="0" xfId="3" applyNumberFormat="1" applyFont="1" applyFill="1" applyBorder="1" applyAlignment="1">
      <alignment horizontal="center"/>
    </xf>
    <xf numFmtId="10" fontId="13" fillId="10" borderId="0" xfId="5" applyNumberFormat="1" applyFont="1" applyFill="1" applyBorder="1" applyAlignment="1">
      <alignment horizontal="center"/>
    </xf>
    <xf numFmtId="10" fontId="13" fillId="9" borderId="2" xfId="3" applyNumberFormat="1" applyFont="1" applyFill="1" applyBorder="1" applyAlignment="1">
      <alignment horizontal="center"/>
    </xf>
    <xf numFmtId="9" fontId="13" fillId="10" borderId="0" xfId="5" applyNumberFormat="1" applyFont="1" applyFill="1" applyBorder="1" applyAlignment="1">
      <alignment horizontal="center" vertical="top"/>
    </xf>
    <xf numFmtId="9" fontId="13" fillId="9" borderId="0" xfId="3" applyNumberFormat="1" applyFont="1" applyFill="1" applyBorder="1" applyAlignment="1">
      <alignment horizontal="center" vertical="top"/>
    </xf>
    <xf numFmtId="9" fontId="13" fillId="9" borderId="2" xfId="3" applyNumberFormat="1" applyFont="1" applyFill="1" applyBorder="1" applyAlignment="1">
      <alignment horizontal="center" vertical="top"/>
    </xf>
    <xf numFmtId="2" fontId="13" fillId="10" borderId="0" xfId="5" applyNumberFormat="1" applyFont="1" applyFill="1" applyBorder="1" applyAlignment="1">
      <alignment horizontal="center" vertical="top"/>
    </xf>
    <xf numFmtId="2" fontId="13" fillId="9" borderId="0" xfId="3" applyNumberFormat="1" applyFont="1" applyFill="1" applyBorder="1" applyAlignment="1">
      <alignment horizontal="center" vertical="top"/>
    </xf>
    <xf numFmtId="2" fontId="13" fillId="9" borderId="2" xfId="3" applyNumberFormat="1" applyFont="1" applyFill="1" applyBorder="1" applyAlignment="1">
      <alignment horizontal="center" vertical="top"/>
    </xf>
    <xf numFmtId="10" fontId="13" fillId="10" borderId="0" xfId="5" applyNumberFormat="1" applyFont="1" applyFill="1" applyBorder="1" applyAlignment="1">
      <alignment horizontal="center" vertical="top"/>
    </xf>
    <xf numFmtId="10" fontId="13" fillId="9" borderId="0" xfId="3" applyNumberFormat="1" applyFont="1" applyFill="1" applyBorder="1" applyAlignment="1">
      <alignment horizontal="center" vertical="top"/>
    </xf>
    <xf numFmtId="10" fontId="13" fillId="9" borderId="2" xfId="3" applyNumberFormat="1" applyFont="1" applyFill="1" applyBorder="1" applyAlignment="1">
      <alignment horizontal="center" vertical="top"/>
    </xf>
    <xf numFmtId="9" fontId="13" fillId="10" borderId="0" xfId="5" applyNumberFormat="1" applyFont="1" applyFill="1" applyBorder="1" applyAlignment="1">
      <alignment horizontal="center"/>
    </xf>
    <xf numFmtId="0" fontId="9" fillId="9" borderId="0" xfId="3" applyFont="1" applyFill="1" applyBorder="1" applyAlignment="1">
      <alignment horizontal="left"/>
    </xf>
    <xf numFmtId="9" fontId="13" fillId="9" borderId="0" xfId="3" applyNumberFormat="1" applyFont="1" applyFill="1" applyBorder="1" applyAlignment="1">
      <alignment horizontal="center"/>
    </xf>
    <xf numFmtId="9" fontId="13" fillId="9" borderId="2" xfId="3" applyNumberFormat="1" applyFont="1" applyFill="1" applyBorder="1" applyAlignment="1">
      <alignment horizontal="center"/>
    </xf>
    <xf numFmtId="0" fontId="13" fillId="10" borderId="0" xfId="5" applyFont="1" applyFill="1" applyBorder="1" applyAlignment="1">
      <alignment horizontal="center"/>
    </xf>
    <xf numFmtId="0" fontId="9" fillId="9" borderId="3" xfId="3" applyFont="1" applyFill="1" applyBorder="1" applyAlignment="1">
      <alignment horizontal="left"/>
    </xf>
    <xf numFmtId="0" fontId="8" fillId="9" borderId="3" xfId="3" applyFont="1" applyFill="1" applyBorder="1" applyAlignment="1">
      <alignment horizontal="left"/>
    </xf>
    <xf numFmtId="176" fontId="14" fillId="10" borderId="3" xfId="5" applyNumberFormat="1" applyFont="1" applyFill="1" applyBorder="1" applyAlignment="1">
      <alignment horizontal="center"/>
    </xf>
    <xf numFmtId="177" fontId="13" fillId="10" borderId="3" xfId="1" applyNumberFormat="1" applyFont="1" applyFill="1" applyBorder="1" applyAlignment="1">
      <alignment horizontal="center"/>
    </xf>
    <xf numFmtId="177" fontId="14" fillId="10" borderId="0" xfId="1" applyNumberFormat="1" applyFont="1" applyFill="1" applyBorder="1" applyAlignment="1">
      <alignment horizontal="center"/>
    </xf>
    <xf numFmtId="179" fontId="13" fillId="9" borderId="0" xfId="1" applyNumberFormat="1" applyFont="1" applyFill="1" applyBorder="1" applyAlignment="1">
      <alignment horizontal="center"/>
    </xf>
    <xf numFmtId="176" fontId="13" fillId="10" borderId="0" xfId="5" applyNumberFormat="1" applyFont="1" applyFill="1" applyBorder="1" applyAlignment="1">
      <alignment horizontal="center" vertical="center"/>
    </xf>
    <xf numFmtId="0" fontId="14" fillId="0" borderId="0" xfId="0" applyFont="1"/>
    <xf numFmtId="0" fontId="9" fillId="9" borderId="0" xfId="3" applyFont="1" applyFill="1" applyBorder="1" applyAlignment="1">
      <alignment horizontal="center"/>
    </xf>
    <xf numFmtId="179" fontId="13" fillId="10" borderId="0" xfId="1" applyNumberFormat="1" applyFont="1" applyFill="1" applyBorder="1" applyAlignment="1">
      <alignment horizontal="center"/>
    </xf>
    <xf numFmtId="179" fontId="9" fillId="9" borderId="0" xfId="3" applyNumberFormat="1" applyFont="1" applyFill="1" applyBorder="1" applyAlignment="1">
      <alignment horizontal="center"/>
    </xf>
    <xf numFmtId="0" fontId="9" fillId="9" borderId="3" xfId="3" applyFont="1" applyFill="1" applyBorder="1" applyAlignment="1">
      <alignment horizontal="center"/>
    </xf>
    <xf numFmtId="179" fontId="13" fillId="10" borderId="3" xfId="1" applyNumberFormat="1" applyFont="1" applyFill="1" applyBorder="1" applyAlignment="1">
      <alignment horizontal="center"/>
    </xf>
    <xf numFmtId="179" fontId="9" fillId="9" borderId="3" xfId="3" applyNumberFormat="1" applyFont="1" applyFill="1" applyBorder="1" applyAlignment="1">
      <alignment horizontal="center"/>
    </xf>
    <xf numFmtId="0" fontId="8" fillId="9" borderId="0" xfId="3" applyFont="1" applyFill="1" applyBorder="1" applyAlignment="1">
      <alignment horizontal="center"/>
    </xf>
    <xf numFmtId="179" fontId="14" fillId="10" borderId="0" xfId="1" applyNumberFormat="1" applyFont="1" applyFill="1" applyBorder="1" applyAlignment="1">
      <alignment horizontal="center"/>
    </xf>
    <xf numFmtId="0" fontId="19" fillId="0" borderId="0" xfId="0" applyFont="1"/>
    <xf numFmtId="179" fontId="14" fillId="9" borderId="0" xfId="1" applyNumberFormat="1" applyFont="1" applyFill="1" applyBorder="1" applyAlignment="1">
      <alignment horizontal="center"/>
    </xf>
    <xf numFmtId="177" fontId="14" fillId="9" borderId="0" xfId="3" applyNumberFormat="1" applyFont="1" applyFill="1" applyBorder="1" applyAlignment="1">
      <alignment horizontal="center"/>
    </xf>
    <xf numFmtId="9" fontId="14" fillId="10" borderId="0" xfId="5" applyNumberFormat="1" applyFont="1" applyFill="1" applyBorder="1" applyAlignment="1">
      <alignment horizontal="center"/>
    </xf>
    <xf numFmtId="176" fontId="14" fillId="9" borderId="0" xfId="3" applyNumberFormat="1" applyFont="1" applyFill="1" applyBorder="1" applyAlignment="1">
      <alignment horizontal="center"/>
    </xf>
    <xf numFmtId="0" fontId="11" fillId="7" borderId="0" xfId="2" applyFont="1" applyFill="1" applyBorder="1" applyAlignment="1">
      <alignment horizontal="center"/>
    </xf>
    <xf numFmtId="0" fontId="11" fillId="7" borderId="0" xfId="2" applyFont="1" applyFill="1" applyBorder="1" applyAlignment="1">
      <alignment horizontal="left"/>
    </xf>
    <xf numFmtId="179" fontId="13" fillId="9" borderId="0" xfId="1" applyNumberFormat="1" applyFont="1" applyFill="1" applyBorder="1" applyAlignment="1">
      <alignment horizontal="right"/>
    </xf>
    <xf numFmtId="179" fontId="13" fillId="9" borderId="3" xfId="1" applyNumberFormat="1" applyFont="1" applyFill="1" applyBorder="1" applyAlignment="1">
      <alignment horizontal="center"/>
    </xf>
    <xf numFmtId="179" fontId="8" fillId="9" borderId="0" xfId="3" applyNumberFormat="1" applyFont="1" applyFill="1" applyBorder="1" applyAlignment="1">
      <alignment horizontal="center"/>
    </xf>
    <xf numFmtId="179" fontId="14" fillId="9" borderId="3" xfId="1" applyNumberFormat="1" applyFont="1" applyFill="1" applyBorder="1" applyAlignment="1">
      <alignment horizontal="center"/>
    </xf>
    <xf numFmtId="179" fontId="14" fillId="10" borderId="3" xfId="1" applyNumberFormat="1" applyFont="1" applyFill="1" applyBorder="1" applyAlignment="1">
      <alignment horizontal="center"/>
    </xf>
    <xf numFmtId="179" fontId="8" fillId="9" borderId="3" xfId="3" applyNumberFormat="1" applyFont="1" applyFill="1" applyBorder="1" applyAlignment="1">
      <alignment horizontal="center"/>
    </xf>
    <xf numFmtId="0" fontId="20" fillId="11" borderId="0" xfId="0" applyFont="1" applyFill="1" applyAlignment="1">
      <alignment vertical="center"/>
    </xf>
    <xf numFmtId="0" fontId="20" fillId="11" borderId="0" xfId="0" applyFont="1" applyFill="1" applyAlignment="1">
      <alignment vertical="center" wrapText="1"/>
    </xf>
    <xf numFmtId="179" fontId="13" fillId="9" borderId="3" xfId="1" applyNumberFormat="1" applyFont="1" applyFill="1" applyBorder="1" applyAlignment="1">
      <alignment horizontal="center" vertical="center"/>
    </xf>
    <xf numFmtId="0" fontId="13" fillId="10" borderId="3" xfId="5" applyFont="1" applyFill="1" applyBorder="1" applyAlignment="1">
      <alignment vertical="center" wrapText="1"/>
    </xf>
    <xf numFmtId="179" fontId="13" fillId="9" borderId="6" xfId="1" applyNumberFormat="1" applyFont="1" applyFill="1" applyBorder="1" applyAlignment="1">
      <alignment horizontal="center" vertical="center"/>
    </xf>
    <xf numFmtId="0" fontId="13" fillId="10" borderId="6" xfId="5" applyFont="1" applyFill="1" applyBorder="1" applyAlignment="1">
      <alignment vertical="center" wrapText="1"/>
    </xf>
    <xf numFmtId="179" fontId="13" fillId="9" borderId="0" xfId="1" applyNumberFormat="1" applyFont="1" applyFill="1" applyBorder="1" applyAlignment="1">
      <alignment horizontal="center" vertical="center"/>
    </xf>
    <xf numFmtId="0" fontId="13" fillId="10" borderId="0" xfId="5" applyFont="1" applyFill="1" applyBorder="1" applyAlignment="1">
      <alignment vertical="center" wrapText="1"/>
    </xf>
    <xf numFmtId="0" fontId="6" fillId="6" borderId="0" xfId="6" applyFont="1" applyAlignment="1"/>
    <xf numFmtId="0" fontId="6" fillId="6" borderId="0" xfId="6" applyFont="1" applyAlignment="1">
      <alignment horizontal="left" indent="1"/>
    </xf>
    <xf numFmtId="179" fontId="13" fillId="9" borderId="7" xfId="1" applyNumberFormat="1" applyFont="1" applyFill="1" applyBorder="1" applyAlignment="1">
      <alignment horizontal="center" vertical="center"/>
    </xf>
    <xf numFmtId="0" fontId="13" fillId="10" borderId="7" xfId="5" applyFont="1" applyFill="1" applyBorder="1" applyAlignment="1">
      <alignment vertical="center" wrapText="1"/>
    </xf>
    <xf numFmtId="179" fontId="13" fillId="9" borderId="5" xfId="1" applyNumberFormat="1" applyFont="1" applyFill="1" applyBorder="1" applyAlignment="1">
      <alignment horizontal="center" vertical="center"/>
    </xf>
    <xf numFmtId="0" fontId="13" fillId="10" borderId="5" xfId="5" applyFont="1" applyFill="1" applyBorder="1" applyAlignment="1">
      <alignment vertical="center" wrapText="1"/>
    </xf>
    <xf numFmtId="0" fontId="4" fillId="12" borderId="0" xfId="4" applyFont="1" applyFill="1" applyAlignment="1"/>
    <xf numFmtId="0" fontId="4" fillId="12" borderId="0" xfId="4" applyFont="1" applyFill="1" applyAlignment="1">
      <alignment horizontal="left" indent="1"/>
    </xf>
    <xf numFmtId="0" fontId="13" fillId="0" borderId="0" xfId="0" applyFont="1" applyAlignment="1">
      <alignment horizontal="left" wrapText="1"/>
    </xf>
    <xf numFmtId="10" fontId="13" fillId="0" borderId="0" xfId="1" applyNumberFormat="1" applyFont="1" applyFill="1" applyBorder="1" applyAlignment="1">
      <alignment horizontal="left" wrapText="1"/>
    </xf>
    <xf numFmtId="10" fontId="13" fillId="0" borderId="0" xfId="1" applyNumberFormat="1" applyFont="1" applyFill="1" applyBorder="1" applyAlignment="1">
      <alignment horizontal="left"/>
    </xf>
    <xf numFmtId="0" fontId="18" fillId="0" borderId="0" xfId="0" applyFont="1" applyAlignment="1">
      <alignment horizontal="left" wrapText="1"/>
    </xf>
    <xf numFmtId="0" fontId="12" fillId="7" borderId="0" xfId="2" applyFont="1" applyFill="1" applyBorder="1" applyAlignment="1">
      <alignment horizontal="center" vertical="center"/>
    </xf>
    <xf numFmtId="0" fontId="10" fillId="9" borderId="0" xfId="3" applyFont="1" applyFill="1" applyBorder="1" applyAlignment="1">
      <alignment horizontal="left"/>
    </xf>
  </cellXfs>
  <cellStyles count="8">
    <cellStyle name="20% - 着色 1" xfId="3" builtinId="30"/>
    <cellStyle name="20% - 着色 5" xfId="5" builtinId="46"/>
    <cellStyle name="40% - 着色 6" xfId="6" builtinId="51"/>
    <cellStyle name="百分比" xfId="1" builtinId="5"/>
    <cellStyle name="常规" xfId="0" builtinId="0"/>
    <cellStyle name="常规 2" xfId="7" xr:uid="{67D8CB2F-1ACF-46F8-8708-8021895276D9}"/>
    <cellStyle name="着色 1" xfId="2" builtinId="29"/>
    <cellStyle name="着色 5" xfId="4" builtin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Weimob">
      <a:dk1>
        <a:sysClr val="windowText" lastClr="000000"/>
      </a:dk1>
      <a:lt1>
        <a:sysClr val="window" lastClr="FFFFFF"/>
      </a:lt1>
      <a:dk2>
        <a:srgbClr val="44546A"/>
      </a:dk2>
      <a:lt2>
        <a:srgbClr val="E7E6E6"/>
      </a:lt2>
      <a:accent1>
        <a:srgbClr val="52A1CE"/>
      </a:accent1>
      <a:accent2>
        <a:srgbClr val="AB9492"/>
      </a:accent2>
      <a:accent3>
        <a:srgbClr val="030063"/>
      </a:accent3>
      <a:accent4>
        <a:srgbClr val="BE002A"/>
      </a:accent4>
      <a:accent5>
        <a:srgbClr val="D9DDE3"/>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9F9F2-AD62-408B-A942-19A7995AFC86}">
  <dimension ref="A1:E22"/>
  <sheetViews>
    <sheetView showGridLines="0" zoomScale="85" zoomScaleNormal="85" workbookViewId="0">
      <selection activeCell="A28" sqref="A28"/>
    </sheetView>
  </sheetViews>
  <sheetFormatPr defaultColWidth="8.6640625" defaultRowHeight="13.8" x14ac:dyDescent="0.25"/>
  <cols>
    <col min="1" max="1" width="29" style="2" bestFit="1" customWidth="1"/>
    <col min="2" max="2" width="8.6640625" style="2"/>
    <col min="3" max="3" width="68.6640625" style="2" bestFit="1" customWidth="1"/>
    <col min="4" max="4" width="8.6640625" style="2"/>
    <col min="5" max="5" width="55" style="2" bestFit="1" customWidth="1"/>
    <col min="6" max="16384" width="8.6640625" style="2"/>
  </cols>
  <sheetData>
    <row r="1" spans="1:5" x14ac:dyDescent="0.25">
      <c r="A1" s="1" t="s">
        <v>0</v>
      </c>
      <c r="C1" s="4" t="s">
        <v>1</v>
      </c>
      <c r="E1" s="4" t="s">
        <v>2</v>
      </c>
    </row>
    <row r="2" spans="1:5" x14ac:dyDescent="0.25">
      <c r="A2" s="118" t="s">
        <v>3</v>
      </c>
      <c r="C2" s="4" t="s">
        <v>4</v>
      </c>
      <c r="E2" s="3" t="s">
        <v>5</v>
      </c>
    </row>
    <row r="3" spans="1:5" x14ac:dyDescent="0.25">
      <c r="A3" s="119" t="s">
        <v>6</v>
      </c>
      <c r="C3" s="3" t="s">
        <v>7</v>
      </c>
      <c r="E3" s="3" t="s">
        <v>8</v>
      </c>
    </row>
    <row r="4" spans="1:5" x14ac:dyDescent="0.25">
      <c r="A4" s="119" t="s">
        <v>9</v>
      </c>
      <c r="C4" s="3" t="s">
        <v>10</v>
      </c>
      <c r="E4" s="3" t="s">
        <v>11</v>
      </c>
    </row>
    <row r="5" spans="1:5" x14ac:dyDescent="0.25">
      <c r="A5" s="118" t="s">
        <v>12</v>
      </c>
      <c r="C5" s="3" t="s">
        <v>13</v>
      </c>
      <c r="E5" s="3" t="s">
        <v>14</v>
      </c>
    </row>
    <row r="6" spans="1:5" x14ac:dyDescent="0.25">
      <c r="A6" s="119" t="s">
        <v>15</v>
      </c>
      <c r="C6" s="3" t="s">
        <v>16</v>
      </c>
      <c r="E6" s="3" t="s">
        <v>17</v>
      </c>
    </row>
    <row r="7" spans="1:5" x14ac:dyDescent="0.25">
      <c r="A7" s="119" t="s">
        <v>18</v>
      </c>
      <c r="C7" s="3" t="s">
        <v>19</v>
      </c>
      <c r="E7" s="3" t="s">
        <v>20</v>
      </c>
    </row>
    <row r="8" spans="1:5" x14ac:dyDescent="0.25">
      <c r="A8" s="119" t="s">
        <v>21</v>
      </c>
      <c r="C8" s="3" t="s">
        <v>22</v>
      </c>
      <c r="E8" s="3" t="s">
        <v>23</v>
      </c>
    </row>
    <row r="9" spans="1:5" x14ac:dyDescent="0.25">
      <c r="A9" s="119" t="s">
        <v>24</v>
      </c>
      <c r="C9" s="3" t="s">
        <v>25</v>
      </c>
      <c r="E9" s="3" t="s">
        <v>26</v>
      </c>
    </row>
    <row r="10" spans="1:5" x14ac:dyDescent="0.25">
      <c r="A10" s="118" t="s">
        <v>27</v>
      </c>
      <c r="C10" s="4" t="s">
        <v>28</v>
      </c>
      <c r="E10" s="3" t="s">
        <v>29</v>
      </c>
    </row>
    <row r="11" spans="1:5" x14ac:dyDescent="0.25">
      <c r="A11" s="119" t="s">
        <v>30</v>
      </c>
      <c r="C11" s="3" t="s">
        <v>31</v>
      </c>
      <c r="E11" s="3" t="s">
        <v>32</v>
      </c>
    </row>
    <row r="12" spans="1:5" x14ac:dyDescent="0.25">
      <c r="A12" s="119" t="s">
        <v>33</v>
      </c>
      <c r="C12" s="3" t="s">
        <v>34</v>
      </c>
      <c r="E12" s="3" t="s">
        <v>35</v>
      </c>
    </row>
    <row r="13" spans="1:5" x14ac:dyDescent="0.25">
      <c r="A13" s="119" t="s">
        <v>36</v>
      </c>
      <c r="C13" s="3" t="s">
        <v>37</v>
      </c>
      <c r="E13" s="112" t="s">
        <v>38</v>
      </c>
    </row>
    <row r="14" spans="1:5" x14ac:dyDescent="0.25">
      <c r="A14" s="119" t="s">
        <v>39</v>
      </c>
      <c r="C14" s="3" t="s">
        <v>40</v>
      </c>
      <c r="E14" s="113" t="s">
        <v>41</v>
      </c>
    </row>
    <row r="15" spans="1:5" x14ac:dyDescent="0.25">
      <c r="A15" s="119" t="s">
        <v>42</v>
      </c>
      <c r="C15" s="3" t="s">
        <v>43</v>
      </c>
      <c r="E15" s="113" t="s">
        <v>44</v>
      </c>
    </row>
    <row r="16" spans="1:5" x14ac:dyDescent="0.25">
      <c r="A16" s="119" t="s">
        <v>45</v>
      </c>
      <c r="C16" s="3" t="s">
        <v>46</v>
      </c>
      <c r="E16" s="112" t="s">
        <v>47</v>
      </c>
    </row>
    <row r="17" spans="1:5" x14ac:dyDescent="0.25">
      <c r="A17" s="119" t="s">
        <v>48</v>
      </c>
      <c r="C17" s="3" t="s">
        <v>49</v>
      </c>
      <c r="E17" s="112" t="s">
        <v>50</v>
      </c>
    </row>
    <row r="18" spans="1:5" x14ac:dyDescent="0.25">
      <c r="A18" s="118" t="s">
        <v>51</v>
      </c>
      <c r="C18" s="3" t="s">
        <v>52</v>
      </c>
      <c r="E18" s="112" t="s">
        <v>53</v>
      </c>
    </row>
    <row r="19" spans="1:5" x14ac:dyDescent="0.25">
      <c r="A19" s="119" t="s">
        <v>54</v>
      </c>
      <c r="C19" s="3" t="s">
        <v>55</v>
      </c>
      <c r="E19" s="113" t="s">
        <v>56</v>
      </c>
    </row>
    <row r="20" spans="1:5" x14ac:dyDescent="0.25">
      <c r="A20" s="119" t="s">
        <v>57</v>
      </c>
      <c r="C20" s="3" t="s">
        <v>55</v>
      </c>
      <c r="E20" s="113" t="s">
        <v>58</v>
      </c>
    </row>
    <row r="21" spans="1:5" x14ac:dyDescent="0.25">
      <c r="A21" s="119" t="s">
        <v>59</v>
      </c>
      <c r="C21" s="3" t="s">
        <v>55</v>
      </c>
      <c r="E21" s="113" t="s">
        <v>60</v>
      </c>
    </row>
    <row r="22" spans="1:5" x14ac:dyDescent="0.25">
      <c r="C22" s="3" t="s">
        <v>61</v>
      </c>
    </row>
  </sheetData>
  <sheetProtection sheet="1" objects="1" scenarios="1"/>
  <phoneticPr fontId="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8750A-5AC0-411A-BD9B-BDF1CF892370}">
  <sheetPr>
    <tabColor theme="4" tint="0.59999389629810485"/>
  </sheetPr>
  <dimension ref="A1:M146"/>
  <sheetViews>
    <sheetView showGridLines="0" zoomScale="40" zoomScaleNormal="40" workbookViewId="0">
      <selection activeCell="Q94" sqref="Q94"/>
    </sheetView>
  </sheetViews>
  <sheetFormatPr defaultRowHeight="13.8" x14ac:dyDescent="0.25"/>
  <cols>
    <col min="1" max="1" width="70.6640625" customWidth="1"/>
    <col min="2" max="2" width="9.44140625" bestFit="1" customWidth="1"/>
    <col min="3" max="4" width="10.109375" bestFit="1" customWidth="1"/>
    <col min="5" max="7" width="11.109375" bestFit="1" customWidth="1"/>
    <col min="8" max="9" width="15.44140625" bestFit="1" customWidth="1"/>
    <col min="10" max="10" width="13.6640625" bestFit="1" customWidth="1"/>
    <col min="11" max="12" width="15.44140625" bestFit="1" customWidth="1"/>
  </cols>
  <sheetData>
    <row r="1" spans="1:12" x14ac:dyDescent="0.25">
      <c r="A1" s="20" t="s">
        <v>458</v>
      </c>
      <c r="B1" s="8" t="s">
        <v>298</v>
      </c>
      <c r="C1" s="8" t="s">
        <v>299</v>
      </c>
      <c r="D1" s="8" t="s">
        <v>300</v>
      </c>
      <c r="E1" s="8" t="s">
        <v>274</v>
      </c>
      <c r="F1" s="8" t="s">
        <v>275</v>
      </c>
      <c r="G1" s="8" t="s">
        <v>301</v>
      </c>
      <c r="H1" s="8" t="s">
        <v>277</v>
      </c>
      <c r="I1" s="8" t="s">
        <v>278</v>
      </c>
      <c r="J1" s="8" t="s">
        <v>279</v>
      </c>
      <c r="K1" s="8" t="s">
        <v>302</v>
      </c>
      <c r="L1" s="8" t="s">
        <v>303</v>
      </c>
    </row>
    <row r="2" spans="1:12" x14ac:dyDescent="0.25">
      <c r="A2" s="20" t="s">
        <v>304</v>
      </c>
      <c r="B2" s="8" t="s">
        <v>305</v>
      </c>
      <c r="C2" s="8" t="s">
        <v>305</v>
      </c>
      <c r="D2" s="8" t="s">
        <v>305</v>
      </c>
      <c r="E2" s="8" t="s">
        <v>305</v>
      </c>
      <c r="F2" s="8" t="s">
        <v>305</v>
      </c>
      <c r="G2" s="8" t="s">
        <v>306</v>
      </c>
      <c r="H2" s="8" t="s">
        <v>305</v>
      </c>
      <c r="I2" s="8" t="s">
        <v>305</v>
      </c>
      <c r="J2" s="8" t="s">
        <v>305</v>
      </c>
      <c r="K2" s="8" t="s">
        <v>305</v>
      </c>
      <c r="L2" s="8" t="s">
        <v>305</v>
      </c>
    </row>
    <row r="3" spans="1:12" x14ac:dyDescent="0.25">
      <c r="A3" s="20" t="s">
        <v>307</v>
      </c>
      <c r="B3" s="8" t="s">
        <v>308</v>
      </c>
      <c r="C3" s="8" t="s">
        <v>308</v>
      </c>
      <c r="D3" s="8" t="s">
        <v>308</v>
      </c>
      <c r="E3" s="8" t="s">
        <v>308</v>
      </c>
      <c r="F3" s="8" t="s">
        <v>308</v>
      </c>
      <c r="G3" s="8" t="s">
        <v>309</v>
      </c>
      <c r="H3" s="8" t="s">
        <v>308</v>
      </c>
      <c r="I3" s="8" t="s">
        <v>308</v>
      </c>
      <c r="J3" s="8" t="s">
        <v>308</v>
      </c>
      <c r="K3" s="8" t="s">
        <v>308</v>
      </c>
      <c r="L3" s="8" t="s">
        <v>308</v>
      </c>
    </row>
    <row r="4" spans="1:12" x14ac:dyDescent="0.25">
      <c r="A4" s="25" t="s">
        <v>459</v>
      </c>
      <c r="B4" s="13">
        <v>-97625</v>
      </c>
      <c r="C4" s="14">
        <v>-86088</v>
      </c>
      <c r="D4" s="13">
        <v>2833</v>
      </c>
      <c r="E4" s="14">
        <v>-1090597</v>
      </c>
      <c r="F4" s="13">
        <v>328406</v>
      </c>
      <c r="G4" s="26">
        <v>-1144067</v>
      </c>
      <c r="H4" s="13">
        <v>-188574.3155686704</v>
      </c>
      <c r="I4" s="14">
        <v>284051.07141686592</v>
      </c>
      <c r="J4" s="13">
        <v>1348693.6853862135</v>
      </c>
      <c r="K4" s="14">
        <v>5509862.5546394177</v>
      </c>
      <c r="L4" s="13">
        <v>16021642.872050881</v>
      </c>
    </row>
    <row r="5" spans="1:12" x14ac:dyDescent="0.25">
      <c r="A5" s="12" t="s">
        <v>460</v>
      </c>
      <c r="B5" s="13">
        <v>152</v>
      </c>
      <c r="C5" s="14">
        <v>1221</v>
      </c>
      <c r="D5" s="13">
        <v>3143</v>
      </c>
      <c r="E5" s="14">
        <v>3573</v>
      </c>
      <c r="F5" s="13">
        <v>7265</v>
      </c>
      <c r="G5" s="26">
        <v>10553</v>
      </c>
      <c r="H5" s="13">
        <v>22504.872000000003</v>
      </c>
      <c r="I5" s="14">
        <v>17001.23388992</v>
      </c>
      <c r="J5" s="13">
        <v>25102.649897183746</v>
      </c>
      <c r="K5" s="14">
        <v>33586.93596182215</v>
      </c>
      <c r="L5" s="13">
        <v>50235.559584514012</v>
      </c>
    </row>
    <row r="6" spans="1:12" x14ac:dyDescent="0.25">
      <c r="A6" s="27" t="s">
        <v>461</v>
      </c>
      <c r="B6" s="13" t="s">
        <v>135</v>
      </c>
      <c r="C6" s="14">
        <v>1253</v>
      </c>
      <c r="D6" s="13" t="s">
        <v>462</v>
      </c>
      <c r="E6" s="14" t="s">
        <v>463</v>
      </c>
      <c r="F6" s="13">
        <v>21640</v>
      </c>
      <c r="G6" s="26">
        <v>30648</v>
      </c>
      <c r="H6" s="13">
        <v>84015.429499999998</v>
      </c>
      <c r="I6" s="14">
        <v>75412.249519199991</v>
      </c>
      <c r="J6" s="13">
        <v>69869.449179538788</v>
      </c>
      <c r="K6" s="14">
        <v>86267.808901976532</v>
      </c>
      <c r="L6" s="13">
        <v>102865.73533471681</v>
      </c>
    </row>
    <row r="7" spans="1:12" x14ac:dyDescent="0.25">
      <c r="A7" s="12" t="s">
        <v>464</v>
      </c>
      <c r="B7" s="13" t="s">
        <v>135</v>
      </c>
      <c r="C7" s="14">
        <v>5</v>
      </c>
      <c r="D7" s="13">
        <v>5393</v>
      </c>
      <c r="E7" s="14">
        <v>18453</v>
      </c>
      <c r="F7" s="13">
        <v>53922</v>
      </c>
      <c r="G7" s="26">
        <v>83698</v>
      </c>
      <c r="H7" s="13">
        <v>360195.23340000003</v>
      </c>
      <c r="I7" s="14">
        <v>412864.66138480004</v>
      </c>
      <c r="J7" s="13">
        <v>689544.87980687665</v>
      </c>
      <c r="K7" s="14">
        <v>1052815.1714154249</v>
      </c>
      <c r="L7" s="13">
        <v>1123723.989382315</v>
      </c>
    </row>
    <row r="8" spans="1:12" x14ac:dyDescent="0.25">
      <c r="A8" s="12" t="s">
        <v>465</v>
      </c>
      <c r="B8" s="13" t="s">
        <v>135</v>
      </c>
      <c r="C8" s="14">
        <v>-8</v>
      </c>
      <c r="D8" s="13">
        <v>30</v>
      </c>
      <c r="E8" s="14">
        <v>-2</v>
      </c>
      <c r="F8" s="13">
        <v>-10</v>
      </c>
      <c r="G8" s="26">
        <v>39</v>
      </c>
      <c r="H8" s="13" t="s">
        <v>135</v>
      </c>
      <c r="I8" s="14" t="s">
        <v>135</v>
      </c>
      <c r="J8" s="13" t="s">
        <v>135</v>
      </c>
      <c r="K8" s="14" t="s">
        <v>135</v>
      </c>
      <c r="L8" s="13" t="s">
        <v>135</v>
      </c>
    </row>
    <row r="9" spans="1:12" x14ac:dyDescent="0.25">
      <c r="A9" s="12" t="s">
        <v>466</v>
      </c>
      <c r="B9" s="13" t="s">
        <v>135</v>
      </c>
      <c r="C9" s="14" t="s">
        <v>135</v>
      </c>
      <c r="D9" s="13" t="s">
        <v>135</v>
      </c>
      <c r="E9" s="14" t="s">
        <v>135</v>
      </c>
      <c r="F9" s="13">
        <v>-298280</v>
      </c>
      <c r="G9" s="26" t="s">
        <v>463</v>
      </c>
      <c r="H9" s="13" t="s">
        <v>135</v>
      </c>
      <c r="I9" s="14" t="s">
        <v>135</v>
      </c>
      <c r="J9" s="13" t="s">
        <v>135</v>
      </c>
      <c r="K9" s="14" t="s">
        <v>135</v>
      </c>
      <c r="L9" s="13" t="s">
        <v>135</v>
      </c>
    </row>
    <row r="10" spans="1:12" x14ac:dyDescent="0.25">
      <c r="A10" s="12" t="s">
        <v>467</v>
      </c>
      <c r="B10" s="13" t="s">
        <v>135</v>
      </c>
      <c r="C10" s="14" t="s">
        <v>135</v>
      </c>
      <c r="D10" s="13" t="s">
        <v>135</v>
      </c>
      <c r="E10" s="14" t="s">
        <v>135</v>
      </c>
      <c r="F10" s="13" t="s">
        <v>135</v>
      </c>
      <c r="G10" s="26">
        <v>-15468</v>
      </c>
      <c r="H10" s="13" t="s">
        <v>135</v>
      </c>
      <c r="I10" s="14" t="s">
        <v>135</v>
      </c>
      <c r="J10" s="13" t="s">
        <v>135</v>
      </c>
      <c r="K10" s="14" t="s">
        <v>135</v>
      </c>
      <c r="L10" s="13" t="s">
        <v>135</v>
      </c>
    </row>
    <row r="11" spans="1:12" x14ac:dyDescent="0.25">
      <c r="A11" s="12" t="s">
        <v>468</v>
      </c>
      <c r="B11" s="13" t="s">
        <v>135</v>
      </c>
      <c r="C11" s="14" t="s">
        <v>135</v>
      </c>
      <c r="D11" s="13" t="s">
        <v>135</v>
      </c>
      <c r="E11" s="14" t="s">
        <v>135</v>
      </c>
      <c r="F11" s="13" t="s">
        <v>135</v>
      </c>
      <c r="G11" s="26">
        <v>1086310</v>
      </c>
      <c r="H11" s="13" t="s">
        <v>135</v>
      </c>
      <c r="I11" s="14" t="s">
        <v>135</v>
      </c>
      <c r="J11" s="13" t="s">
        <v>135</v>
      </c>
      <c r="K11" s="14" t="s">
        <v>135</v>
      </c>
      <c r="L11" s="13" t="s">
        <v>135</v>
      </c>
    </row>
    <row r="12" spans="1:12" x14ac:dyDescent="0.25">
      <c r="A12" s="12" t="s">
        <v>469</v>
      </c>
      <c r="B12" s="13">
        <v>-190</v>
      </c>
      <c r="C12" s="14">
        <v>-50</v>
      </c>
      <c r="D12" s="13" t="s">
        <v>135</v>
      </c>
      <c r="E12" s="14" t="s">
        <v>135</v>
      </c>
      <c r="F12" s="13">
        <v>-18934</v>
      </c>
      <c r="G12" s="26">
        <v>-78386</v>
      </c>
      <c r="H12" s="13" t="s">
        <v>135</v>
      </c>
      <c r="I12" s="14" t="s">
        <v>135</v>
      </c>
      <c r="J12" s="13" t="s">
        <v>135</v>
      </c>
      <c r="K12" s="14" t="s">
        <v>135</v>
      </c>
      <c r="L12" s="13" t="s">
        <v>135</v>
      </c>
    </row>
    <row r="13" spans="1:12" x14ac:dyDescent="0.25">
      <c r="A13" s="12" t="s">
        <v>470</v>
      </c>
      <c r="B13" s="13">
        <v>38102</v>
      </c>
      <c r="C13" s="14">
        <v>-14174</v>
      </c>
      <c r="D13" s="13">
        <v>11895</v>
      </c>
      <c r="E13" s="14">
        <v>32614</v>
      </c>
      <c r="F13" s="13">
        <v>5641</v>
      </c>
      <c r="G13" s="26">
        <v>45615</v>
      </c>
      <c r="H13" s="13" t="s">
        <v>135</v>
      </c>
      <c r="I13" s="14" t="s">
        <v>135</v>
      </c>
      <c r="J13" s="13" t="s">
        <v>135</v>
      </c>
      <c r="K13" s="14" t="s">
        <v>135</v>
      </c>
      <c r="L13" s="13" t="s">
        <v>135</v>
      </c>
    </row>
    <row r="14" spans="1:12" x14ac:dyDescent="0.25">
      <c r="A14" s="27" t="s">
        <v>471</v>
      </c>
      <c r="B14" s="13" t="s">
        <v>135</v>
      </c>
      <c r="C14" s="14" t="s">
        <v>135</v>
      </c>
      <c r="D14" s="13" t="s">
        <v>135</v>
      </c>
      <c r="E14" s="14">
        <v>5377</v>
      </c>
      <c r="F14" s="13">
        <v>13151</v>
      </c>
      <c r="G14" s="26">
        <v>31968</v>
      </c>
      <c r="H14" s="13" t="s">
        <v>135</v>
      </c>
      <c r="I14" s="14" t="s">
        <v>135</v>
      </c>
      <c r="J14" s="13" t="s">
        <v>135</v>
      </c>
      <c r="K14" s="14" t="s">
        <v>135</v>
      </c>
      <c r="L14" s="13" t="s">
        <v>135</v>
      </c>
    </row>
    <row r="15" spans="1:12" x14ac:dyDescent="0.25">
      <c r="A15" s="12" t="s">
        <v>472</v>
      </c>
      <c r="B15" s="13" t="s">
        <v>135</v>
      </c>
      <c r="C15" s="14" t="s">
        <v>135</v>
      </c>
      <c r="D15" s="13" t="s">
        <v>135</v>
      </c>
      <c r="E15" s="14">
        <v>-254</v>
      </c>
      <c r="F15" s="13">
        <v>-1569</v>
      </c>
      <c r="G15" s="26">
        <v>-12376</v>
      </c>
      <c r="H15" s="13" t="s">
        <v>135</v>
      </c>
      <c r="I15" s="14" t="s">
        <v>135</v>
      </c>
      <c r="J15" s="13" t="s">
        <v>135</v>
      </c>
      <c r="K15" s="14" t="s">
        <v>135</v>
      </c>
      <c r="L15" s="13" t="s">
        <v>135</v>
      </c>
    </row>
    <row r="16" spans="1:12" x14ac:dyDescent="0.25">
      <c r="A16" s="12" t="s">
        <v>473</v>
      </c>
      <c r="B16" s="13" t="s">
        <v>135</v>
      </c>
      <c r="C16" s="14" t="s">
        <v>135</v>
      </c>
      <c r="D16" s="13" t="s">
        <v>135</v>
      </c>
      <c r="E16" s="14" t="s">
        <v>135</v>
      </c>
      <c r="F16" s="13">
        <v>-9987</v>
      </c>
      <c r="G16" s="26">
        <v>-3658</v>
      </c>
      <c r="H16" s="13" t="s">
        <v>135</v>
      </c>
      <c r="I16" s="14" t="s">
        <v>135</v>
      </c>
      <c r="J16" s="13" t="s">
        <v>135</v>
      </c>
      <c r="K16" s="14" t="s">
        <v>135</v>
      </c>
      <c r="L16" s="13" t="s">
        <v>135</v>
      </c>
    </row>
    <row r="17" spans="1:12" x14ac:dyDescent="0.25">
      <c r="A17" s="12" t="s">
        <v>474</v>
      </c>
      <c r="B17" s="13">
        <v>38102</v>
      </c>
      <c r="C17" s="14">
        <v>8664</v>
      </c>
      <c r="D17" s="13" t="s">
        <v>135</v>
      </c>
      <c r="E17" s="14" t="s">
        <v>135</v>
      </c>
      <c r="F17" s="13" t="s">
        <v>135</v>
      </c>
      <c r="G17" s="26">
        <v>23754</v>
      </c>
      <c r="H17" s="13" t="s">
        <v>135</v>
      </c>
      <c r="I17" s="14" t="s">
        <v>135</v>
      </c>
      <c r="J17" s="13" t="s">
        <v>135</v>
      </c>
      <c r="K17" s="14" t="s">
        <v>135</v>
      </c>
      <c r="L17" s="13" t="s">
        <v>135</v>
      </c>
    </row>
    <row r="18" spans="1:12" x14ac:dyDescent="0.25">
      <c r="A18" s="12" t="s">
        <v>475</v>
      </c>
      <c r="B18" s="13">
        <v>-40445</v>
      </c>
      <c r="C18" s="14">
        <v>-56019</v>
      </c>
      <c r="D18" s="13" t="s">
        <v>135</v>
      </c>
      <c r="E18" s="14">
        <v>-25160</v>
      </c>
      <c r="F18" s="13">
        <v>-5521</v>
      </c>
      <c r="G18" s="26">
        <v>-21858</v>
      </c>
      <c r="H18" s="13" t="s">
        <v>135</v>
      </c>
      <c r="I18" s="14" t="s">
        <v>135</v>
      </c>
      <c r="J18" s="13" t="s">
        <v>135</v>
      </c>
      <c r="K18" s="14" t="s">
        <v>135</v>
      </c>
      <c r="L18" s="13" t="s">
        <v>135</v>
      </c>
    </row>
    <row r="19" spans="1:12" x14ac:dyDescent="0.25">
      <c r="A19" s="12" t="s">
        <v>476</v>
      </c>
      <c r="B19" s="13" t="s">
        <v>135</v>
      </c>
      <c r="C19" s="14">
        <v>-258</v>
      </c>
      <c r="D19" s="13" t="s">
        <v>135</v>
      </c>
      <c r="E19" s="14" t="s">
        <v>135</v>
      </c>
      <c r="F19" s="13">
        <v>6630</v>
      </c>
      <c r="G19" s="26">
        <v>8597</v>
      </c>
      <c r="H19" s="13" t="s">
        <v>135</v>
      </c>
      <c r="I19" s="14" t="s">
        <v>135</v>
      </c>
      <c r="J19" s="13" t="s">
        <v>135</v>
      </c>
      <c r="K19" s="14" t="s">
        <v>135</v>
      </c>
      <c r="L19" s="13" t="s">
        <v>135</v>
      </c>
    </row>
    <row r="20" spans="1:12" x14ac:dyDescent="0.25">
      <c r="A20" s="12" t="s">
        <v>477</v>
      </c>
      <c r="B20" s="13">
        <v>392</v>
      </c>
      <c r="C20" s="14" t="s">
        <v>135</v>
      </c>
      <c r="D20" s="13" t="s">
        <v>135</v>
      </c>
      <c r="E20" s="14" t="s">
        <v>135</v>
      </c>
      <c r="F20" s="13">
        <v>-3941</v>
      </c>
      <c r="G20" s="26">
        <v>23408</v>
      </c>
      <c r="H20" s="13" t="s">
        <v>135</v>
      </c>
      <c r="I20" s="14" t="s">
        <v>135</v>
      </c>
      <c r="J20" s="13" t="s">
        <v>135</v>
      </c>
      <c r="K20" s="14" t="s">
        <v>135</v>
      </c>
      <c r="L20" s="13" t="s">
        <v>135</v>
      </c>
    </row>
    <row r="21" spans="1:12" x14ac:dyDescent="0.25">
      <c r="A21" s="12" t="s">
        <v>478</v>
      </c>
      <c r="B21" s="13">
        <v>8587</v>
      </c>
      <c r="C21" s="14">
        <v>979</v>
      </c>
      <c r="D21" s="13" t="s">
        <v>135</v>
      </c>
      <c r="E21" s="14" t="s">
        <v>135</v>
      </c>
      <c r="F21" s="13" t="s">
        <v>135</v>
      </c>
      <c r="G21" s="26">
        <v>-2000</v>
      </c>
      <c r="H21" s="13" t="s">
        <v>135</v>
      </c>
      <c r="I21" s="14" t="s">
        <v>135</v>
      </c>
      <c r="J21" s="13" t="s">
        <v>135</v>
      </c>
      <c r="K21" s="14" t="s">
        <v>135</v>
      </c>
      <c r="L21" s="13" t="s">
        <v>135</v>
      </c>
    </row>
    <row r="22" spans="1:12" x14ac:dyDescent="0.25">
      <c r="A22" s="22"/>
      <c r="B22" s="13"/>
      <c r="C22" s="14"/>
      <c r="D22" s="13"/>
      <c r="E22" s="14"/>
      <c r="F22" s="13"/>
      <c r="G22" s="26"/>
      <c r="H22" s="13"/>
      <c r="I22" s="14"/>
      <c r="J22" s="13"/>
      <c r="K22" s="14"/>
      <c r="L22" s="13"/>
    </row>
    <row r="23" spans="1:12" x14ac:dyDescent="0.25">
      <c r="A23" s="12" t="s">
        <v>362</v>
      </c>
      <c r="B23" s="13">
        <v>-308</v>
      </c>
      <c r="C23" s="14">
        <v>-14174</v>
      </c>
      <c r="D23" s="13">
        <v>-16066</v>
      </c>
      <c r="E23" s="14">
        <v>-48640</v>
      </c>
      <c r="F23" s="13">
        <v>-78272</v>
      </c>
      <c r="G23" s="26">
        <v>-41054</v>
      </c>
      <c r="H23" s="13">
        <v>-120391.70300000004</v>
      </c>
      <c r="I23" s="14">
        <v>-88583.636301060033</v>
      </c>
      <c r="J23" s="13">
        <v>-44876.278593868017</v>
      </c>
      <c r="K23" s="14">
        <v>-263749.93735924014</v>
      </c>
      <c r="L23" s="13">
        <v>-368291.90443296684</v>
      </c>
    </row>
    <row r="24" spans="1:12" x14ac:dyDescent="0.25">
      <c r="A24" s="12" t="s">
        <v>386</v>
      </c>
      <c r="B24" s="13" t="s">
        <v>135</v>
      </c>
      <c r="C24" s="14" t="s">
        <v>135</v>
      </c>
      <c r="D24" s="13" t="s">
        <v>135</v>
      </c>
      <c r="E24" s="14" t="s">
        <v>135</v>
      </c>
      <c r="F24" s="13">
        <v>-14196</v>
      </c>
      <c r="G24" s="26">
        <v>40723</v>
      </c>
      <c r="H24" s="13" t="s">
        <v>135</v>
      </c>
      <c r="I24" s="14" t="s">
        <v>135</v>
      </c>
      <c r="J24" s="13" t="s">
        <v>135</v>
      </c>
      <c r="K24" s="14" t="s">
        <v>135</v>
      </c>
      <c r="L24" s="13" t="s">
        <v>135</v>
      </c>
    </row>
    <row r="25" spans="1:12" x14ac:dyDescent="0.25">
      <c r="A25" s="12" t="s">
        <v>479</v>
      </c>
      <c r="B25" s="13" t="s">
        <v>135</v>
      </c>
      <c r="C25" s="14" t="s">
        <v>135</v>
      </c>
      <c r="D25" s="13" t="s">
        <v>135</v>
      </c>
      <c r="E25" s="14" t="s">
        <v>135</v>
      </c>
      <c r="F25" s="13" t="s">
        <v>135</v>
      </c>
      <c r="G25" s="26">
        <v>-44933</v>
      </c>
      <c r="H25" s="13" t="s">
        <v>135</v>
      </c>
      <c r="I25" s="14" t="s">
        <v>135</v>
      </c>
      <c r="J25" s="13" t="s">
        <v>135</v>
      </c>
      <c r="K25" s="14" t="s">
        <v>135</v>
      </c>
      <c r="L25" s="13" t="s">
        <v>135</v>
      </c>
    </row>
    <row r="26" spans="1:12" x14ac:dyDescent="0.25">
      <c r="A26" s="12" t="s">
        <v>480</v>
      </c>
      <c r="B26" s="13">
        <v>18483</v>
      </c>
      <c r="C26" s="14">
        <v>-27745</v>
      </c>
      <c r="D26" s="13">
        <v>-99599</v>
      </c>
      <c r="E26" s="14">
        <v>-334431</v>
      </c>
      <c r="F26" s="13">
        <v>-737483</v>
      </c>
      <c r="G26" s="26">
        <v>-522072</v>
      </c>
      <c r="H26" s="13">
        <v>-1729153.6354950001</v>
      </c>
      <c r="I26" s="14">
        <v>-1430656.0255912554</v>
      </c>
      <c r="J26" s="13">
        <v>-911430.55477136001</v>
      </c>
      <c r="K26" s="14">
        <v>-2664012.3323079962</v>
      </c>
      <c r="L26" s="13">
        <v>-3036328.2106068549</v>
      </c>
    </row>
    <row r="27" spans="1:12" x14ac:dyDescent="0.25">
      <c r="A27" s="12" t="s">
        <v>363</v>
      </c>
      <c r="B27" s="13" t="s">
        <v>135</v>
      </c>
      <c r="C27" s="14" t="s">
        <v>135</v>
      </c>
      <c r="D27" s="13" t="s">
        <v>135</v>
      </c>
      <c r="E27" s="14" t="s">
        <v>135</v>
      </c>
      <c r="F27" s="13">
        <v>6844</v>
      </c>
      <c r="G27" s="26">
        <v>-10460</v>
      </c>
      <c r="H27" s="13">
        <v>-39397.768799999962</v>
      </c>
      <c r="I27" s="14">
        <v>-17245.462395319977</v>
      </c>
      <c r="J27" s="13">
        <v>-63172.191938276803</v>
      </c>
      <c r="K27" s="14">
        <v>-52077.892696680217</v>
      </c>
      <c r="L27" s="13">
        <v>-121774.73057307424</v>
      </c>
    </row>
    <row r="28" spans="1:12" ht="14.4" thickBot="1" x14ac:dyDescent="0.3">
      <c r="A28" s="37" t="s">
        <v>481</v>
      </c>
      <c r="B28" s="33" t="s">
        <v>135</v>
      </c>
      <c r="C28" s="34" t="s">
        <v>135</v>
      </c>
      <c r="D28" s="33" t="s">
        <v>135</v>
      </c>
      <c r="E28" s="34">
        <v>87505</v>
      </c>
      <c r="F28" s="33">
        <v>285286</v>
      </c>
      <c r="G28" s="35">
        <v>486427</v>
      </c>
      <c r="H28" s="33">
        <v>630813.61551999976</v>
      </c>
      <c r="I28" s="34">
        <v>432196.92390724242</v>
      </c>
      <c r="J28" s="33">
        <v>-150274.47382791428</v>
      </c>
      <c r="K28" s="34">
        <v>419145.67643439531</v>
      </c>
      <c r="L28" s="33">
        <v>969877.11122367217</v>
      </c>
    </row>
    <row r="29" spans="1:12" x14ac:dyDescent="0.25">
      <c r="A29" s="25" t="s">
        <v>482</v>
      </c>
      <c r="B29" s="13">
        <v>-34750</v>
      </c>
      <c r="C29" s="14">
        <v>-186394</v>
      </c>
      <c r="D29" s="13">
        <v>-92371</v>
      </c>
      <c r="E29" s="14">
        <v>-1351562</v>
      </c>
      <c r="F29" s="13">
        <v>-439408</v>
      </c>
      <c r="G29" s="26">
        <v>-24592</v>
      </c>
      <c r="H29" s="13">
        <v>-979988.27244367078</v>
      </c>
      <c r="I29" s="14">
        <v>-314958.98416960688</v>
      </c>
      <c r="J29" s="13">
        <v>963457.16513839317</v>
      </c>
      <c r="K29" s="14">
        <v>4121837.9849891206</v>
      </c>
      <c r="L29" s="13">
        <v>14741950.421963202</v>
      </c>
    </row>
    <row r="30" spans="1:12" x14ac:dyDescent="0.25">
      <c r="A30" s="22"/>
      <c r="B30" s="13"/>
      <c r="C30" s="14"/>
      <c r="D30" s="13"/>
      <c r="E30" s="14"/>
      <c r="F30" s="13"/>
      <c r="G30" s="26"/>
      <c r="H30" s="13"/>
      <c r="I30" s="14"/>
      <c r="J30" s="13"/>
      <c r="K30" s="14"/>
      <c r="L30" s="13"/>
    </row>
    <row r="31" spans="1:12" x14ac:dyDescent="0.25">
      <c r="A31" s="12" t="s">
        <v>483</v>
      </c>
      <c r="B31" s="13">
        <v>13132</v>
      </c>
      <c r="C31" s="14">
        <v>41452</v>
      </c>
      <c r="D31" s="13" t="s">
        <v>135</v>
      </c>
      <c r="E31" s="14">
        <v>-42</v>
      </c>
      <c r="F31" s="13">
        <v>-542</v>
      </c>
      <c r="G31" s="26">
        <v>-2059</v>
      </c>
      <c r="H31" s="13" t="s">
        <v>135</v>
      </c>
      <c r="I31" s="14" t="s">
        <v>135</v>
      </c>
      <c r="J31" s="13" t="s">
        <v>135</v>
      </c>
      <c r="K31" s="14" t="s">
        <v>135</v>
      </c>
      <c r="L31" s="13" t="s">
        <v>135</v>
      </c>
    </row>
    <row r="32" spans="1:12" x14ac:dyDescent="0.25">
      <c r="A32" s="12" t="s">
        <v>484</v>
      </c>
      <c r="B32" s="13">
        <v>65147</v>
      </c>
      <c r="C32" s="14">
        <v>137781</v>
      </c>
      <c r="D32" s="13" t="s">
        <v>135</v>
      </c>
      <c r="E32" s="14">
        <v>-5228</v>
      </c>
      <c r="F32" s="13">
        <v>-12964</v>
      </c>
      <c r="G32" s="26">
        <v>-33630</v>
      </c>
      <c r="H32" s="13" t="s">
        <v>135</v>
      </c>
      <c r="I32" s="14" t="s">
        <v>135</v>
      </c>
      <c r="J32" s="13" t="s">
        <v>135</v>
      </c>
      <c r="K32" s="14" t="s">
        <v>135</v>
      </c>
      <c r="L32" s="13" t="s">
        <v>135</v>
      </c>
    </row>
    <row r="33" spans="1:12" x14ac:dyDescent="0.25">
      <c r="A33" s="12" t="s">
        <v>485</v>
      </c>
      <c r="B33" s="13" t="s">
        <v>135</v>
      </c>
      <c r="C33" s="14" t="s">
        <v>135</v>
      </c>
      <c r="D33" s="13" t="s">
        <v>135</v>
      </c>
      <c r="E33" s="14">
        <v>254</v>
      </c>
      <c r="F33" s="13">
        <v>1569</v>
      </c>
      <c r="G33" s="26">
        <v>12376</v>
      </c>
      <c r="H33" s="13">
        <v>12376</v>
      </c>
      <c r="I33" s="14">
        <v>12376</v>
      </c>
      <c r="J33" s="13">
        <v>12376</v>
      </c>
      <c r="K33" s="14">
        <v>12376</v>
      </c>
      <c r="L33" s="13">
        <v>12376</v>
      </c>
    </row>
    <row r="34" spans="1:12" x14ac:dyDescent="0.25">
      <c r="A34" s="25" t="s">
        <v>486</v>
      </c>
      <c r="B34" s="13">
        <v>43529</v>
      </c>
      <c r="C34" s="14">
        <v>-7161</v>
      </c>
      <c r="D34" s="13">
        <v>-92371</v>
      </c>
      <c r="E34" s="14">
        <v>-1356578</v>
      </c>
      <c r="F34" s="13">
        <v>-451345</v>
      </c>
      <c r="G34" s="26">
        <v>-47905</v>
      </c>
      <c r="H34" s="13">
        <v>-967612.27244367078</v>
      </c>
      <c r="I34" s="14">
        <v>-302582.98416960688</v>
      </c>
      <c r="J34" s="13">
        <v>975833.16513839317</v>
      </c>
      <c r="K34" s="14">
        <v>4134213.9849891206</v>
      </c>
      <c r="L34" s="13">
        <v>14754326.421963202</v>
      </c>
    </row>
    <row r="35" spans="1:12" x14ac:dyDescent="0.25">
      <c r="A35" s="21"/>
      <c r="B35" s="13"/>
      <c r="C35" s="14"/>
      <c r="D35" s="13"/>
      <c r="E35" s="14"/>
      <c r="F35" s="13"/>
      <c r="G35" s="26"/>
      <c r="H35" s="13"/>
      <c r="I35" s="14"/>
      <c r="J35" s="13"/>
      <c r="K35" s="14"/>
      <c r="L35" s="13"/>
    </row>
    <row r="36" spans="1:12" x14ac:dyDescent="0.25">
      <c r="A36" s="21"/>
      <c r="B36" s="13" t="s">
        <v>298</v>
      </c>
      <c r="C36" s="14" t="s">
        <v>487</v>
      </c>
      <c r="D36" s="13" t="s">
        <v>300</v>
      </c>
      <c r="E36" s="14" t="s">
        <v>488</v>
      </c>
      <c r="F36" s="13" t="s">
        <v>275</v>
      </c>
      <c r="G36" s="26" t="s">
        <v>301</v>
      </c>
      <c r="H36" s="13" t="s">
        <v>277</v>
      </c>
      <c r="I36" s="14" t="s">
        <v>489</v>
      </c>
      <c r="J36" s="13" t="s">
        <v>279</v>
      </c>
      <c r="K36" s="14" t="s">
        <v>490</v>
      </c>
      <c r="L36" s="13" t="s">
        <v>303</v>
      </c>
    </row>
    <row r="37" spans="1:12" x14ac:dyDescent="0.25">
      <c r="A37" s="12" t="s">
        <v>491</v>
      </c>
      <c r="B37" s="13" t="s">
        <v>135</v>
      </c>
      <c r="C37" s="14" t="s">
        <v>135</v>
      </c>
      <c r="D37" s="13" t="s">
        <v>135</v>
      </c>
      <c r="E37" s="14" t="s">
        <v>135</v>
      </c>
      <c r="F37" s="13">
        <v>-724607</v>
      </c>
      <c r="G37" s="26" t="s">
        <v>135</v>
      </c>
      <c r="H37" s="13" t="s">
        <v>135</v>
      </c>
      <c r="I37" s="14" t="s">
        <v>135</v>
      </c>
      <c r="J37" s="13" t="s">
        <v>135</v>
      </c>
      <c r="K37" s="14" t="s">
        <v>135</v>
      </c>
      <c r="L37" s="13" t="s">
        <v>135</v>
      </c>
    </row>
    <row r="38" spans="1:12" x14ac:dyDescent="0.25">
      <c r="A38" s="27" t="s">
        <v>492</v>
      </c>
      <c r="B38" s="13" t="s">
        <v>135</v>
      </c>
      <c r="C38" s="14" t="s">
        <v>135</v>
      </c>
      <c r="D38" s="13" t="s">
        <v>135</v>
      </c>
      <c r="E38" s="14" t="s">
        <v>135</v>
      </c>
      <c r="F38" s="13">
        <v>331607</v>
      </c>
      <c r="G38" s="26">
        <v>393000</v>
      </c>
      <c r="H38" s="13" t="s">
        <v>135</v>
      </c>
      <c r="I38" s="14" t="s">
        <v>135</v>
      </c>
      <c r="J38" s="13" t="s">
        <v>135</v>
      </c>
      <c r="K38" s="14" t="s">
        <v>135</v>
      </c>
      <c r="L38" s="13" t="s">
        <v>135</v>
      </c>
    </row>
    <row r="39" spans="1:12" x14ac:dyDescent="0.25">
      <c r="A39" s="12" t="s">
        <v>493</v>
      </c>
      <c r="B39" s="13" t="s">
        <v>135</v>
      </c>
      <c r="C39" s="14" t="s">
        <v>135</v>
      </c>
      <c r="D39" s="13" t="s">
        <v>135</v>
      </c>
      <c r="E39" s="14" t="s">
        <v>135</v>
      </c>
      <c r="F39" s="13">
        <v>-84224</v>
      </c>
      <c r="G39" s="26">
        <v>-110900</v>
      </c>
      <c r="H39" s="13" t="s">
        <v>135</v>
      </c>
      <c r="I39" s="14" t="s">
        <v>135</v>
      </c>
      <c r="J39" s="13" t="s">
        <v>135</v>
      </c>
      <c r="K39" s="14" t="s">
        <v>135</v>
      </c>
      <c r="L39" s="13" t="s">
        <v>135</v>
      </c>
    </row>
    <row r="40" spans="1:12" x14ac:dyDescent="0.25">
      <c r="A40" s="12" t="s">
        <v>494</v>
      </c>
      <c r="B40" s="13" t="s">
        <v>135</v>
      </c>
      <c r="C40" s="14" t="s">
        <v>135</v>
      </c>
      <c r="D40" s="13" t="s">
        <v>135</v>
      </c>
      <c r="E40" s="14" t="s">
        <v>135</v>
      </c>
      <c r="F40" s="13">
        <v>11485</v>
      </c>
      <c r="G40" s="26" t="s">
        <v>135</v>
      </c>
      <c r="H40" s="13" t="s">
        <v>135</v>
      </c>
      <c r="I40" s="14" t="s">
        <v>135</v>
      </c>
      <c r="J40" s="13" t="s">
        <v>135</v>
      </c>
      <c r="K40" s="14" t="s">
        <v>135</v>
      </c>
      <c r="L40" s="13" t="s">
        <v>135</v>
      </c>
    </row>
    <row r="41" spans="1:12" x14ac:dyDescent="0.25">
      <c r="A41" s="12" t="s">
        <v>495</v>
      </c>
      <c r="B41" s="13" t="s">
        <v>135</v>
      </c>
      <c r="C41" s="14" t="s">
        <v>135</v>
      </c>
      <c r="D41" s="13" t="s">
        <v>135</v>
      </c>
      <c r="E41" s="14" t="s">
        <v>135</v>
      </c>
      <c r="F41" s="13">
        <v>6495</v>
      </c>
      <c r="G41" s="26">
        <v>5590</v>
      </c>
      <c r="H41" s="13">
        <v>5590</v>
      </c>
      <c r="I41" s="14">
        <v>5590</v>
      </c>
      <c r="J41" s="13">
        <v>5590</v>
      </c>
      <c r="K41" s="14">
        <v>5590</v>
      </c>
      <c r="L41" s="13">
        <v>5590</v>
      </c>
    </row>
    <row r="42" spans="1:12" x14ac:dyDescent="0.25">
      <c r="A42" s="12" t="s">
        <v>496</v>
      </c>
      <c r="B42" s="13" t="s">
        <v>135</v>
      </c>
      <c r="C42" s="14" t="s">
        <v>135</v>
      </c>
      <c r="D42" s="13" t="s">
        <v>135</v>
      </c>
      <c r="E42" s="14" t="s">
        <v>135</v>
      </c>
      <c r="F42" s="13">
        <v>-62500</v>
      </c>
      <c r="G42" s="26">
        <v>-4000</v>
      </c>
      <c r="H42" s="13" t="s">
        <v>135</v>
      </c>
      <c r="I42" s="14" t="s">
        <v>135</v>
      </c>
      <c r="J42" s="13" t="s">
        <v>135</v>
      </c>
      <c r="K42" s="14" t="s">
        <v>135</v>
      </c>
      <c r="L42" s="13" t="s">
        <v>135</v>
      </c>
    </row>
    <row r="43" spans="1:12" x14ac:dyDescent="0.25">
      <c r="A43" s="12" t="s">
        <v>497</v>
      </c>
      <c r="B43" s="13" t="s">
        <v>135</v>
      </c>
      <c r="C43" s="14" t="s">
        <v>135</v>
      </c>
      <c r="D43" s="13" t="s">
        <v>135</v>
      </c>
      <c r="E43" s="14" t="s">
        <v>135</v>
      </c>
      <c r="F43" s="13" t="s">
        <v>135</v>
      </c>
      <c r="G43" s="26">
        <v>-210151</v>
      </c>
      <c r="H43" s="13" t="s">
        <v>135</v>
      </c>
      <c r="I43" s="14" t="s">
        <v>135</v>
      </c>
      <c r="J43" s="13" t="s">
        <v>135</v>
      </c>
      <c r="K43" s="14" t="s">
        <v>135</v>
      </c>
      <c r="L43" s="13" t="s">
        <v>135</v>
      </c>
    </row>
    <row r="44" spans="1:12" x14ac:dyDescent="0.25">
      <c r="A44" s="12" t="s">
        <v>498</v>
      </c>
      <c r="B44" s="13" t="s">
        <v>135</v>
      </c>
      <c r="C44" s="14" t="s">
        <v>135</v>
      </c>
      <c r="D44" s="13" t="s">
        <v>135</v>
      </c>
      <c r="E44" s="14">
        <v>-9700</v>
      </c>
      <c r="F44" s="13">
        <v>-7300</v>
      </c>
      <c r="G44" s="26" t="s">
        <v>135</v>
      </c>
      <c r="H44" s="13" t="s">
        <v>135</v>
      </c>
      <c r="I44" s="14" t="s">
        <v>135</v>
      </c>
      <c r="J44" s="13" t="s">
        <v>135</v>
      </c>
      <c r="K44" s="14" t="s">
        <v>135</v>
      </c>
      <c r="L44" s="13" t="s">
        <v>135</v>
      </c>
    </row>
    <row r="45" spans="1:12" x14ac:dyDescent="0.25">
      <c r="A45" s="12" t="s">
        <v>499</v>
      </c>
      <c r="B45" s="13">
        <v>-1825</v>
      </c>
      <c r="C45" s="14">
        <v>-7632</v>
      </c>
      <c r="D45" s="13">
        <v>-4498</v>
      </c>
      <c r="E45" s="14">
        <v>-11114</v>
      </c>
      <c r="F45" s="13">
        <v>-11459</v>
      </c>
      <c r="G45" s="26">
        <v>-14133</v>
      </c>
      <c r="H45" s="13">
        <v>19566.094400000002</v>
      </c>
      <c r="I45" s="14">
        <v>-13088.805089152009</v>
      </c>
      <c r="J45" s="13">
        <v>-19334.058523166241</v>
      </c>
      <c r="K45" s="14">
        <v>-15706.941422440563</v>
      </c>
      <c r="L45" s="13">
        <v>-34442.801602817555</v>
      </c>
    </row>
    <row r="46" spans="1:12" x14ac:dyDescent="0.25">
      <c r="A46" s="27" t="s">
        <v>500</v>
      </c>
      <c r="B46" s="13" t="s">
        <v>135</v>
      </c>
      <c r="C46" s="14">
        <v>4</v>
      </c>
      <c r="D46" s="13">
        <v>43</v>
      </c>
      <c r="E46" s="14">
        <v>353</v>
      </c>
      <c r="F46" s="13">
        <v>143</v>
      </c>
      <c r="G46" s="26">
        <v>123</v>
      </c>
      <c r="H46" s="13" t="s">
        <v>135</v>
      </c>
      <c r="I46" s="14" t="s">
        <v>135</v>
      </c>
      <c r="J46" s="13" t="s">
        <v>135</v>
      </c>
      <c r="K46" s="14" t="s">
        <v>135</v>
      </c>
      <c r="L46" s="13" t="s">
        <v>135</v>
      </c>
    </row>
    <row r="47" spans="1:12" x14ac:dyDescent="0.25">
      <c r="A47" s="12" t="s">
        <v>501</v>
      </c>
      <c r="B47" s="13">
        <v>-2383</v>
      </c>
      <c r="C47" s="14">
        <v>-150</v>
      </c>
      <c r="D47" s="13">
        <v>-1111</v>
      </c>
      <c r="E47" s="14">
        <v>-203</v>
      </c>
      <c r="F47" s="13">
        <v>-421</v>
      </c>
      <c r="G47" s="26">
        <v>-195</v>
      </c>
      <c r="H47" s="13" t="s">
        <v>135</v>
      </c>
      <c r="I47" s="14" t="s">
        <v>135</v>
      </c>
      <c r="J47" s="13" t="s">
        <v>135</v>
      </c>
      <c r="K47" s="14" t="s">
        <v>135</v>
      </c>
      <c r="L47" s="13" t="s">
        <v>135</v>
      </c>
    </row>
    <row r="48" spans="1:12" x14ac:dyDescent="0.25">
      <c r="A48" s="12" t="s">
        <v>502</v>
      </c>
      <c r="B48" s="13" t="s">
        <v>135</v>
      </c>
      <c r="C48" s="14">
        <v>-16277</v>
      </c>
      <c r="D48" s="13">
        <v>-27858</v>
      </c>
      <c r="E48" s="14">
        <v>-62134</v>
      </c>
      <c r="F48" s="13">
        <v>-116505</v>
      </c>
      <c r="G48" s="26">
        <v>-156314</v>
      </c>
      <c r="H48" s="13">
        <v>-245136.77549735006</v>
      </c>
      <c r="I48" s="14">
        <v>-327815.88059528696</v>
      </c>
      <c r="J48" s="13">
        <v>-496525.56028668536</v>
      </c>
      <c r="K48" s="14">
        <v>-736614.39014515339</v>
      </c>
      <c r="L48" s="13">
        <v>-1126947.2497803913</v>
      </c>
    </row>
    <row r="49" spans="1:12" x14ac:dyDescent="0.25">
      <c r="A49" s="21"/>
      <c r="B49" s="13"/>
      <c r="C49" s="14" t="s">
        <v>135</v>
      </c>
      <c r="D49" s="13">
        <v>0.7114947471892854</v>
      </c>
      <c r="E49" s="14">
        <v>1.23038265489267</v>
      </c>
      <c r="F49" s="13">
        <v>0.87506035342968413</v>
      </c>
      <c r="G49" s="26">
        <v>0.34169348954980472</v>
      </c>
      <c r="H49" s="13">
        <v>0.56823301494012091</v>
      </c>
      <c r="I49" s="14">
        <v>0.33727744411336058</v>
      </c>
      <c r="J49" s="13">
        <v>0.51464767169008208</v>
      </c>
      <c r="K49" s="14">
        <v>0.48353770492670067</v>
      </c>
      <c r="L49" s="13">
        <v>0.52990121406441837</v>
      </c>
    </row>
    <row r="50" spans="1:12" x14ac:dyDescent="0.25">
      <c r="A50" s="12" t="s">
        <v>503</v>
      </c>
      <c r="B50" s="13" t="s">
        <v>135</v>
      </c>
      <c r="C50" s="14" t="s">
        <v>135</v>
      </c>
      <c r="D50" s="13" t="s">
        <v>135</v>
      </c>
      <c r="E50" s="14" t="s">
        <v>135</v>
      </c>
      <c r="F50" s="13">
        <v>-12550</v>
      </c>
      <c r="G50" s="26">
        <v>-8400</v>
      </c>
      <c r="H50" s="13" t="s">
        <v>135</v>
      </c>
      <c r="I50" s="14" t="s">
        <v>135</v>
      </c>
      <c r="J50" s="13" t="s">
        <v>135</v>
      </c>
      <c r="K50" s="14" t="s">
        <v>135</v>
      </c>
      <c r="L50" s="13" t="s">
        <v>135</v>
      </c>
    </row>
    <row r="51" spans="1:12" x14ac:dyDescent="0.25">
      <c r="A51" s="12" t="s">
        <v>504</v>
      </c>
      <c r="B51" s="13" t="s">
        <v>135</v>
      </c>
      <c r="C51" s="14" t="s">
        <v>135</v>
      </c>
      <c r="D51" s="13" t="s">
        <v>135</v>
      </c>
      <c r="E51" s="14" t="s">
        <v>135</v>
      </c>
      <c r="F51" s="13">
        <v>2175</v>
      </c>
      <c r="G51" s="26">
        <v>22600</v>
      </c>
      <c r="H51" s="13" t="s">
        <v>135</v>
      </c>
      <c r="I51" s="14" t="s">
        <v>135</v>
      </c>
      <c r="J51" s="13" t="s">
        <v>135</v>
      </c>
      <c r="K51" s="14" t="s">
        <v>135</v>
      </c>
      <c r="L51" s="13" t="s">
        <v>135</v>
      </c>
    </row>
    <row r="52" spans="1:12" x14ac:dyDescent="0.25">
      <c r="A52" s="12" t="s">
        <v>505</v>
      </c>
      <c r="B52" s="13" t="s">
        <v>135</v>
      </c>
      <c r="C52" s="14" t="s">
        <v>135</v>
      </c>
      <c r="D52" s="13" t="s">
        <v>135</v>
      </c>
      <c r="E52" s="14" t="s">
        <v>135</v>
      </c>
      <c r="F52" s="13" t="s">
        <v>135</v>
      </c>
      <c r="G52" s="26">
        <v>-24000</v>
      </c>
      <c r="H52" s="13" t="s">
        <v>135</v>
      </c>
      <c r="I52" s="14" t="s">
        <v>135</v>
      </c>
      <c r="J52" s="13" t="s">
        <v>135</v>
      </c>
      <c r="K52" s="14" t="s">
        <v>135</v>
      </c>
      <c r="L52" s="13" t="s">
        <v>135</v>
      </c>
    </row>
    <row r="53" spans="1:12" ht="14.4" thickBot="1" x14ac:dyDescent="0.3">
      <c r="A53" s="36"/>
      <c r="B53" s="33"/>
      <c r="C53" s="34"/>
      <c r="D53" s="33"/>
      <c r="E53" s="34"/>
      <c r="F53" s="33"/>
      <c r="G53" s="35"/>
      <c r="H53" s="33"/>
      <c r="I53" s="34"/>
      <c r="J53" s="33"/>
      <c r="K53" s="34"/>
      <c r="L53" s="33"/>
    </row>
    <row r="54" spans="1:12" x14ac:dyDescent="0.25">
      <c r="A54" s="38" t="s">
        <v>506</v>
      </c>
      <c r="B54" s="13">
        <v>-4018</v>
      </c>
      <c r="C54" s="14">
        <v>-35247</v>
      </c>
      <c r="D54" s="13">
        <v>-21832</v>
      </c>
      <c r="E54" s="14">
        <v>-110926</v>
      </c>
      <c r="F54" s="13">
        <v>-667661</v>
      </c>
      <c r="G54" s="26">
        <v>-106780</v>
      </c>
      <c r="H54" s="13">
        <v>-219980.11286433513</v>
      </c>
      <c r="I54" s="14">
        <v>-335314.34840699483</v>
      </c>
      <c r="J54" s="13">
        <v>-510269.10416217992</v>
      </c>
      <c r="K54" s="14">
        <v>-746730.84802988905</v>
      </c>
      <c r="L54" s="13">
        <v>-1155799.5214819948</v>
      </c>
    </row>
    <row r="55" spans="1:12" x14ac:dyDescent="0.25">
      <c r="A55" s="21"/>
      <c r="B55" s="13"/>
      <c r="C55" s="14"/>
      <c r="D55" s="13"/>
      <c r="E55" s="14"/>
      <c r="F55" s="13"/>
      <c r="G55" s="26"/>
      <c r="H55" s="13"/>
      <c r="I55" s="14"/>
      <c r="J55" s="13"/>
      <c r="K55" s="14"/>
      <c r="L55" s="13"/>
    </row>
    <row r="56" spans="1:12" x14ac:dyDescent="0.25">
      <c r="A56" s="25" t="s">
        <v>507</v>
      </c>
      <c r="B56" s="13"/>
      <c r="C56" s="14"/>
      <c r="D56" s="13"/>
      <c r="E56" s="14"/>
      <c r="F56" s="13"/>
      <c r="G56" s="26"/>
      <c r="H56" s="13"/>
      <c r="I56" s="14"/>
      <c r="J56" s="13"/>
      <c r="K56" s="14"/>
      <c r="L56" s="13"/>
    </row>
    <row r="57" spans="1:12" x14ac:dyDescent="0.25">
      <c r="A57" s="12" t="s">
        <v>508</v>
      </c>
      <c r="B57" s="13" t="s">
        <v>135</v>
      </c>
      <c r="C57" s="14" t="s">
        <v>135</v>
      </c>
      <c r="D57" s="13" t="s">
        <v>135</v>
      </c>
      <c r="E57" s="14">
        <v>994</v>
      </c>
      <c r="F57" s="13">
        <v>1769566</v>
      </c>
      <c r="G57" s="26" t="s">
        <v>135</v>
      </c>
      <c r="H57" s="13" t="s">
        <v>135</v>
      </c>
      <c r="I57" s="14" t="s">
        <v>135</v>
      </c>
      <c r="J57" s="13" t="s">
        <v>135</v>
      </c>
      <c r="K57" s="14" t="s">
        <v>135</v>
      </c>
      <c r="L57" s="13" t="s">
        <v>135</v>
      </c>
    </row>
    <row r="58" spans="1:12" x14ac:dyDescent="0.25">
      <c r="A58" s="12" t="s">
        <v>509</v>
      </c>
      <c r="B58" s="13" t="s">
        <v>135</v>
      </c>
      <c r="C58" s="14" t="s">
        <v>135</v>
      </c>
      <c r="D58" s="13" t="s">
        <v>135</v>
      </c>
      <c r="E58" s="14" t="s">
        <v>135</v>
      </c>
      <c r="F58" s="13" t="s">
        <v>135</v>
      </c>
      <c r="G58" s="26">
        <v>1064040</v>
      </c>
      <c r="H58" s="13" t="s">
        <v>135</v>
      </c>
      <c r="I58" s="14">
        <v>1383252</v>
      </c>
      <c r="J58" s="13" t="s">
        <v>135</v>
      </c>
      <c r="K58" s="14" t="s">
        <v>135</v>
      </c>
      <c r="L58" s="13" t="s">
        <v>135</v>
      </c>
    </row>
    <row r="59" spans="1:12" x14ac:dyDescent="0.25">
      <c r="A59" s="12" t="s">
        <v>510</v>
      </c>
      <c r="B59" s="13" t="s">
        <v>135</v>
      </c>
      <c r="C59" s="14" t="s">
        <v>135</v>
      </c>
      <c r="D59" s="13" t="s">
        <v>135</v>
      </c>
      <c r="E59" s="14" t="s">
        <v>135</v>
      </c>
      <c r="F59" s="13" t="s">
        <v>135</v>
      </c>
      <c r="G59" s="26">
        <v>-23754</v>
      </c>
      <c r="H59" s="13" t="s">
        <v>135</v>
      </c>
      <c r="I59" s="14">
        <v>-414975.6</v>
      </c>
      <c r="J59" s="13" t="s">
        <v>135</v>
      </c>
      <c r="K59" s="14" t="s">
        <v>135</v>
      </c>
      <c r="L59" s="13" t="s">
        <v>135</v>
      </c>
    </row>
    <row r="60" spans="1:12" x14ac:dyDescent="0.25">
      <c r="A60" s="12" t="s">
        <v>511</v>
      </c>
      <c r="B60" s="13" t="s">
        <v>135</v>
      </c>
      <c r="C60" s="14" t="s">
        <v>135</v>
      </c>
      <c r="D60" s="13" t="s">
        <v>135</v>
      </c>
      <c r="E60" s="14" t="s">
        <v>135</v>
      </c>
      <c r="F60" s="13">
        <v>-90246</v>
      </c>
      <c r="G60" s="26" t="s">
        <v>135</v>
      </c>
      <c r="H60" s="13" t="s">
        <v>135</v>
      </c>
      <c r="I60" s="14" t="s">
        <v>135</v>
      </c>
      <c r="J60" s="13" t="s">
        <v>135</v>
      </c>
      <c r="K60" s="14" t="s">
        <v>135</v>
      </c>
      <c r="L60" s="13" t="s">
        <v>135</v>
      </c>
    </row>
    <row r="61" spans="1:12" x14ac:dyDescent="0.25">
      <c r="A61" s="12" t="s">
        <v>512</v>
      </c>
      <c r="B61" s="13" t="s">
        <v>135</v>
      </c>
      <c r="C61" s="14" t="s">
        <v>135</v>
      </c>
      <c r="D61" s="13" t="s">
        <v>135</v>
      </c>
      <c r="E61" s="14">
        <v>105000</v>
      </c>
      <c r="F61" s="13">
        <v>330000</v>
      </c>
      <c r="G61" s="26">
        <v>610000</v>
      </c>
      <c r="H61" s="13">
        <v>760200</v>
      </c>
      <c r="I61" s="14" t="s">
        <v>135</v>
      </c>
      <c r="J61" s="13" t="s">
        <v>135</v>
      </c>
      <c r="K61" s="14" t="s">
        <v>135</v>
      </c>
      <c r="L61" s="13" t="s">
        <v>135</v>
      </c>
    </row>
    <row r="62" spans="1:12" x14ac:dyDescent="0.25">
      <c r="A62" s="27" t="s">
        <v>513</v>
      </c>
      <c r="B62" s="13" t="s">
        <v>135</v>
      </c>
      <c r="C62" s="14" t="s">
        <v>135</v>
      </c>
      <c r="D62" s="13" t="s">
        <v>135</v>
      </c>
      <c r="E62" s="14">
        <v>-25000</v>
      </c>
      <c r="F62" s="13">
        <v>-110000</v>
      </c>
      <c r="G62" s="26">
        <v>-450128</v>
      </c>
      <c r="H62" s="13">
        <v>-579660</v>
      </c>
      <c r="I62" s="14">
        <v>-304080</v>
      </c>
      <c r="J62" s="13">
        <v>-456120</v>
      </c>
      <c r="K62" s="14" t="s">
        <v>135</v>
      </c>
      <c r="L62" s="13" t="s">
        <v>135</v>
      </c>
    </row>
    <row r="63" spans="1:12" x14ac:dyDescent="0.25">
      <c r="A63" s="12" t="s">
        <v>514</v>
      </c>
      <c r="B63" s="13" t="s">
        <v>135</v>
      </c>
      <c r="C63" s="14" t="s">
        <v>135</v>
      </c>
      <c r="D63" s="13" t="s">
        <v>135</v>
      </c>
      <c r="E63" s="14" t="s">
        <v>135</v>
      </c>
      <c r="F63" s="13">
        <v>12500</v>
      </c>
      <c r="G63" s="26">
        <v>2500</v>
      </c>
      <c r="H63" s="13" t="s">
        <v>135</v>
      </c>
      <c r="I63" s="14" t="s">
        <v>135</v>
      </c>
      <c r="J63" s="13" t="s">
        <v>135</v>
      </c>
      <c r="K63" s="14" t="s">
        <v>135</v>
      </c>
      <c r="L63" s="13" t="s">
        <v>135</v>
      </c>
    </row>
    <row r="64" spans="1:12" x14ac:dyDescent="0.25">
      <c r="A64" s="12" t="s">
        <v>515</v>
      </c>
      <c r="B64" s="13" t="s">
        <v>135</v>
      </c>
      <c r="C64" s="14" t="s">
        <v>135</v>
      </c>
      <c r="D64" s="13" t="s">
        <v>135</v>
      </c>
      <c r="E64" s="14" t="s">
        <v>135</v>
      </c>
      <c r="F64" s="13">
        <v>-12510</v>
      </c>
      <c r="G64" s="26">
        <v>-25880</v>
      </c>
      <c r="H64" s="13" t="s">
        <v>135</v>
      </c>
      <c r="I64" s="14" t="s">
        <v>135</v>
      </c>
      <c r="J64" s="13" t="s">
        <v>135</v>
      </c>
      <c r="K64" s="14" t="s">
        <v>135</v>
      </c>
      <c r="L64" s="13" t="s">
        <v>135</v>
      </c>
    </row>
    <row r="65" spans="1:13" x14ac:dyDescent="0.25">
      <c r="A65" s="12" t="s">
        <v>516</v>
      </c>
      <c r="B65" s="13" t="s">
        <v>135</v>
      </c>
      <c r="C65" s="14" t="s">
        <v>135</v>
      </c>
      <c r="D65" s="13" t="s">
        <v>135</v>
      </c>
      <c r="E65" s="14" t="s">
        <v>135</v>
      </c>
      <c r="F65" s="13" t="s">
        <v>135</v>
      </c>
      <c r="G65" s="26">
        <v>-11110</v>
      </c>
      <c r="H65" s="13" t="s">
        <v>135</v>
      </c>
      <c r="I65" s="14" t="s">
        <v>135</v>
      </c>
      <c r="J65" s="13" t="s">
        <v>135</v>
      </c>
      <c r="K65" s="14" t="s">
        <v>135</v>
      </c>
      <c r="L65" s="13" t="s">
        <v>135</v>
      </c>
    </row>
    <row r="66" spans="1:13" x14ac:dyDescent="0.25">
      <c r="A66" s="12" t="s">
        <v>517</v>
      </c>
      <c r="B66" s="13" t="s">
        <v>135</v>
      </c>
      <c r="C66" s="14" t="s">
        <v>135</v>
      </c>
      <c r="D66" s="13" t="s">
        <v>135</v>
      </c>
      <c r="E66" s="14">
        <v>-3039</v>
      </c>
      <c r="F66" s="13">
        <v>-39423</v>
      </c>
      <c r="G66" s="26" t="s">
        <v>135</v>
      </c>
      <c r="H66" s="13" t="s">
        <v>135</v>
      </c>
      <c r="I66" s="14" t="s">
        <v>135</v>
      </c>
      <c r="J66" s="13" t="s">
        <v>135</v>
      </c>
      <c r="K66" s="14" t="s">
        <v>135</v>
      </c>
      <c r="L66" s="13" t="s">
        <v>135</v>
      </c>
    </row>
    <row r="67" spans="1:13" x14ac:dyDescent="0.25">
      <c r="A67" s="12" t="s">
        <v>518</v>
      </c>
      <c r="B67" s="13" t="s">
        <v>135</v>
      </c>
      <c r="C67" s="14" t="s">
        <v>135</v>
      </c>
      <c r="D67" s="13" t="s">
        <v>135</v>
      </c>
      <c r="E67" s="14">
        <v>-12820</v>
      </c>
      <c r="F67" s="13">
        <v>-3659</v>
      </c>
      <c r="G67" s="26">
        <v>-3080</v>
      </c>
      <c r="H67" s="13" t="s">
        <v>135</v>
      </c>
      <c r="I67" s="14" t="s">
        <v>135</v>
      </c>
      <c r="J67" s="13" t="s">
        <v>135</v>
      </c>
      <c r="K67" s="14" t="s">
        <v>135</v>
      </c>
      <c r="L67" s="13" t="s">
        <v>135</v>
      </c>
    </row>
    <row r="68" spans="1:13" x14ac:dyDescent="0.25">
      <c r="A68" s="12" t="s">
        <v>519</v>
      </c>
      <c r="B68" s="13" t="s">
        <v>135</v>
      </c>
      <c r="C68" s="14">
        <v>1500</v>
      </c>
      <c r="D68" s="13" t="s">
        <v>135</v>
      </c>
      <c r="E68" s="14" t="s">
        <v>135</v>
      </c>
      <c r="F68" s="13" t="s">
        <v>135</v>
      </c>
      <c r="G68" s="26">
        <v>1000</v>
      </c>
      <c r="H68" s="13" t="s">
        <v>135</v>
      </c>
      <c r="I68" s="14" t="s">
        <v>135</v>
      </c>
      <c r="J68" s="13" t="s">
        <v>135</v>
      </c>
      <c r="K68" s="14" t="s">
        <v>135</v>
      </c>
      <c r="L68" s="13" t="s">
        <v>135</v>
      </c>
    </row>
    <row r="69" spans="1:13" ht="14.4" thickBot="1" x14ac:dyDescent="0.3">
      <c r="A69" s="36"/>
      <c r="B69" s="33"/>
      <c r="C69" s="34"/>
      <c r="D69" s="33"/>
      <c r="E69" s="34"/>
      <c r="F69" s="33"/>
      <c r="G69" s="35"/>
      <c r="H69" s="33"/>
      <c r="I69" s="34"/>
      <c r="J69" s="33"/>
      <c r="K69" s="34"/>
      <c r="L69" s="33"/>
    </row>
    <row r="70" spans="1:13" x14ac:dyDescent="0.25">
      <c r="A70" s="38" t="s">
        <v>520</v>
      </c>
      <c r="B70" s="13">
        <v>7221</v>
      </c>
      <c r="C70" s="14">
        <v>48560</v>
      </c>
      <c r="D70" s="13">
        <v>-34988</v>
      </c>
      <c r="E70" s="14">
        <v>455445</v>
      </c>
      <c r="F70" s="13">
        <v>1856228</v>
      </c>
      <c r="G70" s="26">
        <v>1163588</v>
      </c>
      <c r="H70" s="13">
        <v>180540</v>
      </c>
      <c r="I70" s="14">
        <v>664196.4</v>
      </c>
      <c r="J70" s="13">
        <v>-456120</v>
      </c>
      <c r="K70" s="14">
        <v>0</v>
      </c>
      <c r="L70" s="13">
        <v>0</v>
      </c>
    </row>
    <row r="71" spans="1:13" x14ac:dyDescent="0.25">
      <c r="A71" s="21"/>
      <c r="B71" s="13"/>
      <c r="C71" s="14"/>
      <c r="D71" s="13"/>
      <c r="E71" s="14"/>
      <c r="F71" s="13"/>
      <c r="G71" s="26"/>
      <c r="H71" s="13"/>
      <c r="I71" s="14"/>
      <c r="J71" s="13"/>
      <c r="K71" s="14"/>
      <c r="L71" s="13"/>
    </row>
    <row r="72" spans="1:13" x14ac:dyDescent="0.25">
      <c r="A72" s="25" t="s">
        <v>521</v>
      </c>
      <c r="B72" s="13">
        <v>46732</v>
      </c>
      <c r="C72" s="14">
        <v>6152</v>
      </c>
      <c r="D72" s="13">
        <v>-149191</v>
      </c>
      <c r="E72" s="14">
        <v>-1012059</v>
      </c>
      <c r="F72" s="13">
        <v>737222</v>
      </c>
      <c r="G72" s="26">
        <v>1008903</v>
      </c>
      <c r="H72" s="13">
        <v>-1007052.3853080058</v>
      </c>
      <c r="I72" s="14">
        <v>26299.067423398257</v>
      </c>
      <c r="J72" s="13">
        <v>9444.0609762132517</v>
      </c>
      <c r="K72" s="14">
        <v>3387483.1369592315</v>
      </c>
      <c r="L72" s="13">
        <v>13598526.900481207</v>
      </c>
    </row>
    <row r="73" spans="1:13" ht="14.4" thickBot="1" x14ac:dyDescent="0.3">
      <c r="A73" s="37" t="s">
        <v>522</v>
      </c>
      <c r="B73" s="33" t="s">
        <v>135</v>
      </c>
      <c r="C73" s="34" t="s">
        <v>135</v>
      </c>
      <c r="D73" s="33" t="s">
        <v>135</v>
      </c>
      <c r="E73" s="34" t="s">
        <v>135</v>
      </c>
      <c r="F73" s="33">
        <v>5521</v>
      </c>
      <c r="G73" s="35">
        <v>-55255</v>
      </c>
      <c r="H73" s="33" t="s">
        <v>135</v>
      </c>
      <c r="I73" s="34" t="s">
        <v>135</v>
      </c>
      <c r="J73" s="33" t="s">
        <v>135</v>
      </c>
      <c r="K73" s="34" t="s">
        <v>135</v>
      </c>
      <c r="L73" s="33" t="s">
        <v>135</v>
      </c>
    </row>
    <row r="74" spans="1:13" x14ac:dyDescent="0.25">
      <c r="A74" s="25" t="s">
        <v>523</v>
      </c>
      <c r="B74" s="13" t="s">
        <v>135</v>
      </c>
      <c r="C74" s="14" t="s">
        <v>135</v>
      </c>
      <c r="D74" s="13">
        <v>21529</v>
      </c>
      <c r="E74" s="14">
        <v>127585</v>
      </c>
      <c r="F74" s="13">
        <v>870328</v>
      </c>
      <c r="G74" s="26">
        <v>1823976</v>
      </c>
      <c r="H74" s="13">
        <v>816923.61469199415</v>
      </c>
      <c r="I74" s="14">
        <v>843222.68211539241</v>
      </c>
      <c r="J74" s="13">
        <v>852666.7430916056</v>
      </c>
      <c r="K74" s="14">
        <v>4240149.8800508371</v>
      </c>
      <c r="L74" s="13">
        <v>17838676.780532043</v>
      </c>
    </row>
    <row r="77" spans="1:13" s="47" customFormat="1" x14ac:dyDescent="0.25">
      <c r="A77" s="20" t="s">
        <v>524</v>
      </c>
      <c r="B77" s="8" t="s">
        <v>298</v>
      </c>
      <c r="C77" s="8" t="s">
        <v>299</v>
      </c>
      <c r="D77" s="8" t="s">
        <v>300</v>
      </c>
      <c r="E77" s="8" t="s">
        <v>274</v>
      </c>
      <c r="F77" s="8" t="s">
        <v>275</v>
      </c>
      <c r="G77" s="39" t="s">
        <v>301</v>
      </c>
      <c r="H77" s="8" t="s">
        <v>277</v>
      </c>
      <c r="I77" s="8" t="s">
        <v>278</v>
      </c>
      <c r="J77" s="8" t="s">
        <v>279</v>
      </c>
      <c r="K77" s="8" t="s">
        <v>302</v>
      </c>
      <c r="L77" s="8" t="s">
        <v>303</v>
      </c>
      <c r="M77" s="9"/>
    </row>
    <row r="78" spans="1:13" s="47" customFormat="1" x14ac:dyDescent="0.25">
      <c r="A78" s="12" t="s">
        <v>460</v>
      </c>
      <c r="B78" s="13">
        <v>152</v>
      </c>
      <c r="C78" s="14">
        <v>1221</v>
      </c>
      <c r="D78" s="13">
        <v>3143</v>
      </c>
      <c r="E78" s="14">
        <v>3573</v>
      </c>
      <c r="F78" s="13">
        <v>7265</v>
      </c>
      <c r="G78" s="26">
        <v>10553</v>
      </c>
      <c r="H78" s="13">
        <v>22504.872000000003</v>
      </c>
      <c r="I78" s="14">
        <v>17001.23388992</v>
      </c>
      <c r="J78" s="13">
        <v>25102.649897183746</v>
      </c>
      <c r="K78" s="14">
        <v>33586.93596182215</v>
      </c>
      <c r="L78" s="13">
        <v>50235.559584514012</v>
      </c>
      <c r="M78" s="9"/>
    </row>
    <row r="79" spans="1:13" s="50" customFormat="1" x14ac:dyDescent="0.25">
      <c r="A79" s="51" t="s">
        <v>293</v>
      </c>
      <c r="B79" s="13" t="s">
        <v>135</v>
      </c>
      <c r="C79" s="40">
        <v>7.0328947368421044</v>
      </c>
      <c r="D79" s="41">
        <v>1.5741195741195741</v>
      </c>
      <c r="E79" s="40">
        <v>0.13681196309258681</v>
      </c>
      <c r="F79" s="41">
        <v>1.0333053456479151</v>
      </c>
      <c r="G79" s="42">
        <v>0.45258086717136958</v>
      </c>
      <c r="H79" s="41">
        <v>1.1325568084904769</v>
      </c>
      <c r="I79" s="40">
        <v>-0.24455318430960205</v>
      </c>
      <c r="J79" s="41">
        <v>0.47651929617103028</v>
      </c>
      <c r="K79" s="40">
        <v>0.33798368297325654</v>
      </c>
      <c r="L79" s="41">
        <v>0.49568747925134171</v>
      </c>
    </row>
    <row r="80" spans="1:13" s="47" customFormat="1" x14ac:dyDescent="0.25">
      <c r="A80" s="47" t="s">
        <v>525</v>
      </c>
      <c r="M80" s="9"/>
    </row>
    <row r="81" spans="1:13" s="50" customFormat="1" x14ac:dyDescent="0.25"/>
    <row r="82" spans="1:13" s="50" customFormat="1" x14ac:dyDescent="0.25"/>
    <row r="83" spans="1:13" s="47" customFormat="1" x14ac:dyDescent="0.25">
      <c r="A83" s="20" t="s">
        <v>526</v>
      </c>
      <c r="B83" s="8" t="s">
        <v>298</v>
      </c>
      <c r="C83" s="8" t="s">
        <v>299</v>
      </c>
      <c r="D83" s="8" t="s">
        <v>300</v>
      </c>
      <c r="E83" s="8" t="s">
        <v>274</v>
      </c>
      <c r="F83" s="8" t="s">
        <v>275</v>
      </c>
      <c r="G83" s="39" t="s">
        <v>301</v>
      </c>
      <c r="H83" s="8" t="s">
        <v>277</v>
      </c>
      <c r="I83" s="8" t="s">
        <v>278</v>
      </c>
      <c r="J83" s="8" t="s">
        <v>279</v>
      </c>
      <c r="K83" s="8" t="s">
        <v>302</v>
      </c>
      <c r="L83" s="8" t="s">
        <v>303</v>
      </c>
      <c r="M83" s="9"/>
    </row>
    <row r="84" spans="1:13" s="47" customFormat="1" x14ac:dyDescent="0.25">
      <c r="A84" s="12" t="s">
        <v>461</v>
      </c>
      <c r="B84" s="13" t="s">
        <v>135</v>
      </c>
      <c r="C84" s="14">
        <v>1253</v>
      </c>
      <c r="D84" s="13" t="s">
        <v>135</v>
      </c>
      <c r="E84" s="40" t="s">
        <v>135</v>
      </c>
      <c r="F84" s="13">
        <v>21640</v>
      </c>
      <c r="G84" s="26">
        <v>30648</v>
      </c>
      <c r="H84" s="13">
        <v>29791.871300700001</v>
      </c>
      <c r="I84" s="14">
        <v>29599.307936285997</v>
      </c>
      <c r="J84" s="13">
        <v>37904.17617989979</v>
      </c>
      <c r="K84" s="14">
        <v>25224.707322937938</v>
      </c>
      <c r="L84" s="13">
        <v>41033.141825018531</v>
      </c>
      <c r="M84" s="9"/>
    </row>
    <row r="85" spans="1:13" s="47" customFormat="1" x14ac:dyDescent="0.25">
      <c r="A85" s="51" t="s">
        <v>293</v>
      </c>
      <c r="B85" s="13" t="s">
        <v>135</v>
      </c>
      <c r="C85" s="40" t="s">
        <v>135</v>
      </c>
      <c r="D85" s="13" t="s">
        <v>135</v>
      </c>
      <c r="E85" s="40" t="s">
        <v>135</v>
      </c>
      <c r="F85" s="13" t="s">
        <v>135</v>
      </c>
      <c r="G85" s="42">
        <v>0.41626617375231056</v>
      </c>
      <c r="H85" s="41">
        <v>-2.7934243647220081E-2</v>
      </c>
      <c r="I85" s="40">
        <v>-6.4636209813876411E-3</v>
      </c>
      <c r="J85" s="41">
        <v>0.28057643312101899</v>
      </c>
      <c r="K85" s="40">
        <v>-0.33451376958525347</v>
      </c>
      <c r="L85" s="41">
        <v>0.62670437756497921</v>
      </c>
      <c r="M85" s="9"/>
    </row>
    <row r="86" spans="1:13" s="47" customFormat="1" x14ac:dyDescent="0.25">
      <c r="A86" s="47" t="s">
        <v>527</v>
      </c>
      <c r="M86" s="9"/>
    </row>
    <row r="87" spans="1:13" s="47" customFormat="1" x14ac:dyDescent="0.25"/>
    <row r="88" spans="1:13" s="47" customFormat="1" x14ac:dyDescent="0.25"/>
    <row r="89" spans="1:13" s="47" customFormat="1" x14ac:dyDescent="0.25">
      <c r="A89" s="20" t="s">
        <v>528</v>
      </c>
      <c r="B89" s="8" t="s">
        <v>298</v>
      </c>
      <c r="C89" s="8" t="s">
        <v>299</v>
      </c>
      <c r="D89" s="8" t="s">
        <v>300</v>
      </c>
      <c r="E89" s="8" t="s">
        <v>274</v>
      </c>
      <c r="F89" s="8" t="s">
        <v>275</v>
      </c>
      <c r="G89" s="39" t="s">
        <v>301</v>
      </c>
      <c r="H89" s="8" t="s">
        <v>277</v>
      </c>
      <c r="I89" s="8" t="s">
        <v>278</v>
      </c>
      <c r="J89" s="8" t="s">
        <v>279</v>
      </c>
      <c r="K89" s="8" t="s">
        <v>302</v>
      </c>
      <c r="L89" s="8" t="s">
        <v>303</v>
      </c>
      <c r="M89" s="9"/>
    </row>
    <row r="90" spans="1:13" s="47" customFormat="1" x14ac:dyDescent="0.25">
      <c r="A90" s="12" t="s">
        <v>464</v>
      </c>
      <c r="B90" s="13" t="s">
        <v>135</v>
      </c>
      <c r="C90" s="14">
        <v>5</v>
      </c>
      <c r="D90" s="13">
        <v>5393</v>
      </c>
      <c r="E90" s="14">
        <v>18453</v>
      </c>
      <c r="F90" s="13">
        <v>53922</v>
      </c>
      <c r="G90" s="26">
        <v>83698</v>
      </c>
      <c r="H90" s="13">
        <v>360195.23340000003</v>
      </c>
      <c r="I90" s="14">
        <v>412864.66138480004</v>
      </c>
      <c r="J90" s="13">
        <v>689544.87980687665</v>
      </c>
      <c r="K90" s="14">
        <v>1052815.1714154249</v>
      </c>
      <c r="L90" s="13">
        <v>1123723.989382315</v>
      </c>
      <c r="M90" s="9"/>
    </row>
    <row r="91" spans="1:13" s="47" customFormat="1" x14ac:dyDescent="0.25">
      <c r="A91" s="51" t="s">
        <v>293</v>
      </c>
      <c r="B91" s="13" t="s">
        <v>135</v>
      </c>
      <c r="C91" s="40" t="s">
        <v>135</v>
      </c>
      <c r="D91" s="41">
        <v>1077.5999999999999</v>
      </c>
      <c r="E91" s="40">
        <v>2.4216577044316705</v>
      </c>
      <c r="F91" s="41">
        <v>1.922126483498618</v>
      </c>
      <c r="G91" s="42">
        <v>0.55220503690515921</v>
      </c>
      <c r="H91" s="41">
        <v>3.3035106382470314</v>
      </c>
      <c r="I91" s="40">
        <v>0.14622466679427193</v>
      </c>
      <c r="J91" s="41">
        <v>0.67014749456651557</v>
      </c>
      <c r="K91" s="40">
        <v>0.52682617512915275</v>
      </c>
      <c r="L91" s="41">
        <v>6.7351630079151459E-2</v>
      </c>
      <c r="M91" s="9"/>
    </row>
    <row r="92" spans="1:13" s="47" customFormat="1" x14ac:dyDescent="0.25">
      <c r="A92" s="47" t="s">
        <v>529</v>
      </c>
      <c r="M92" s="9"/>
    </row>
    <row r="93" spans="1:13" s="47" customFormat="1" x14ac:dyDescent="0.25"/>
    <row r="94" spans="1:13" s="50" customFormat="1" x14ac:dyDescent="0.25"/>
    <row r="95" spans="1:13" s="47" customFormat="1" x14ac:dyDescent="0.25"/>
    <row r="96" spans="1:13" s="47" customFormat="1" x14ac:dyDescent="0.25"/>
    <row r="97" spans="1:13" s="47" customFormat="1" x14ac:dyDescent="0.25"/>
    <row r="98" spans="1:13" s="47" customFormat="1" x14ac:dyDescent="0.25">
      <c r="A98" s="20" t="s">
        <v>530</v>
      </c>
      <c r="B98" s="8" t="s">
        <v>298</v>
      </c>
      <c r="C98" s="8" t="s">
        <v>299</v>
      </c>
      <c r="D98" s="8" t="s">
        <v>300</v>
      </c>
      <c r="E98" s="8" t="s">
        <v>274</v>
      </c>
      <c r="F98" s="8" t="s">
        <v>275</v>
      </c>
      <c r="G98" s="39" t="s">
        <v>301</v>
      </c>
      <c r="H98" s="8" t="s">
        <v>277</v>
      </c>
      <c r="I98" s="8" t="s">
        <v>278</v>
      </c>
      <c r="J98" s="8" t="s">
        <v>279</v>
      </c>
      <c r="K98" s="8" t="s">
        <v>302</v>
      </c>
      <c r="L98" s="8" t="s">
        <v>303</v>
      </c>
      <c r="M98" s="9"/>
    </row>
    <row r="99" spans="1:13" s="47" customFormat="1" x14ac:dyDescent="0.25">
      <c r="A99" s="12" t="s">
        <v>531</v>
      </c>
      <c r="B99" s="13">
        <v>-308</v>
      </c>
      <c r="C99" s="14">
        <v>-14174</v>
      </c>
      <c r="D99" s="13">
        <v>-16066</v>
      </c>
      <c r="E99" s="14">
        <v>-48640</v>
      </c>
      <c r="F99" s="13">
        <v>-78272</v>
      </c>
      <c r="G99" s="26">
        <v>-41054</v>
      </c>
      <c r="H99" s="13">
        <v>-120391.70300000004</v>
      </c>
      <c r="I99" s="14">
        <v>-88583.636301060033</v>
      </c>
      <c r="J99" s="13">
        <v>-44876.278593868017</v>
      </c>
      <c r="K99" s="14">
        <v>-263749.93735924014</v>
      </c>
      <c r="L99" s="13">
        <v>-368291.90443296684</v>
      </c>
      <c r="M99" s="9"/>
    </row>
    <row r="100" spans="1:13" s="50" customFormat="1" x14ac:dyDescent="0.25">
      <c r="A100" s="51" t="s">
        <v>293</v>
      </c>
      <c r="B100" s="13" t="s">
        <v>135</v>
      </c>
      <c r="C100" s="40">
        <v>45.019480519480517</v>
      </c>
      <c r="D100" s="41">
        <v>0.13348384365740085</v>
      </c>
      <c r="E100" s="40">
        <v>2.0275115150006222</v>
      </c>
      <c r="F100" s="41">
        <v>0.60921052631578942</v>
      </c>
      <c r="G100" s="42">
        <v>-0.47549570727718726</v>
      </c>
      <c r="H100" s="41">
        <v>1.9325206557217331</v>
      </c>
      <c r="I100" s="40">
        <v>-0.26420480736068663</v>
      </c>
      <c r="J100" s="41">
        <v>-0.49340216243379698</v>
      </c>
      <c r="K100" s="40">
        <v>4.8772684728648477</v>
      </c>
      <c r="L100" s="41">
        <v>0.39636774181043877</v>
      </c>
    </row>
    <row r="101" spans="1:13" s="47" customFormat="1" x14ac:dyDescent="0.25">
      <c r="A101" s="47" t="s">
        <v>532</v>
      </c>
      <c r="M101" s="9"/>
    </row>
    <row r="102" spans="1:13" s="47" customFormat="1" x14ac:dyDescent="0.25"/>
    <row r="103" spans="1:13" s="47" customFormat="1" x14ac:dyDescent="0.25"/>
    <row r="104" spans="1:13" s="47" customFormat="1" x14ac:dyDescent="0.25"/>
    <row r="105" spans="1:13" s="47" customFormat="1" x14ac:dyDescent="0.25"/>
    <row r="106" spans="1:13" s="47" customFormat="1" x14ac:dyDescent="0.25">
      <c r="A106" s="20" t="s">
        <v>533</v>
      </c>
      <c r="B106" s="8" t="s">
        <v>298</v>
      </c>
      <c r="C106" s="8" t="s">
        <v>299</v>
      </c>
      <c r="D106" s="8" t="s">
        <v>300</v>
      </c>
      <c r="E106" s="8" t="s">
        <v>274</v>
      </c>
      <c r="F106" s="8" t="s">
        <v>275</v>
      </c>
      <c r="G106" s="39" t="s">
        <v>301</v>
      </c>
      <c r="H106" s="8" t="s">
        <v>277</v>
      </c>
      <c r="I106" s="8" t="s">
        <v>278</v>
      </c>
      <c r="J106" s="8" t="s">
        <v>279</v>
      </c>
      <c r="K106" s="8" t="s">
        <v>302</v>
      </c>
      <c r="L106" s="8" t="s">
        <v>303</v>
      </c>
      <c r="M106" s="9"/>
    </row>
    <row r="107" spans="1:13" s="47" customFormat="1" x14ac:dyDescent="0.25">
      <c r="A107" s="12" t="s">
        <v>480</v>
      </c>
      <c r="B107" s="13">
        <v>18483</v>
      </c>
      <c r="C107" s="14">
        <v>-27745</v>
      </c>
      <c r="D107" s="13">
        <v>-99599</v>
      </c>
      <c r="E107" s="14">
        <v>-334431</v>
      </c>
      <c r="F107" s="13">
        <v>-737483</v>
      </c>
      <c r="G107" s="26">
        <v>-522072</v>
      </c>
      <c r="H107" s="13">
        <v>-1729153.6354950001</v>
      </c>
      <c r="I107" s="14">
        <v>-1430656.0255912554</v>
      </c>
      <c r="J107" s="13">
        <v>-911430.55477136001</v>
      </c>
      <c r="K107" s="14">
        <v>-2664012.3323079962</v>
      </c>
      <c r="L107" s="13">
        <v>-3036328.2106068549</v>
      </c>
      <c r="M107" s="9"/>
    </row>
    <row r="108" spans="1:13" s="47" customFormat="1" x14ac:dyDescent="0.25">
      <c r="A108" s="51" t="s">
        <v>293</v>
      </c>
      <c r="B108" s="13" t="s">
        <v>135</v>
      </c>
      <c r="C108" s="40">
        <f>C107/B107-1</f>
        <v>-2.5011091273061732</v>
      </c>
      <c r="D108" s="41">
        <f t="shared" ref="D108:G108" si="0">D107/C107-1</f>
        <v>2.58979996395747</v>
      </c>
      <c r="E108" s="40">
        <f t="shared" si="0"/>
        <v>2.3577746764525749</v>
      </c>
      <c r="F108" s="41">
        <f t="shared" si="0"/>
        <v>1.2051873181612947</v>
      </c>
      <c r="G108" s="42">
        <f t="shared" si="0"/>
        <v>-0.29208944477364229</v>
      </c>
      <c r="H108" s="41">
        <v>2.3120980161644371</v>
      </c>
      <c r="I108" s="40">
        <v>-0.17262642472963052</v>
      </c>
      <c r="J108" s="41">
        <v>-0.36292823818731135</v>
      </c>
      <c r="K108" s="40">
        <v>1.922891182835412</v>
      </c>
      <c r="L108" s="41">
        <v>0.13975756560267083</v>
      </c>
      <c r="M108" s="9"/>
    </row>
    <row r="109" spans="1:13" s="47" customFormat="1" x14ac:dyDescent="0.25">
      <c r="A109" s="47" t="s">
        <v>534</v>
      </c>
      <c r="B109" s="9"/>
    </row>
    <row r="110" spans="1:13" s="47" customFormat="1" x14ac:dyDescent="0.25"/>
    <row r="111" spans="1:13" s="47" customFormat="1" x14ac:dyDescent="0.25">
      <c r="A111" s="20" t="s">
        <v>535</v>
      </c>
      <c r="B111" s="8" t="s">
        <v>298</v>
      </c>
      <c r="C111" s="8" t="s">
        <v>299</v>
      </c>
      <c r="D111" s="8" t="s">
        <v>300</v>
      </c>
      <c r="E111" s="8" t="s">
        <v>274</v>
      </c>
      <c r="F111" s="8" t="s">
        <v>275</v>
      </c>
      <c r="G111" s="39" t="s">
        <v>301</v>
      </c>
      <c r="H111" s="8" t="s">
        <v>277</v>
      </c>
      <c r="I111" s="8" t="s">
        <v>278</v>
      </c>
      <c r="J111" s="8" t="s">
        <v>279</v>
      </c>
      <c r="K111" s="8" t="s">
        <v>302</v>
      </c>
      <c r="L111" s="8" t="s">
        <v>303</v>
      </c>
      <c r="M111" s="9"/>
    </row>
    <row r="112" spans="1:13" s="47" customFormat="1" x14ac:dyDescent="0.25">
      <c r="A112" s="12" t="s">
        <v>536</v>
      </c>
      <c r="B112" s="13" t="s">
        <v>135</v>
      </c>
      <c r="C112" s="40" t="s">
        <v>135</v>
      </c>
      <c r="D112" s="13" t="s">
        <v>135</v>
      </c>
      <c r="E112" s="40" t="s">
        <v>135</v>
      </c>
      <c r="F112" s="13">
        <v>6844</v>
      </c>
      <c r="G112" s="26">
        <v>-10460</v>
      </c>
      <c r="H112" s="13">
        <v>-39397.768799999962</v>
      </c>
      <c r="I112" s="14">
        <v>-17245.462395319977</v>
      </c>
      <c r="J112" s="13">
        <v>-63172.191938276803</v>
      </c>
      <c r="K112" s="14">
        <v>-52077.892696680217</v>
      </c>
      <c r="L112" s="13">
        <v>-121774.73057307424</v>
      </c>
      <c r="M112" s="9"/>
    </row>
    <row r="113" spans="1:13" s="47" customFormat="1" x14ac:dyDescent="0.25">
      <c r="A113" s="51" t="s">
        <v>293</v>
      </c>
      <c r="B113" s="13" t="s">
        <v>135</v>
      </c>
      <c r="C113" s="40" t="s">
        <v>135</v>
      </c>
      <c r="D113" s="13" t="s">
        <v>135</v>
      </c>
      <c r="E113" s="40" t="s">
        <v>135</v>
      </c>
      <c r="F113" s="13" t="s">
        <v>135</v>
      </c>
      <c r="G113" s="42">
        <v>-2.5283459964932788</v>
      </c>
      <c r="H113" s="41">
        <v>2.7665170936902448</v>
      </c>
      <c r="I113" s="40">
        <v>-0.56227312051945455</v>
      </c>
      <c r="J113" s="41">
        <v>2.6631196363525915</v>
      </c>
      <c r="K113" s="40">
        <v>-0.17561998248274202</v>
      </c>
      <c r="L113" s="41">
        <v>1.3383190883381682</v>
      </c>
      <c r="M113" s="9"/>
    </row>
    <row r="114" spans="1:13" s="47" customFormat="1" x14ac:dyDescent="0.25">
      <c r="A114" s="47" t="s">
        <v>537</v>
      </c>
      <c r="B114" s="9"/>
    </row>
    <row r="115" spans="1:13" s="47" customFormat="1" x14ac:dyDescent="0.25"/>
    <row r="116" spans="1:13" s="47" customFormat="1" x14ac:dyDescent="0.25">
      <c r="A116" s="20" t="s">
        <v>538</v>
      </c>
      <c r="B116" s="8" t="s">
        <v>298</v>
      </c>
      <c r="C116" s="8" t="s">
        <v>299</v>
      </c>
      <c r="D116" s="8" t="s">
        <v>300</v>
      </c>
      <c r="E116" s="8" t="s">
        <v>274</v>
      </c>
      <c r="F116" s="8" t="s">
        <v>275</v>
      </c>
      <c r="G116" s="39" t="s">
        <v>301</v>
      </c>
      <c r="H116" s="8" t="s">
        <v>277</v>
      </c>
      <c r="I116" s="8" t="s">
        <v>278</v>
      </c>
      <c r="J116" s="8" t="s">
        <v>279</v>
      </c>
      <c r="K116" s="8" t="s">
        <v>302</v>
      </c>
      <c r="L116" s="8" t="s">
        <v>303</v>
      </c>
    </row>
    <row r="117" spans="1:13" s="47" customFormat="1" x14ac:dyDescent="0.25">
      <c r="A117" s="12" t="s">
        <v>481</v>
      </c>
      <c r="B117" s="13" t="s">
        <v>135</v>
      </c>
      <c r="C117" s="40" t="s">
        <v>135</v>
      </c>
      <c r="D117" s="13" t="s">
        <v>135</v>
      </c>
      <c r="E117" s="14">
        <v>87505</v>
      </c>
      <c r="F117" s="13">
        <v>285286</v>
      </c>
      <c r="G117" s="26">
        <v>486427</v>
      </c>
      <c r="H117" s="13">
        <v>630813.61551999976</v>
      </c>
      <c r="I117" s="14">
        <v>432196.92390724242</v>
      </c>
      <c r="J117" s="13">
        <v>-150274.47382791428</v>
      </c>
      <c r="K117" s="14">
        <v>419145.67643439531</v>
      </c>
      <c r="L117" s="13">
        <v>969877.11122367217</v>
      </c>
      <c r="M117" s="9"/>
    </row>
    <row r="118" spans="1:13" s="47" customFormat="1" x14ac:dyDescent="0.25">
      <c r="A118" s="51" t="s">
        <v>293</v>
      </c>
      <c r="B118" s="13" t="s">
        <v>135</v>
      </c>
      <c r="C118" s="40" t="s">
        <v>135</v>
      </c>
      <c r="D118" s="13" t="s">
        <v>135</v>
      </c>
      <c r="E118" s="40" t="s">
        <v>135</v>
      </c>
      <c r="F118" s="41">
        <f t="shared" ref="F118:G118" si="1">F117/E117-1</f>
        <v>2.260225129992572</v>
      </c>
      <c r="G118" s="42">
        <f t="shared" si="1"/>
        <v>0.70505037050538766</v>
      </c>
      <c r="H118" s="41">
        <v>0.2968310055157295</v>
      </c>
      <c r="I118" s="40">
        <v>-0.31485796553238832</v>
      </c>
      <c r="J118" s="41">
        <v>-1.347699082328883</v>
      </c>
      <c r="K118" s="40">
        <v>-3.7892007588353094</v>
      </c>
      <c r="L118" s="41">
        <v>1.3139380071250177</v>
      </c>
      <c r="M118" s="9"/>
    </row>
    <row r="119" spans="1:13" s="47" customFormat="1" x14ac:dyDescent="0.25">
      <c r="A119" s="47" t="s">
        <v>539</v>
      </c>
      <c r="B119" s="9"/>
      <c r="F119" s="52"/>
      <c r="G119" s="52"/>
      <c r="H119" s="52"/>
      <c r="I119" s="52"/>
      <c r="J119" s="52"/>
      <c r="K119" s="52"/>
      <c r="L119" s="52"/>
      <c r="M119" s="52"/>
    </row>
    <row r="120" spans="1:13" s="47" customFormat="1" x14ac:dyDescent="0.25">
      <c r="F120" s="52"/>
      <c r="G120" s="52"/>
      <c r="H120" s="52"/>
      <c r="I120" s="52"/>
      <c r="J120" s="52"/>
      <c r="K120" s="52"/>
      <c r="L120" s="52"/>
      <c r="M120" s="52"/>
    </row>
    <row r="121" spans="1:13" s="47" customFormat="1" x14ac:dyDescent="0.25"/>
    <row r="122" spans="1:13" s="47" customFormat="1" x14ac:dyDescent="0.25"/>
    <row r="123" spans="1:13" s="47" customFormat="1" x14ac:dyDescent="0.25"/>
    <row r="124" spans="1:13" s="47" customFormat="1" x14ac:dyDescent="0.25"/>
    <row r="125" spans="1:13" s="47" customFormat="1" x14ac:dyDescent="0.25"/>
    <row r="126" spans="1:13" s="47" customFormat="1" x14ac:dyDescent="0.25">
      <c r="A126" s="20" t="s">
        <v>540</v>
      </c>
      <c r="B126" s="8" t="s">
        <v>298</v>
      </c>
      <c r="C126" s="8" t="s">
        <v>299</v>
      </c>
      <c r="D126" s="8" t="s">
        <v>300</v>
      </c>
      <c r="E126" s="8" t="s">
        <v>274</v>
      </c>
      <c r="F126" s="8" t="s">
        <v>275</v>
      </c>
      <c r="G126" s="39" t="s">
        <v>301</v>
      </c>
      <c r="H126" s="8" t="s">
        <v>277</v>
      </c>
      <c r="I126" s="8" t="s">
        <v>278</v>
      </c>
      <c r="J126" s="8" t="s">
        <v>279</v>
      </c>
      <c r="K126" s="8" t="s">
        <v>302</v>
      </c>
      <c r="L126" s="8" t="s">
        <v>303</v>
      </c>
      <c r="M126" s="9"/>
    </row>
    <row r="127" spans="1:13" s="47" customFormat="1" x14ac:dyDescent="0.25">
      <c r="A127" s="12" t="s">
        <v>499</v>
      </c>
      <c r="B127" s="13">
        <v>-1825</v>
      </c>
      <c r="C127" s="14">
        <v>-7632</v>
      </c>
      <c r="D127" s="13">
        <v>-4498</v>
      </c>
      <c r="E127" s="14">
        <v>-11114</v>
      </c>
      <c r="F127" s="13">
        <v>-11459</v>
      </c>
      <c r="G127" s="26">
        <v>-14133</v>
      </c>
      <c r="H127" s="13">
        <v>19566.094400000002</v>
      </c>
      <c r="I127" s="14">
        <v>-13088.805089152009</v>
      </c>
      <c r="J127" s="13">
        <v>-19334.058523166241</v>
      </c>
      <c r="K127" s="14">
        <v>-15706.941422440563</v>
      </c>
      <c r="L127" s="13">
        <v>-34442.801602817555</v>
      </c>
      <c r="M127" s="9"/>
    </row>
    <row r="128" spans="1:13" s="50" customFormat="1" x14ac:dyDescent="0.25">
      <c r="A128" s="51" t="s">
        <v>293</v>
      </c>
      <c r="B128" s="13" t="s">
        <v>135</v>
      </c>
      <c r="C128" s="40">
        <f>C127/B127-1</f>
        <v>3.1819178082191781</v>
      </c>
      <c r="D128" s="41">
        <f t="shared" ref="D128:G128" si="2">D127/C127-1</f>
        <v>-0.41063941299790352</v>
      </c>
      <c r="E128" s="40">
        <f t="shared" si="2"/>
        <v>1.470875944864384</v>
      </c>
      <c r="F128" s="41">
        <f t="shared" si="2"/>
        <v>3.1041929098434506E-2</v>
      </c>
      <c r="G128" s="42">
        <f t="shared" si="2"/>
        <v>0.23335369578497245</v>
      </c>
      <c r="H128" s="41">
        <v>-2.384426123257624</v>
      </c>
      <c r="I128" s="40">
        <v>-1.6689533854621497</v>
      </c>
      <c r="J128" s="41">
        <v>0.47714465846773835</v>
      </c>
      <c r="K128" s="40">
        <v>-0.18760246827533056</v>
      </c>
      <c r="L128" s="41">
        <v>1.1928395017510538</v>
      </c>
    </row>
    <row r="129" spans="1:13" s="47" customFormat="1" x14ac:dyDescent="0.25">
      <c r="A129" s="47" t="s">
        <v>541</v>
      </c>
      <c r="B129" s="9"/>
    </row>
    <row r="130" spans="1:13" s="47" customFormat="1" x14ac:dyDescent="0.25"/>
    <row r="131" spans="1:13" s="47" customFormat="1" x14ac:dyDescent="0.25"/>
    <row r="132" spans="1:13" s="47" customFormat="1" x14ac:dyDescent="0.25">
      <c r="A132" s="20" t="s">
        <v>542</v>
      </c>
      <c r="B132" s="8" t="s">
        <v>298</v>
      </c>
      <c r="C132" s="8" t="s">
        <v>299</v>
      </c>
      <c r="D132" s="8" t="s">
        <v>300</v>
      </c>
      <c r="E132" s="8" t="s">
        <v>274</v>
      </c>
      <c r="F132" s="8" t="s">
        <v>275</v>
      </c>
      <c r="G132" s="39" t="s">
        <v>301</v>
      </c>
      <c r="H132" s="8" t="s">
        <v>277</v>
      </c>
      <c r="I132" s="8" t="s">
        <v>278</v>
      </c>
      <c r="J132" s="8" t="s">
        <v>279</v>
      </c>
      <c r="K132" s="8" t="s">
        <v>302</v>
      </c>
      <c r="L132" s="8" t="s">
        <v>303</v>
      </c>
      <c r="M132" s="9"/>
    </row>
    <row r="133" spans="1:13" s="47" customFormat="1" x14ac:dyDescent="0.25">
      <c r="A133" s="12" t="s">
        <v>502</v>
      </c>
      <c r="B133" s="13" t="s">
        <v>135</v>
      </c>
      <c r="C133" s="14">
        <v>-16277</v>
      </c>
      <c r="D133" s="13">
        <v>-27858</v>
      </c>
      <c r="E133" s="14">
        <v>-62134</v>
      </c>
      <c r="F133" s="13">
        <v>-116505</v>
      </c>
      <c r="G133" s="26">
        <v>-156314</v>
      </c>
      <c r="H133" s="13">
        <v>-245136.77549735006</v>
      </c>
      <c r="I133" s="14">
        <v>-327815.88059528696</v>
      </c>
      <c r="J133" s="13">
        <v>-496525.56028668536</v>
      </c>
      <c r="K133" s="14">
        <v>-736614.39014515339</v>
      </c>
      <c r="L133" s="13">
        <v>-1126947.2497803913</v>
      </c>
      <c r="M133" s="9"/>
    </row>
    <row r="134" spans="1:13" s="47" customFormat="1" x14ac:dyDescent="0.25">
      <c r="A134" s="51" t="s">
        <v>293</v>
      </c>
      <c r="B134" s="13" t="s">
        <v>135</v>
      </c>
      <c r="C134" s="40" t="s">
        <v>135</v>
      </c>
      <c r="D134" s="41">
        <f t="shared" ref="D134:G134" si="3">D133/C133-1</f>
        <v>0.7114947471892854</v>
      </c>
      <c r="E134" s="40">
        <f t="shared" si="3"/>
        <v>1.23038265489267</v>
      </c>
      <c r="F134" s="41">
        <f t="shared" si="3"/>
        <v>0.87506035342968413</v>
      </c>
      <c r="G134" s="42">
        <f t="shared" si="3"/>
        <v>0.34169348954980472</v>
      </c>
      <c r="H134" s="41">
        <v>0.56823301494012091</v>
      </c>
      <c r="I134" s="40">
        <v>0.33727744411336058</v>
      </c>
      <c r="J134" s="41">
        <v>0.51464767169008208</v>
      </c>
      <c r="K134" s="40">
        <v>0.48353770492670067</v>
      </c>
      <c r="L134" s="41">
        <v>0.52990121406441837</v>
      </c>
      <c r="M134" s="9"/>
    </row>
    <row r="135" spans="1:13" s="47" customFormat="1" x14ac:dyDescent="0.25">
      <c r="A135" s="47" t="s">
        <v>543</v>
      </c>
      <c r="M135" s="9"/>
    </row>
    <row r="136" spans="1:13" s="47" customFormat="1" x14ac:dyDescent="0.25"/>
    <row r="137" spans="1:13" s="47" customFormat="1" x14ac:dyDescent="0.25"/>
    <row r="138" spans="1:13" s="47" customFormat="1" x14ac:dyDescent="0.25"/>
    <row r="139" spans="1:13" s="47" customFormat="1" x14ac:dyDescent="0.25"/>
    <row r="140" spans="1:13" s="47" customFormat="1" x14ac:dyDescent="0.25">
      <c r="B140" s="9"/>
    </row>
    <row r="141" spans="1:13" s="47" customFormat="1" x14ac:dyDescent="0.25">
      <c r="A141" s="20" t="s">
        <v>544</v>
      </c>
      <c r="B141" s="8" t="s">
        <v>298</v>
      </c>
      <c r="C141" s="8" t="s">
        <v>299</v>
      </c>
      <c r="D141" s="8" t="s">
        <v>300</v>
      </c>
      <c r="E141" s="8" t="s">
        <v>274</v>
      </c>
      <c r="F141" s="8" t="s">
        <v>275</v>
      </c>
      <c r="G141" s="39" t="s">
        <v>301</v>
      </c>
      <c r="H141" s="8" t="s">
        <v>277</v>
      </c>
      <c r="I141" s="8" t="s">
        <v>278</v>
      </c>
      <c r="J141" s="8" t="s">
        <v>279</v>
      </c>
      <c r="K141" s="8" t="s">
        <v>302</v>
      </c>
      <c r="L141" s="8" t="s">
        <v>303</v>
      </c>
      <c r="M141" s="13"/>
    </row>
    <row r="142" spans="1:13" s="47" customFormat="1" x14ac:dyDescent="0.25">
      <c r="A142" s="12" t="s">
        <v>512</v>
      </c>
      <c r="B142" s="13" t="s">
        <v>135</v>
      </c>
      <c r="C142" s="40" t="s">
        <v>135</v>
      </c>
      <c r="D142" s="13" t="s">
        <v>135</v>
      </c>
      <c r="E142" s="14">
        <v>105000</v>
      </c>
      <c r="F142" s="13">
        <v>330000</v>
      </c>
      <c r="G142" s="26">
        <v>610000</v>
      </c>
      <c r="H142" s="13">
        <v>760200</v>
      </c>
      <c r="I142" s="40" t="s">
        <v>135</v>
      </c>
      <c r="J142" s="13" t="s">
        <v>135</v>
      </c>
      <c r="K142" s="40" t="s">
        <v>135</v>
      </c>
      <c r="L142" s="13" t="s">
        <v>135</v>
      </c>
      <c r="M142" s="13"/>
    </row>
    <row r="143" spans="1:13" s="47" customFormat="1" x14ac:dyDescent="0.25">
      <c r="A143" s="51" t="s">
        <v>293</v>
      </c>
      <c r="B143" s="13" t="s">
        <v>135</v>
      </c>
      <c r="C143" s="40" t="s">
        <v>135</v>
      </c>
      <c r="D143" s="13" t="s">
        <v>135</v>
      </c>
      <c r="E143" s="40" t="s">
        <v>135</v>
      </c>
      <c r="F143" s="41">
        <f t="shared" ref="F143:J145" si="4">F142/E142-1</f>
        <v>2.1428571428571428</v>
      </c>
      <c r="G143" s="42">
        <f t="shared" si="4"/>
        <v>0.8484848484848484</v>
      </c>
      <c r="H143" s="41">
        <f t="shared" si="4"/>
        <v>0.2462295081967214</v>
      </c>
      <c r="I143" s="40" t="s">
        <v>135</v>
      </c>
      <c r="J143" s="13" t="s">
        <v>135</v>
      </c>
      <c r="K143" s="40" t="s">
        <v>135</v>
      </c>
      <c r="L143" s="13" t="s">
        <v>135</v>
      </c>
      <c r="M143" s="13"/>
    </row>
    <row r="144" spans="1:13" s="47" customFormat="1" x14ac:dyDescent="0.25">
      <c r="A144" s="12" t="s">
        <v>513</v>
      </c>
      <c r="B144" s="13" t="s">
        <v>135</v>
      </c>
      <c r="C144" s="40" t="s">
        <v>135</v>
      </c>
      <c r="D144" s="13" t="s">
        <v>135</v>
      </c>
      <c r="E144" s="14">
        <v>-25000</v>
      </c>
      <c r="F144" s="13">
        <v>-110000</v>
      </c>
      <c r="G144" s="26">
        <v>-450128</v>
      </c>
      <c r="H144" s="13">
        <v>-579660</v>
      </c>
      <c r="I144" s="14">
        <v>-304080</v>
      </c>
      <c r="J144" s="13">
        <v>-456120</v>
      </c>
      <c r="K144" s="40" t="s">
        <v>135</v>
      </c>
      <c r="L144" s="13" t="s">
        <v>135</v>
      </c>
    </row>
    <row r="145" spans="1:12" s="47" customFormat="1" x14ac:dyDescent="0.25">
      <c r="A145" s="51" t="s">
        <v>293</v>
      </c>
      <c r="B145" s="13" t="s">
        <v>135</v>
      </c>
      <c r="C145" s="40" t="s">
        <v>135</v>
      </c>
      <c r="D145" s="13" t="s">
        <v>135</v>
      </c>
      <c r="E145" s="40" t="s">
        <v>135</v>
      </c>
      <c r="F145" s="41">
        <f t="shared" si="4"/>
        <v>3.4000000000000004</v>
      </c>
      <c r="G145" s="42">
        <f t="shared" si="4"/>
        <v>3.0920727272727273</v>
      </c>
      <c r="H145" s="41">
        <f t="shared" si="4"/>
        <v>0.28776703515444502</v>
      </c>
      <c r="I145" s="40">
        <f t="shared" si="4"/>
        <v>-0.47541662353793601</v>
      </c>
      <c r="J145" s="41">
        <f t="shared" si="4"/>
        <v>0.5</v>
      </c>
      <c r="K145" s="40" t="s">
        <v>135</v>
      </c>
      <c r="L145" s="13" t="s">
        <v>135</v>
      </c>
    </row>
    <row r="146" spans="1:12" s="9" customFormat="1" x14ac:dyDescent="0.25">
      <c r="A146" s="47" t="s">
        <v>545</v>
      </c>
    </row>
  </sheetData>
  <sheetProtection sheet="1" objects="1" scenarios="1"/>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0F943-9272-4029-BA3C-ACCB86F3AC37}">
  <sheetPr>
    <tabColor theme="9" tint="0.59999389629810485"/>
  </sheetPr>
  <dimension ref="A1:L70"/>
  <sheetViews>
    <sheetView showGridLines="0" zoomScale="40" zoomScaleNormal="40" workbookViewId="0">
      <selection activeCell="R85" sqref="R85"/>
    </sheetView>
  </sheetViews>
  <sheetFormatPr defaultRowHeight="13.8" x14ac:dyDescent="0.25"/>
  <cols>
    <col min="1" max="1" width="35.88671875" bestFit="1" customWidth="1"/>
    <col min="2" max="2" width="15.88671875" bestFit="1" customWidth="1"/>
    <col min="3" max="4" width="12.109375" bestFit="1" customWidth="1"/>
    <col min="5" max="5" width="13" bestFit="1" customWidth="1"/>
    <col min="6" max="7" width="14.109375" bestFit="1" customWidth="1"/>
    <col min="8" max="12" width="15.44140625" bestFit="1" customWidth="1"/>
  </cols>
  <sheetData>
    <row r="1" spans="1:12" s="9" customFormat="1" x14ac:dyDescent="0.25">
      <c r="A1" s="20" t="s">
        <v>546</v>
      </c>
      <c r="B1" s="8" t="s">
        <v>547</v>
      </c>
      <c r="C1" s="8" t="s">
        <v>548</v>
      </c>
      <c r="D1" s="8" t="s">
        <v>549</v>
      </c>
      <c r="E1" s="8" t="s">
        <v>550</v>
      </c>
      <c r="F1" s="8" t="s">
        <v>551</v>
      </c>
      <c r="G1" s="39" t="s">
        <v>552</v>
      </c>
      <c r="H1" s="8" t="s">
        <v>277</v>
      </c>
      <c r="I1" s="8" t="s">
        <v>278</v>
      </c>
      <c r="J1" s="8" t="s">
        <v>279</v>
      </c>
      <c r="K1" s="8" t="s">
        <v>302</v>
      </c>
      <c r="L1" s="8" t="s">
        <v>303</v>
      </c>
    </row>
    <row r="2" spans="1:12" s="9" customFormat="1" x14ac:dyDescent="0.25">
      <c r="A2" s="53" t="s">
        <v>553</v>
      </c>
      <c r="B2" s="54">
        <v>114008</v>
      </c>
      <c r="C2" s="55">
        <v>189174</v>
      </c>
      <c r="D2" s="54">
        <v>534011</v>
      </c>
      <c r="E2" s="55">
        <v>865031</v>
      </c>
      <c r="F2" s="54">
        <v>1436787</v>
      </c>
      <c r="G2" s="56">
        <v>1968814</v>
      </c>
      <c r="H2" s="54">
        <v>2671284.02</v>
      </c>
      <c r="I2" s="55">
        <v>4017059.77</v>
      </c>
      <c r="J2" s="54">
        <v>6761363.3200000003</v>
      </c>
      <c r="K2" s="55">
        <v>11987864.460000001</v>
      </c>
      <c r="L2" s="54">
        <v>25310869.690000001</v>
      </c>
    </row>
    <row r="3" spans="1:12" s="9" customFormat="1" x14ac:dyDescent="0.25">
      <c r="A3" s="57" t="s">
        <v>554</v>
      </c>
      <c r="B3" s="13" t="s">
        <v>135</v>
      </c>
      <c r="C3" s="58">
        <v>0.6593</v>
      </c>
      <c r="D3" s="59">
        <v>1.8229</v>
      </c>
      <c r="E3" s="58">
        <v>0.61990000000000001</v>
      </c>
      <c r="F3" s="59">
        <v>0.66100000000000003</v>
      </c>
      <c r="G3" s="60">
        <v>0.37030000000000002</v>
      </c>
      <c r="H3" s="59">
        <v>0.35680000000000001</v>
      </c>
      <c r="I3" s="58">
        <v>0.50380000000000003</v>
      </c>
      <c r="J3" s="59">
        <v>0.68320000000000003</v>
      </c>
      <c r="K3" s="58">
        <v>0.77300000000000002</v>
      </c>
      <c r="L3" s="59">
        <v>1.1113999999999999</v>
      </c>
    </row>
    <row r="4" spans="1:12" s="9" customFormat="1" x14ac:dyDescent="0.25">
      <c r="A4" s="53" t="s">
        <v>555</v>
      </c>
      <c r="B4" s="13">
        <v>-15817</v>
      </c>
      <c r="C4" s="14">
        <v>-22251</v>
      </c>
      <c r="D4" s="13">
        <v>-189800</v>
      </c>
      <c r="E4" s="14">
        <v>-347382</v>
      </c>
      <c r="F4" s="13">
        <v>-639657</v>
      </c>
      <c r="G4" s="26">
        <v>-966195</v>
      </c>
      <c r="H4" s="13">
        <v>-1274691.5</v>
      </c>
      <c r="I4" s="14">
        <v>-1817564.55</v>
      </c>
      <c r="J4" s="13">
        <v>-2920596.14</v>
      </c>
      <c r="K4" s="14">
        <v>-3760844.5</v>
      </c>
      <c r="L4" s="13">
        <v>-5487790.7199999997</v>
      </c>
    </row>
    <row r="5" spans="1:12" s="9" customFormat="1" x14ac:dyDescent="0.25">
      <c r="A5" s="57" t="s">
        <v>556</v>
      </c>
      <c r="B5" s="61">
        <v>-0.13873587818398708</v>
      </c>
      <c r="C5" s="62">
        <v>-0.11762187192743188</v>
      </c>
      <c r="D5" s="61">
        <v>-0.35542339015488444</v>
      </c>
      <c r="E5" s="62">
        <v>-0.40158329585876112</v>
      </c>
      <c r="F5" s="61">
        <v>-0.44519960161109473</v>
      </c>
      <c r="G5" s="63">
        <v>-0.49074976102364165</v>
      </c>
      <c r="H5" s="61">
        <v>-0.47718306644158337</v>
      </c>
      <c r="I5" s="62">
        <v>-0.45246141557908659</v>
      </c>
      <c r="J5" s="61">
        <v>-0.43195373503460838</v>
      </c>
      <c r="K5" s="62">
        <v>-0.31372097278450539</v>
      </c>
      <c r="L5" s="61">
        <v>-0.21681557319889941</v>
      </c>
    </row>
    <row r="6" spans="1:12" s="9" customFormat="1" x14ac:dyDescent="0.25">
      <c r="A6" s="53" t="s">
        <v>312</v>
      </c>
      <c r="B6" s="64">
        <v>98191</v>
      </c>
      <c r="C6" s="65">
        <v>166923</v>
      </c>
      <c r="D6" s="64">
        <v>344211</v>
      </c>
      <c r="E6" s="65">
        <v>517649</v>
      </c>
      <c r="F6" s="64">
        <v>797130</v>
      </c>
      <c r="G6" s="66">
        <v>1002619</v>
      </c>
      <c r="H6" s="64">
        <v>1396592.52</v>
      </c>
      <c r="I6" s="65">
        <v>2199495.2199999997</v>
      </c>
      <c r="J6" s="64">
        <v>3840767.18</v>
      </c>
      <c r="K6" s="65">
        <v>8227019.9600000009</v>
      </c>
      <c r="L6" s="64">
        <v>19823078.970000003</v>
      </c>
    </row>
    <row r="7" spans="1:12" s="9" customFormat="1" x14ac:dyDescent="0.25">
      <c r="A7" s="57" t="s">
        <v>557</v>
      </c>
      <c r="B7" s="67">
        <v>0.86126412181601286</v>
      </c>
      <c r="C7" s="68">
        <v>0.8823781280725681</v>
      </c>
      <c r="D7" s="67">
        <v>0.64457660984511556</v>
      </c>
      <c r="E7" s="68">
        <v>0.59841670414123882</v>
      </c>
      <c r="F7" s="67">
        <v>0.55480039838890527</v>
      </c>
      <c r="G7" s="69">
        <v>0.50925023897635835</v>
      </c>
      <c r="H7" s="67">
        <v>0.52281693355841663</v>
      </c>
      <c r="I7" s="68">
        <v>0.5475385844209133</v>
      </c>
      <c r="J7" s="67">
        <v>0.56804626496539168</v>
      </c>
      <c r="K7" s="68">
        <v>0.68627902721549461</v>
      </c>
      <c r="L7" s="67">
        <v>0.78318442680110067</v>
      </c>
    </row>
    <row r="8" spans="1:12" s="9" customFormat="1" x14ac:dyDescent="0.25">
      <c r="A8" s="57" t="s">
        <v>558</v>
      </c>
      <c r="B8" s="13" t="s">
        <v>135</v>
      </c>
      <c r="C8" s="14">
        <v>-249603</v>
      </c>
      <c r="D8" s="13">
        <v>-332920</v>
      </c>
      <c r="E8" s="14">
        <v>-537515</v>
      </c>
      <c r="F8" s="13">
        <v>-676536</v>
      </c>
      <c r="G8" s="26">
        <v>-868723</v>
      </c>
      <c r="H8" s="13">
        <v>-1153242.7651</v>
      </c>
      <c r="I8" s="14">
        <v>-1399928.9851899997</v>
      </c>
      <c r="J8" s="13">
        <v>-1704297.5411200006</v>
      </c>
      <c r="K8" s="14">
        <v>-1554852.3141400004</v>
      </c>
      <c r="L8" s="13">
        <v>-2608973.6561200032</v>
      </c>
    </row>
    <row r="9" spans="1:12" s="9" customFormat="1" x14ac:dyDescent="0.25">
      <c r="A9" s="53" t="s">
        <v>559</v>
      </c>
      <c r="B9" s="13">
        <v>-89076</v>
      </c>
      <c r="C9" s="14">
        <v>-84196</v>
      </c>
      <c r="D9" s="13">
        <v>2351</v>
      </c>
      <c r="E9" s="14">
        <v>-6811</v>
      </c>
      <c r="F9" s="13">
        <v>8410</v>
      </c>
      <c r="G9" s="26">
        <v>1871342</v>
      </c>
      <c r="H9" s="13">
        <v>2549835.2851</v>
      </c>
      <c r="I9" s="14">
        <v>3599424.2051899992</v>
      </c>
      <c r="J9" s="13">
        <v>5545064.7211200008</v>
      </c>
      <c r="K9" s="14">
        <v>9781872.2741400003</v>
      </c>
      <c r="L9" s="13">
        <v>22432052.626120005</v>
      </c>
    </row>
    <row r="10" spans="1:12" s="9" customFormat="1" x14ac:dyDescent="0.25">
      <c r="A10" s="57" t="s">
        <v>560</v>
      </c>
      <c r="B10" s="13">
        <v>-152</v>
      </c>
      <c r="C10" s="14">
        <v>-1221</v>
      </c>
      <c r="D10" s="13">
        <v>-3143</v>
      </c>
      <c r="E10" s="14">
        <v>-3573</v>
      </c>
      <c r="F10" s="13">
        <v>-7265</v>
      </c>
      <c r="G10" s="26">
        <v>-10553</v>
      </c>
      <c r="H10" s="13">
        <v>-22504.871999999999</v>
      </c>
      <c r="I10" s="14">
        <v>-17001.23389</v>
      </c>
      <c r="J10" s="13">
        <v>-25102.6499</v>
      </c>
      <c r="K10" s="14">
        <v>-33586.935960000003</v>
      </c>
      <c r="L10" s="13">
        <v>-50235.559580000001</v>
      </c>
    </row>
    <row r="11" spans="1:12" s="9" customFormat="1" x14ac:dyDescent="0.25">
      <c r="A11" s="57" t="s">
        <v>560</v>
      </c>
      <c r="B11" s="13" t="s">
        <v>135</v>
      </c>
      <c r="C11" s="14">
        <v>-1253</v>
      </c>
      <c r="D11" s="13"/>
      <c r="E11" s="40" t="s">
        <v>135</v>
      </c>
      <c r="F11" s="13">
        <v>-21640</v>
      </c>
      <c r="G11" s="26">
        <v>-30648</v>
      </c>
      <c r="H11" s="13">
        <v>-84015.429499999998</v>
      </c>
      <c r="I11" s="14">
        <v>-75412.249519999998</v>
      </c>
      <c r="J11" s="13">
        <v>-69869.449179999996</v>
      </c>
      <c r="K11" s="14">
        <v>-86267.808900000004</v>
      </c>
      <c r="L11" s="13">
        <v>-102865.7353</v>
      </c>
    </row>
    <row r="12" spans="1:12" s="9" customFormat="1" x14ac:dyDescent="0.25">
      <c r="A12" s="57" t="s">
        <v>561</v>
      </c>
      <c r="B12" s="13" t="s">
        <v>135</v>
      </c>
      <c r="C12" s="14">
        <v>-5</v>
      </c>
      <c r="D12" s="13">
        <v>-5393</v>
      </c>
      <c r="E12" s="14">
        <v>-18453</v>
      </c>
      <c r="F12" s="13">
        <v>-53922</v>
      </c>
      <c r="G12" s="26">
        <v>-83698</v>
      </c>
      <c r="H12" s="13">
        <v>-360195.23340000003</v>
      </c>
      <c r="I12" s="14">
        <v>-412864.66139999998</v>
      </c>
      <c r="J12" s="13">
        <v>-689544.8798</v>
      </c>
      <c r="K12" s="14">
        <v>-1052815.1710000001</v>
      </c>
      <c r="L12" s="13">
        <v>-1123723.9890000001</v>
      </c>
    </row>
    <row r="13" spans="1:12" s="9" customFormat="1" x14ac:dyDescent="0.25">
      <c r="A13" s="53" t="s">
        <v>562</v>
      </c>
      <c r="B13" s="13" t="s">
        <v>135</v>
      </c>
      <c r="C13" s="14">
        <v>-85159</v>
      </c>
      <c r="D13" s="13">
        <v>2755</v>
      </c>
      <c r="E13" s="14">
        <v>-41892</v>
      </c>
      <c r="F13" s="13">
        <v>37767</v>
      </c>
      <c r="G13" s="26">
        <v>8997</v>
      </c>
      <c r="H13" s="13">
        <v>-223365.78</v>
      </c>
      <c r="I13" s="14">
        <v>294288.09000000003</v>
      </c>
      <c r="J13" s="13">
        <v>1351952.66</v>
      </c>
      <c r="K13" s="14">
        <v>5499497.7300000004</v>
      </c>
      <c r="L13" s="13">
        <v>15937280.029999999</v>
      </c>
    </row>
    <row r="14" spans="1:12" s="9" customFormat="1" x14ac:dyDescent="0.25">
      <c r="A14" s="57" t="s">
        <v>563</v>
      </c>
      <c r="B14" s="13" t="s">
        <v>135</v>
      </c>
      <c r="C14" s="58">
        <v>-0.45016228445769502</v>
      </c>
      <c r="D14" s="59">
        <v>5.1590697569900241E-3</v>
      </c>
      <c r="E14" s="58">
        <v>-4.8428322221978175E-2</v>
      </c>
      <c r="F14" s="59">
        <v>2.6285733375928374E-2</v>
      </c>
      <c r="G14" s="60">
        <v>4.5697562085600775E-3</v>
      </c>
      <c r="H14" s="59">
        <v>-8.3617383373558313E-2</v>
      </c>
      <c r="I14" s="58">
        <v>7.3259574626642912E-2</v>
      </c>
      <c r="J14" s="59">
        <v>0.19995267167509642</v>
      </c>
      <c r="K14" s="58">
        <v>0.45875541455696439</v>
      </c>
      <c r="L14" s="70">
        <v>0.62966149425899076</v>
      </c>
    </row>
    <row r="15" spans="1:12" s="9" customFormat="1" x14ac:dyDescent="0.25">
      <c r="A15" s="57" t="s">
        <v>564</v>
      </c>
      <c r="B15" s="13" t="s">
        <v>135</v>
      </c>
      <c r="C15" s="14">
        <v>-929</v>
      </c>
      <c r="D15" s="13">
        <v>78</v>
      </c>
      <c r="E15" s="14">
        <v>-1048705</v>
      </c>
      <c r="F15" s="13">
        <v>290639</v>
      </c>
      <c r="G15" s="26">
        <v>-1153064</v>
      </c>
      <c r="H15" s="13">
        <v>34791.459999999992</v>
      </c>
      <c r="I15" s="14">
        <v>-10237.020000000019</v>
      </c>
      <c r="J15" s="13">
        <v>-3258.9699999999721</v>
      </c>
      <c r="K15" s="14">
        <v>10364.819999999367</v>
      </c>
      <c r="L15" s="13">
        <v>84362.839999999851</v>
      </c>
    </row>
    <row r="16" spans="1:12" s="9" customFormat="1" x14ac:dyDescent="0.25">
      <c r="A16" s="53" t="s">
        <v>565</v>
      </c>
      <c r="B16" s="13">
        <v>-97625</v>
      </c>
      <c r="C16" s="14">
        <v>-86088</v>
      </c>
      <c r="D16" s="13">
        <v>2833</v>
      </c>
      <c r="E16" s="14">
        <v>-1090597</v>
      </c>
      <c r="F16" s="13">
        <v>328406</v>
      </c>
      <c r="G16" s="26">
        <v>-1144067</v>
      </c>
      <c r="H16" s="13">
        <v>-188574.32</v>
      </c>
      <c r="I16" s="14">
        <v>284051.07</v>
      </c>
      <c r="J16" s="13">
        <v>1348693.69</v>
      </c>
      <c r="K16" s="14">
        <v>5509862.5499999998</v>
      </c>
      <c r="L16" s="13">
        <v>16021642.869999999</v>
      </c>
    </row>
    <row r="17" spans="1:12" s="9" customFormat="1" x14ac:dyDescent="0.25">
      <c r="A17" s="71"/>
      <c r="B17" s="13"/>
      <c r="C17" s="40"/>
      <c r="D17" s="13"/>
      <c r="E17" s="40"/>
      <c r="F17" s="13"/>
      <c r="G17" s="42"/>
      <c r="H17" s="13"/>
      <c r="I17" s="40"/>
      <c r="J17" s="13"/>
      <c r="K17" s="40"/>
      <c r="L17" s="13"/>
    </row>
    <row r="18" spans="1:12" s="9" customFormat="1" x14ac:dyDescent="0.25">
      <c r="A18" s="57" t="s">
        <v>483</v>
      </c>
      <c r="B18" s="13">
        <v>13132</v>
      </c>
      <c r="C18" s="14">
        <v>41452</v>
      </c>
      <c r="D18" s="13" t="s">
        <v>135</v>
      </c>
      <c r="E18" s="14">
        <v>-42</v>
      </c>
      <c r="F18" s="13">
        <v>-542</v>
      </c>
      <c r="G18" s="26">
        <v>-2059</v>
      </c>
      <c r="H18" s="13">
        <v>-18857.432000000001</v>
      </c>
      <c r="I18" s="14">
        <v>28405.107000000004</v>
      </c>
      <c r="J18" s="13">
        <v>134869.36900000001</v>
      </c>
      <c r="K18" s="14">
        <v>550986.255</v>
      </c>
      <c r="L18" s="13">
        <v>1602164.287</v>
      </c>
    </row>
    <row r="19" spans="1:12" s="9" customFormat="1" x14ac:dyDescent="0.25">
      <c r="A19" s="71"/>
      <c r="B19" s="13"/>
      <c r="C19" s="40"/>
      <c r="D19" s="13"/>
      <c r="E19" s="40"/>
      <c r="F19" s="13"/>
      <c r="G19" s="42"/>
      <c r="H19" s="13"/>
      <c r="I19" s="40"/>
      <c r="J19" s="13"/>
      <c r="K19" s="40"/>
      <c r="L19" s="13"/>
    </row>
    <row r="20" spans="1:12" s="9" customFormat="1" x14ac:dyDescent="0.25">
      <c r="A20" s="53" t="s">
        <v>566</v>
      </c>
      <c r="B20" s="13">
        <v>-84493</v>
      </c>
      <c r="C20" s="14">
        <v>-44636</v>
      </c>
      <c r="D20" s="13" t="s">
        <v>135</v>
      </c>
      <c r="E20" s="14">
        <v>-1090639</v>
      </c>
      <c r="F20" s="13">
        <v>327864</v>
      </c>
      <c r="G20" s="26">
        <v>-1146126</v>
      </c>
      <c r="H20" s="13">
        <v>-207431.75200000001</v>
      </c>
      <c r="I20" s="14">
        <v>312456.17700000003</v>
      </c>
      <c r="J20" s="13">
        <v>1483563.0589999999</v>
      </c>
      <c r="K20" s="14">
        <v>6060848.8049999997</v>
      </c>
      <c r="L20" s="13">
        <v>17623807.156999998</v>
      </c>
    </row>
    <row r="21" spans="1:12" s="9" customFormat="1" x14ac:dyDescent="0.25">
      <c r="A21" s="71"/>
      <c r="B21" s="13"/>
      <c r="C21" s="40"/>
      <c r="D21" s="13"/>
      <c r="E21" s="40"/>
      <c r="F21" s="13"/>
      <c r="G21" s="42"/>
      <c r="H21" s="13"/>
      <c r="I21" s="40"/>
      <c r="J21" s="13"/>
      <c r="K21" s="40"/>
      <c r="L21" s="13"/>
    </row>
    <row r="22" spans="1:12" s="9" customFormat="1" x14ac:dyDescent="0.25">
      <c r="A22" s="53" t="s">
        <v>567</v>
      </c>
      <c r="B22" s="13" t="s">
        <v>135</v>
      </c>
      <c r="C22" s="14">
        <v>-43707</v>
      </c>
      <c r="D22" s="13" t="s">
        <v>135</v>
      </c>
      <c r="E22" s="14">
        <v>-41934</v>
      </c>
      <c r="F22" s="13">
        <v>37225</v>
      </c>
      <c r="G22" s="26">
        <v>6938</v>
      </c>
      <c r="H22" s="13">
        <v>-242223.212</v>
      </c>
      <c r="I22" s="14">
        <v>322693.19700000004</v>
      </c>
      <c r="J22" s="13">
        <v>1486822.0289999999</v>
      </c>
      <c r="K22" s="14">
        <v>6050483.9850000003</v>
      </c>
      <c r="L22" s="13">
        <v>17539444.316999998</v>
      </c>
    </row>
    <row r="23" spans="1:12" s="9" customFormat="1" x14ac:dyDescent="0.25">
      <c r="A23" s="57" t="s">
        <v>568</v>
      </c>
      <c r="B23" s="13">
        <v>152</v>
      </c>
      <c r="C23" s="14">
        <v>2474</v>
      </c>
      <c r="D23" s="13">
        <v>3143</v>
      </c>
      <c r="E23" s="14">
        <v>3573</v>
      </c>
      <c r="F23" s="13">
        <v>28905</v>
      </c>
      <c r="G23" s="26">
        <v>41201</v>
      </c>
      <c r="H23" s="13">
        <v>106520.3015</v>
      </c>
      <c r="I23" s="14">
        <v>92413.483410000001</v>
      </c>
      <c r="J23" s="13">
        <v>94972.09908</v>
      </c>
      <c r="K23" s="14">
        <v>119854.74486000001</v>
      </c>
      <c r="L23" s="13">
        <v>153101.29488</v>
      </c>
    </row>
    <row r="24" spans="1:12" s="9" customFormat="1" x14ac:dyDescent="0.25">
      <c r="A24" s="57" t="s">
        <v>569</v>
      </c>
      <c r="B24" s="13" t="s">
        <v>135</v>
      </c>
      <c r="C24" s="14">
        <v>-255966</v>
      </c>
      <c r="D24" s="13">
        <v>52612</v>
      </c>
      <c r="E24" s="14">
        <v>482806</v>
      </c>
      <c r="F24" s="13">
        <v>1448308</v>
      </c>
      <c r="G24" s="26">
        <v>169673</v>
      </c>
      <c r="H24" s="13">
        <v>719341.84000000032</v>
      </c>
      <c r="I24" s="14">
        <v>597572.73</v>
      </c>
      <c r="J24" s="13">
        <v>1309175.129999999</v>
      </c>
      <c r="K24" s="14">
        <v>8205305.1400000006</v>
      </c>
      <c r="L24" s="13">
        <v>14089806.860000003</v>
      </c>
    </row>
    <row r="25" spans="1:12" s="9" customFormat="1" x14ac:dyDescent="0.25">
      <c r="A25" s="71"/>
      <c r="B25" s="13"/>
      <c r="C25" s="40"/>
      <c r="D25" s="13"/>
      <c r="E25" s="40"/>
      <c r="F25" s="13"/>
      <c r="G25" s="42"/>
      <c r="H25" s="13"/>
      <c r="I25" s="40"/>
      <c r="J25" s="13"/>
      <c r="K25" s="40"/>
      <c r="L25" s="13"/>
    </row>
    <row r="26" spans="1:12" s="9" customFormat="1" x14ac:dyDescent="0.25">
      <c r="A26" s="71" t="s">
        <v>570</v>
      </c>
      <c r="B26" s="13" t="s">
        <v>135</v>
      </c>
      <c r="C26" s="40" t="s">
        <v>135</v>
      </c>
      <c r="D26" s="13">
        <v>32400</v>
      </c>
      <c r="E26" s="14">
        <v>73500</v>
      </c>
      <c r="F26" s="13">
        <v>136100</v>
      </c>
      <c r="G26" s="26">
        <v>176500</v>
      </c>
      <c r="H26" s="13">
        <v>186989.88140000001</v>
      </c>
      <c r="I26" s="14">
        <v>281194.1839</v>
      </c>
      <c r="J26" s="13">
        <v>473295.43240000005</v>
      </c>
      <c r="K26" s="14">
        <v>839150.51220000011</v>
      </c>
      <c r="L26" s="13">
        <v>1771760.8783000002</v>
      </c>
    </row>
    <row r="27" spans="1:12" s="9" customFormat="1" x14ac:dyDescent="0.25">
      <c r="A27" s="71" t="s">
        <v>571</v>
      </c>
      <c r="B27" s="13" t="s">
        <v>135</v>
      </c>
      <c r="C27" s="40" t="s">
        <v>135</v>
      </c>
      <c r="D27" s="70">
        <v>6.0672907486924429E-2</v>
      </c>
      <c r="E27" s="72">
        <v>8.4968053168036753E-2</v>
      </c>
      <c r="F27" s="70">
        <v>9.4725244590882302E-2</v>
      </c>
      <c r="G27" s="73">
        <v>8.9647879383222592E-2</v>
      </c>
      <c r="H27" s="70">
        <v>7.0000000000000007E-2</v>
      </c>
      <c r="I27" s="72">
        <v>7.0000000000000007E-2</v>
      </c>
      <c r="J27" s="70">
        <v>7.0000000000000007E-2</v>
      </c>
      <c r="K27" s="72">
        <v>7.0000000000000007E-2</v>
      </c>
      <c r="L27" s="70">
        <v>7.0000000000000007E-2</v>
      </c>
    </row>
    <row r="28" spans="1:12" s="9" customFormat="1" x14ac:dyDescent="0.25">
      <c r="A28" s="53" t="s">
        <v>572</v>
      </c>
      <c r="B28" s="13" t="s">
        <v>135</v>
      </c>
      <c r="C28" s="40" t="s">
        <v>135</v>
      </c>
      <c r="D28" s="13" t="s">
        <v>135</v>
      </c>
      <c r="E28" s="14">
        <v>-594667</v>
      </c>
      <c r="F28" s="13">
        <v>-1518278</v>
      </c>
      <c r="G28" s="26">
        <v>-298034</v>
      </c>
      <c r="H28" s="13">
        <v>-1042034.6319000004</v>
      </c>
      <c r="I28" s="14">
        <v>-463660.23348999996</v>
      </c>
      <c r="J28" s="13">
        <v>-200676.43431999907</v>
      </c>
      <c r="K28" s="14">
        <v>-2874116.9223400005</v>
      </c>
      <c r="L28" s="13">
        <v>1830977.8735799936</v>
      </c>
    </row>
    <row r="29" spans="1:12" s="9" customFormat="1" x14ac:dyDescent="0.25">
      <c r="A29" s="57" t="s">
        <v>573</v>
      </c>
      <c r="B29" s="13" t="s">
        <v>135</v>
      </c>
      <c r="C29" s="40" t="s">
        <v>135</v>
      </c>
      <c r="D29" s="13" t="s">
        <v>135</v>
      </c>
      <c r="E29" s="40" t="s">
        <v>135</v>
      </c>
      <c r="F29" s="13" t="s">
        <v>135</v>
      </c>
      <c r="G29" s="42" t="s">
        <v>135</v>
      </c>
      <c r="H29" s="74">
        <v>1</v>
      </c>
      <c r="I29" s="29">
        <v>2</v>
      </c>
      <c r="J29" s="74">
        <v>3</v>
      </c>
      <c r="K29" s="29">
        <v>4</v>
      </c>
      <c r="L29" s="74">
        <v>5</v>
      </c>
    </row>
    <row r="30" spans="1:12" s="9" customFormat="1" x14ac:dyDescent="0.25">
      <c r="A30" s="57" t="s">
        <v>574</v>
      </c>
      <c r="B30" s="13" t="s">
        <v>135</v>
      </c>
      <c r="C30" s="40" t="s">
        <v>135</v>
      </c>
      <c r="D30" s="13" t="s">
        <v>135</v>
      </c>
      <c r="E30" s="40" t="s">
        <v>135</v>
      </c>
      <c r="F30" s="13" t="s">
        <v>135</v>
      </c>
      <c r="G30" s="42" t="s">
        <v>135</v>
      </c>
      <c r="H30" s="13">
        <v>-1042034.6319000004</v>
      </c>
      <c r="I30" s="14">
        <v>-463660.23348999996</v>
      </c>
      <c r="J30" s="13">
        <v>-200676.43431999907</v>
      </c>
      <c r="K30" s="14">
        <v>-2874116.9223400005</v>
      </c>
      <c r="L30" s="13">
        <v>1830977.8735799936</v>
      </c>
    </row>
    <row r="33" spans="1:2" x14ac:dyDescent="0.25">
      <c r="A33" s="82" t="s">
        <v>575</v>
      </c>
      <c r="B33" s="9"/>
    </row>
    <row r="34" spans="1:2" x14ac:dyDescent="0.25">
      <c r="A34" s="71" t="s">
        <v>576</v>
      </c>
      <c r="B34" s="41">
        <v>4.2999999999999997E-2</v>
      </c>
    </row>
    <row r="35" spans="1:2" x14ac:dyDescent="0.25">
      <c r="A35" s="71" t="s">
        <v>577</v>
      </c>
      <c r="B35" s="41">
        <v>7.3574463000000007E-2</v>
      </c>
    </row>
    <row r="36" spans="1:2" x14ac:dyDescent="0.25">
      <c r="A36" s="71" t="s">
        <v>578</v>
      </c>
      <c r="B36" s="13">
        <v>1909709.9221439331</v>
      </c>
    </row>
    <row r="37" spans="1:2" ht="14.4" thickBot="1" x14ac:dyDescent="0.3">
      <c r="A37" s="75" t="s">
        <v>579</v>
      </c>
      <c r="B37" s="33">
        <v>62460947.299186662</v>
      </c>
    </row>
    <row r="38" spans="1:2" x14ac:dyDescent="0.25">
      <c r="A38" s="71" t="s">
        <v>580</v>
      </c>
      <c r="B38" s="13">
        <v>-1167499.6332635514</v>
      </c>
    </row>
    <row r="39" spans="1:2" x14ac:dyDescent="0.25">
      <c r="A39" s="71" t="s">
        <v>581</v>
      </c>
      <c r="B39" s="13">
        <v>61293447.665923111</v>
      </c>
    </row>
    <row r="40" spans="1:2" x14ac:dyDescent="0.25">
      <c r="A40" s="71"/>
      <c r="B40" s="13"/>
    </row>
    <row r="41" spans="1:2" x14ac:dyDescent="0.25">
      <c r="A41" s="71" t="s">
        <v>582</v>
      </c>
      <c r="B41" s="13">
        <v>1823976</v>
      </c>
    </row>
    <row r="42" spans="1:2" x14ac:dyDescent="0.25">
      <c r="A42" s="71" t="s">
        <v>583</v>
      </c>
      <c r="B42" s="13">
        <v>-4601724</v>
      </c>
    </row>
    <row r="43" spans="1:2" x14ac:dyDescent="0.25">
      <c r="A43" s="71" t="s">
        <v>584</v>
      </c>
      <c r="B43" s="13">
        <v>-2777748</v>
      </c>
    </row>
    <row r="44" spans="1:2" x14ac:dyDescent="0.25">
      <c r="A44" s="71"/>
      <c r="B44" s="13"/>
    </row>
    <row r="45" spans="1:2" ht="14.4" thickBot="1" x14ac:dyDescent="0.3">
      <c r="A45" s="76" t="s">
        <v>585</v>
      </c>
      <c r="B45" s="77">
        <v>58515699.665923111</v>
      </c>
    </row>
    <row r="46" spans="1:2" x14ac:dyDescent="0.25">
      <c r="A46" s="71" t="s">
        <v>586</v>
      </c>
      <c r="B46" s="13">
        <v>2554134490</v>
      </c>
    </row>
    <row r="47" spans="1:2" x14ac:dyDescent="0.25">
      <c r="A47" s="71" t="s">
        <v>587</v>
      </c>
      <c r="B47" s="13">
        <v>22.910187343315311</v>
      </c>
    </row>
    <row r="48" spans="1:2" x14ac:dyDescent="0.25">
      <c r="A48" s="71" t="s">
        <v>588</v>
      </c>
      <c r="B48" s="13">
        <v>27.602635353391943</v>
      </c>
    </row>
    <row r="49" spans="1:4" x14ac:dyDescent="0.25">
      <c r="A49" s="71" t="s">
        <v>589</v>
      </c>
      <c r="B49" s="13"/>
    </row>
    <row r="52" spans="1:4" x14ac:dyDescent="0.25">
      <c r="A52" s="124" t="s">
        <v>590</v>
      </c>
      <c r="B52" s="124"/>
      <c r="C52" s="124"/>
      <c r="D52" s="124"/>
    </row>
    <row r="53" spans="1:4" x14ac:dyDescent="0.25">
      <c r="A53" s="20" t="s">
        <v>591</v>
      </c>
      <c r="B53" s="20"/>
      <c r="C53" s="20"/>
      <c r="D53" s="20"/>
    </row>
    <row r="54" spans="1:4" x14ac:dyDescent="0.25">
      <c r="A54" s="20" t="s">
        <v>592</v>
      </c>
      <c r="B54" s="20" t="s">
        <v>593</v>
      </c>
      <c r="C54" s="20" t="s">
        <v>594</v>
      </c>
      <c r="D54" s="20" t="s">
        <v>595</v>
      </c>
    </row>
    <row r="55" spans="1:4" x14ac:dyDescent="0.25">
      <c r="A55" s="80">
        <v>12.5</v>
      </c>
      <c r="B55" s="81">
        <v>100000</v>
      </c>
      <c r="C55" s="40" t="s">
        <v>596</v>
      </c>
      <c r="D55" s="13">
        <v>6.3E-3</v>
      </c>
    </row>
    <row r="56" spans="1:4" x14ac:dyDescent="0.25">
      <c r="A56" s="80">
        <v>9.5</v>
      </c>
      <c r="B56" s="81">
        <v>12.499999000000001</v>
      </c>
      <c r="C56" s="40" t="s">
        <v>597</v>
      </c>
      <c r="D56" s="13">
        <v>7.7999999999999996E-3</v>
      </c>
    </row>
    <row r="57" spans="1:4" x14ac:dyDescent="0.25">
      <c r="A57" s="80">
        <v>7.5</v>
      </c>
      <c r="B57" s="81">
        <v>9.4999990000000007</v>
      </c>
      <c r="C57" s="40" t="s">
        <v>598</v>
      </c>
      <c r="D57" s="13">
        <v>9.7999999999999997E-3</v>
      </c>
    </row>
    <row r="58" spans="1:4" x14ac:dyDescent="0.25">
      <c r="A58" s="80">
        <v>6</v>
      </c>
      <c r="B58" s="81">
        <v>7.4999989999999999</v>
      </c>
      <c r="C58" s="40" t="s">
        <v>599</v>
      </c>
      <c r="D58" s="13">
        <v>1.0800000000000001E-2</v>
      </c>
    </row>
    <row r="59" spans="1:4" x14ac:dyDescent="0.25">
      <c r="A59" s="80">
        <v>4.5</v>
      </c>
      <c r="B59" s="81">
        <v>5.9999989999999999</v>
      </c>
      <c r="C59" s="40" t="s">
        <v>600</v>
      </c>
      <c r="D59" s="13">
        <v>1.2200000000000001E-2</v>
      </c>
    </row>
    <row r="60" spans="1:4" x14ac:dyDescent="0.25">
      <c r="A60" s="80">
        <v>4</v>
      </c>
      <c r="B60" s="81">
        <v>4.4999989999999999</v>
      </c>
      <c r="C60" s="40" t="s">
        <v>601</v>
      </c>
      <c r="D60" s="13">
        <v>1.56</v>
      </c>
    </row>
    <row r="61" spans="1:4" x14ac:dyDescent="0.25">
      <c r="A61" s="80">
        <v>4</v>
      </c>
      <c r="B61" s="81">
        <v>4.4999989999999999</v>
      </c>
      <c r="C61" s="40" t="s">
        <v>602</v>
      </c>
      <c r="D61" s="13">
        <v>0.02</v>
      </c>
    </row>
    <row r="62" spans="1:4" x14ac:dyDescent="0.25">
      <c r="A62" s="80">
        <v>3</v>
      </c>
      <c r="B62" s="81">
        <v>3.4999989999999999</v>
      </c>
      <c r="C62" s="40" t="s">
        <v>603</v>
      </c>
      <c r="D62" s="13">
        <v>2.4E-2</v>
      </c>
    </row>
    <row r="63" spans="1:4" x14ac:dyDescent="0.25">
      <c r="A63" s="80">
        <v>2.5</v>
      </c>
      <c r="B63" s="81">
        <v>2.9999989999999999</v>
      </c>
      <c r="C63" s="40" t="s">
        <v>604</v>
      </c>
      <c r="D63" s="13">
        <v>3.5099999999999999E-2</v>
      </c>
    </row>
    <row r="64" spans="1:4" x14ac:dyDescent="0.25">
      <c r="A64" s="80">
        <v>2</v>
      </c>
      <c r="B64" s="81">
        <v>2.4999989999999999</v>
      </c>
      <c r="C64" s="40" t="s">
        <v>605</v>
      </c>
      <c r="D64" s="13">
        <v>4.2099999999999999E-2</v>
      </c>
    </row>
    <row r="65" spans="1:4" x14ac:dyDescent="0.25">
      <c r="A65" s="80">
        <v>1.5</v>
      </c>
      <c r="B65" s="81">
        <v>1.9999990000000001</v>
      </c>
      <c r="C65" s="40" t="s">
        <v>606</v>
      </c>
      <c r="D65" s="13">
        <v>5.1499999999999997E-2</v>
      </c>
    </row>
    <row r="66" spans="1:4" x14ac:dyDescent="0.25">
      <c r="A66" s="80">
        <v>1.25</v>
      </c>
      <c r="B66" s="81">
        <v>1.4999990000000001</v>
      </c>
      <c r="C66" s="40" t="s">
        <v>607</v>
      </c>
      <c r="D66" s="13">
        <v>8.2000000000000003E-2</v>
      </c>
    </row>
    <row r="67" spans="1:4" x14ac:dyDescent="0.25">
      <c r="A67" s="80">
        <v>0.8</v>
      </c>
      <c r="B67" s="81">
        <v>1.2499990000000001</v>
      </c>
      <c r="C67" s="40" t="s">
        <v>608</v>
      </c>
      <c r="D67" s="13">
        <v>8.6400000000000005E-2</v>
      </c>
    </row>
    <row r="68" spans="1:4" x14ac:dyDescent="0.25">
      <c r="A68" s="80">
        <v>0.5</v>
      </c>
      <c r="B68" s="81">
        <v>0.79999900000000002</v>
      </c>
      <c r="C68" s="40" t="s">
        <v>609</v>
      </c>
      <c r="D68" s="13">
        <v>0.1134</v>
      </c>
    </row>
    <row r="69" spans="1:4" x14ac:dyDescent="0.25">
      <c r="A69" s="80">
        <v>-100000</v>
      </c>
      <c r="B69" s="81">
        <v>0.49999900000000003</v>
      </c>
      <c r="C69" s="40" t="s">
        <v>610</v>
      </c>
      <c r="D69" s="13">
        <v>0.1512</v>
      </c>
    </row>
    <row r="70" spans="1:4" x14ac:dyDescent="0.25">
      <c r="A70" s="91" t="s">
        <v>611</v>
      </c>
    </row>
  </sheetData>
  <sheetProtection sheet="1" objects="1" scenarios="1"/>
  <mergeCells count="1">
    <mergeCell ref="A52:D52"/>
  </mergeCells>
  <phoneticPr fontId="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A4166-94F8-4D15-821C-D767D370938C}">
  <sheetPr>
    <tabColor theme="9" tint="0.59999389629810485"/>
  </sheetPr>
  <dimension ref="A1:C15"/>
  <sheetViews>
    <sheetView showGridLines="0" workbookViewId="0">
      <selection activeCell="A2" sqref="A2:C15"/>
    </sheetView>
  </sheetViews>
  <sheetFormatPr defaultRowHeight="13.8" x14ac:dyDescent="0.25"/>
  <cols>
    <col min="1" max="1" width="35.88671875" bestFit="1" customWidth="1"/>
    <col min="3" max="3" width="37.109375" bestFit="1" customWidth="1"/>
  </cols>
  <sheetData>
    <row r="1" spans="1:3" x14ac:dyDescent="0.25">
      <c r="A1" s="82" t="s">
        <v>612</v>
      </c>
      <c r="B1" s="9"/>
      <c r="C1" s="9"/>
    </row>
    <row r="2" spans="1:3" x14ac:dyDescent="0.25">
      <c r="A2" s="20" t="s">
        <v>613</v>
      </c>
      <c r="B2" s="8" t="s">
        <v>614</v>
      </c>
      <c r="C2" s="20" t="s">
        <v>615</v>
      </c>
    </row>
    <row r="3" spans="1:3" x14ac:dyDescent="0.25">
      <c r="A3" s="71" t="s">
        <v>616</v>
      </c>
      <c r="B3" s="41">
        <v>1.4800000000000001E-2</v>
      </c>
      <c r="C3" s="71" t="s">
        <v>617</v>
      </c>
    </row>
    <row r="4" spans="1:3" x14ac:dyDescent="0.25">
      <c r="A4" s="71" t="s">
        <v>618</v>
      </c>
      <c r="B4" s="41">
        <v>5.3E-3</v>
      </c>
      <c r="C4" s="71" t="s">
        <v>619</v>
      </c>
    </row>
    <row r="5" spans="1:3" x14ac:dyDescent="0.25">
      <c r="A5" s="71" t="s">
        <v>620</v>
      </c>
      <c r="B5" s="41">
        <v>9.5000000000000015E-3</v>
      </c>
      <c r="C5" s="71" t="s">
        <v>621</v>
      </c>
    </row>
    <row r="6" spans="1:3" x14ac:dyDescent="0.25">
      <c r="A6" s="71" t="s">
        <v>622</v>
      </c>
      <c r="B6" s="41">
        <v>5.3100000000000001E-2</v>
      </c>
      <c r="C6" s="71" t="s">
        <v>619</v>
      </c>
    </row>
    <row r="7" spans="1:3" x14ac:dyDescent="0.25">
      <c r="A7" s="71" t="s">
        <v>623</v>
      </c>
      <c r="B7" s="41">
        <v>5.8999999999999999E-3</v>
      </c>
      <c r="C7" s="71" t="s">
        <v>624</v>
      </c>
    </row>
    <row r="8" spans="1:3" x14ac:dyDescent="0.25">
      <c r="A8" s="71" t="s">
        <v>625</v>
      </c>
      <c r="B8" s="41">
        <v>2.42</v>
      </c>
      <c r="C8" s="71" t="s">
        <v>626</v>
      </c>
    </row>
    <row r="9" spans="1:3" x14ac:dyDescent="0.25">
      <c r="A9" s="71" t="s">
        <v>627</v>
      </c>
      <c r="B9" s="41">
        <v>0.143902</v>
      </c>
      <c r="C9" s="71" t="s">
        <v>628</v>
      </c>
    </row>
    <row r="10" spans="1:3" x14ac:dyDescent="0.25">
      <c r="A10" s="71" t="s">
        <v>629</v>
      </c>
      <c r="B10" s="41">
        <v>5.16E-2</v>
      </c>
      <c r="C10" s="71" t="s">
        <v>630</v>
      </c>
    </row>
    <row r="11" spans="1:3" x14ac:dyDescent="0.25">
      <c r="A11" s="71" t="s">
        <v>631</v>
      </c>
      <c r="B11" s="41">
        <v>3.8699999999999998E-2</v>
      </c>
      <c r="C11" s="71" t="s">
        <v>621</v>
      </c>
    </row>
    <row r="12" spans="1:3" x14ac:dyDescent="0.25">
      <c r="A12" s="71" t="s">
        <v>632</v>
      </c>
      <c r="B12" s="41">
        <v>0.25</v>
      </c>
      <c r="C12" s="71" t="s">
        <v>633</v>
      </c>
    </row>
    <row r="13" spans="1:3" x14ac:dyDescent="0.25">
      <c r="A13" s="71" t="s">
        <v>634</v>
      </c>
      <c r="B13" s="41">
        <v>0.66849999999999998</v>
      </c>
      <c r="C13" s="71" t="s">
        <v>617</v>
      </c>
    </row>
    <row r="14" spans="1:3" ht="14.4" thickBot="1" x14ac:dyDescent="0.3">
      <c r="A14" s="75" t="s">
        <v>635</v>
      </c>
      <c r="B14" s="78">
        <v>0.33150000000000002</v>
      </c>
      <c r="C14" s="75" t="s">
        <v>636</v>
      </c>
    </row>
    <row r="15" spans="1:3" x14ac:dyDescent="0.25">
      <c r="A15" s="53" t="s">
        <v>577</v>
      </c>
      <c r="B15" s="79">
        <v>7.3574463000000007E-2</v>
      </c>
      <c r="C15" s="53"/>
    </row>
  </sheetData>
  <sheetProtection sheet="1" objects="1" scenarios="1"/>
  <phoneticPr fontId="5"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A4CD0-7C9E-46E2-86C6-06EA6F1045F6}">
  <sheetPr>
    <tabColor theme="9" tint="0.59999389629810485"/>
  </sheetPr>
  <dimension ref="A1:E13"/>
  <sheetViews>
    <sheetView showGridLines="0" tabSelected="1" workbookViewId="0">
      <selection activeCell="B19" sqref="B19"/>
    </sheetView>
  </sheetViews>
  <sheetFormatPr defaultRowHeight="13.8" x14ac:dyDescent="0.25"/>
  <cols>
    <col min="1" max="1" width="48.33203125" bestFit="1" customWidth="1"/>
    <col min="2" max="2" width="24.88671875" bestFit="1" customWidth="1"/>
    <col min="3" max="3" width="13.21875" bestFit="1" customWidth="1"/>
    <col min="4" max="4" width="16.109375" bestFit="1" customWidth="1"/>
    <col min="5" max="5" width="14.109375" bestFit="1" customWidth="1"/>
  </cols>
  <sheetData>
    <row r="1" spans="1:5" s="9" customFormat="1" x14ac:dyDescent="0.25">
      <c r="A1" s="6" t="s">
        <v>637</v>
      </c>
      <c r="B1" s="6"/>
      <c r="C1" s="6"/>
      <c r="D1" s="6"/>
      <c r="E1" s="6"/>
    </row>
    <row r="2" spans="1:5" s="9" customFormat="1" x14ac:dyDescent="0.25">
      <c r="A2" s="8" t="s">
        <v>638</v>
      </c>
      <c r="B2" s="8" t="s">
        <v>639</v>
      </c>
      <c r="C2" s="20" t="s">
        <v>640</v>
      </c>
      <c r="D2" s="20" t="s">
        <v>641</v>
      </c>
      <c r="E2" s="8" t="s">
        <v>642</v>
      </c>
    </row>
    <row r="3" spans="1:5" s="9" customFormat="1" x14ac:dyDescent="0.25">
      <c r="A3" s="80" t="s">
        <v>643</v>
      </c>
      <c r="B3" s="84">
        <v>1.22</v>
      </c>
      <c r="C3" s="17">
        <v>5.2299999999999999E-2</v>
      </c>
      <c r="D3" s="70">
        <v>0.25</v>
      </c>
      <c r="E3" s="14">
        <f>B3/1+((1-D3)*C3)</f>
        <v>1.259225</v>
      </c>
    </row>
    <row r="4" spans="1:5" s="9" customFormat="1" x14ac:dyDescent="0.25">
      <c r="A4" s="80" t="s">
        <v>644</v>
      </c>
      <c r="B4" s="84">
        <v>1.1000000000000001</v>
      </c>
      <c r="C4" s="17">
        <v>2.1499999999999998E-2</v>
      </c>
      <c r="D4" s="70">
        <v>0.25</v>
      </c>
      <c r="E4" s="14">
        <f t="shared" ref="E4:E8" si="0">B4/1+((1-D4)*C4)</f>
        <v>1.116125</v>
      </c>
    </row>
    <row r="5" spans="1:5" s="9" customFormat="1" x14ac:dyDescent="0.25">
      <c r="A5" s="80" t="s">
        <v>645</v>
      </c>
      <c r="B5" s="84">
        <v>1.1100000000000001</v>
      </c>
      <c r="C5" s="17">
        <v>0.1426</v>
      </c>
      <c r="D5" s="70">
        <v>0.2</v>
      </c>
      <c r="E5" s="14">
        <f t="shared" si="0"/>
        <v>1.2240800000000001</v>
      </c>
    </row>
    <row r="6" spans="1:5" s="9" customFormat="1" x14ac:dyDescent="0.25">
      <c r="A6" s="80" t="s">
        <v>646</v>
      </c>
      <c r="B6" s="84">
        <v>1.06</v>
      </c>
      <c r="C6" s="17">
        <v>0.4773</v>
      </c>
      <c r="D6" s="70">
        <v>0.2</v>
      </c>
      <c r="E6" s="14">
        <f t="shared" si="0"/>
        <v>1.44184</v>
      </c>
    </row>
    <row r="7" spans="1:5" s="9" customFormat="1" x14ac:dyDescent="0.25">
      <c r="A7" s="80" t="s">
        <v>647</v>
      </c>
      <c r="B7" s="84">
        <v>1.08</v>
      </c>
      <c r="C7" s="17">
        <v>0.1245</v>
      </c>
      <c r="D7" s="70">
        <v>0.25</v>
      </c>
      <c r="E7" s="14">
        <f t="shared" si="0"/>
        <v>1.1733750000000001</v>
      </c>
    </row>
    <row r="8" spans="1:5" s="9" customFormat="1" x14ac:dyDescent="0.25">
      <c r="A8" s="80" t="s">
        <v>648</v>
      </c>
      <c r="B8" s="84">
        <v>1.1100000000000001</v>
      </c>
      <c r="C8" s="17">
        <v>0.1847</v>
      </c>
      <c r="D8" s="70">
        <v>0.2</v>
      </c>
      <c r="E8" s="14">
        <f t="shared" si="0"/>
        <v>1.2577600000000002</v>
      </c>
    </row>
    <row r="9" spans="1:5" s="9" customFormat="1" x14ac:dyDescent="0.25">
      <c r="A9" s="92" t="s">
        <v>649</v>
      </c>
      <c r="B9" s="90"/>
      <c r="C9" s="93">
        <f>AVERAGE(C3:C8)</f>
        <v>0.16715000000000002</v>
      </c>
      <c r="D9" s="94"/>
      <c r="E9" s="95">
        <f>AVERAGE(E3:E8)</f>
        <v>1.2454008333333333</v>
      </c>
    </row>
    <row r="10" spans="1:5" s="9" customFormat="1" x14ac:dyDescent="0.25">
      <c r="A10" s="80"/>
      <c r="B10" s="84"/>
      <c r="C10" s="17"/>
      <c r="D10" s="70"/>
      <c r="E10" s="14"/>
    </row>
    <row r="11" spans="1:5" s="9" customFormat="1" x14ac:dyDescent="0.25">
      <c r="A11" s="20"/>
      <c r="B11" s="96" t="s">
        <v>650</v>
      </c>
      <c r="C11" s="97" t="s">
        <v>651</v>
      </c>
      <c r="D11" s="97" t="s">
        <v>652</v>
      </c>
      <c r="E11" s="96" t="s">
        <v>653</v>
      </c>
    </row>
    <row r="12" spans="1:5" s="9" customFormat="1" x14ac:dyDescent="0.25">
      <c r="A12" s="80" t="s">
        <v>654</v>
      </c>
      <c r="B12" s="84">
        <v>1.2454008333333333</v>
      </c>
      <c r="C12" s="17">
        <v>2.0162</v>
      </c>
      <c r="D12" s="70">
        <v>0.25</v>
      </c>
      <c r="E12" s="14">
        <f>B12*(1+(1-D12)*C12)</f>
        <v>3.1286337034583331</v>
      </c>
    </row>
    <row r="13" spans="1:5" s="9" customFormat="1" x14ac:dyDescent="0.25">
      <c r="A13" s="98"/>
      <c r="B13" s="84"/>
      <c r="C13" s="17"/>
      <c r="D13" s="94" t="s">
        <v>655</v>
      </c>
      <c r="E13" s="95">
        <f>2/3*E12+1/3</f>
        <v>2.4190891356388886</v>
      </c>
    </row>
  </sheetData>
  <sheetProtection sheet="1" objects="1" scenarios="1"/>
  <phoneticPr fontId="5"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98F44-71E9-44A0-AA81-C58A74AB1D43}">
  <sheetPr>
    <tabColor theme="9" tint="0.59999389629810485"/>
  </sheetPr>
  <dimension ref="A1:G29"/>
  <sheetViews>
    <sheetView showGridLines="0" zoomScale="55" zoomScaleNormal="55" workbookViewId="0">
      <selection activeCell="L16" sqref="L16"/>
    </sheetView>
  </sheetViews>
  <sheetFormatPr defaultRowHeight="13.8" x14ac:dyDescent="0.25"/>
  <cols>
    <col min="1" max="1" width="59.33203125" bestFit="1" customWidth="1"/>
    <col min="2" max="2" width="26.44140625" bestFit="1" customWidth="1"/>
    <col min="4" max="5" width="10.33203125" bestFit="1" customWidth="1"/>
  </cols>
  <sheetData>
    <row r="1" spans="1:7" s="9" customFormat="1" x14ac:dyDescent="0.25">
      <c r="A1" s="82" t="s">
        <v>656</v>
      </c>
    </row>
    <row r="2" spans="1:7" s="9" customFormat="1" x14ac:dyDescent="0.25">
      <c r="A2" s="20"/>
      <c r="B2" s="8" t="s">
        <v>657</v>
      </c>
      <c r="C2" s="20" t="s">
        <v>658</v>
      </c>
    </row>
    <row r="3" spans="1:7" s="9" customFormat="1" x14ac:dyDescent="0.25">
      <c r="A3" s="83" t="s">
        <v>659</v>
      </c>
      <c r="B3" s="84">
        <v>10.642908911724723</v>
      </c>
      <c r="C3" s="85">
        <v>6.6172798466557543</v>
      </c>
    </row>
    <row r="4" spans="1:7" s="9" customFormat="1" x14ac:dyDescent="0.25">
      <c r="A4" s="83" t="s">
        <v>660</v>
      </c>
      <c r="B4" s="84">
        <v>24.144448347842722</v>
      </c>
      <c r="C4" s="85">
        <v>25.093490692374875</v>
      </c>
    </row>
    <row r="5" spans="1:7" s="9" customFormat="1" x14ac:dyDescent="0.25">
      <c r="A5" s="83" t="s">
        <v>661</v>
      </c>
      <c r="B5" s="84">
        <v>15.05156751316588</v>
      </c>
      <c r="C5" s="85">
        <v>12.416436417501464</v>
      </c>
    </row>
    <row r="6" spans="1:7" s="9" customFormat="1" ht="14.4" thickBot="1" x14ac:dyDescent="0.3">
      <c r="A6" s="86" t="s">
        <v>662</v>
      </c>
      <c r="B6" s="87">
        <v>9.1032654083848303</v>
      </c>
      <c r="C6" s="88">
        <v>17.209109567413957</v>
      </c>
    </row>
    <row r="7" spans="1:7" s="9" customFormat="1" x14ac:dyDescent="0.25">
      <c r="A7" s="83" t="s">
        <v>663</v>
      </c>
      <c r="B7" s="84">
        <v>22.2</v>
      </c>
      <c r="C7" s="85"/>
    </row>
    <row r="8" spans="1:7" s="9" customFormat="1" ht="14.4" thickBot="1" x14ac:dyDescent="0.3">
      <c r="A8" s="86" t="s">
        <v>664</v>
      </c>
      <c r="B8" s="87">
        <v>20.830059162324179</v>
      </c>
      <c r="C8" s="88"/>
    </row>
    <row r="9" spans="1:7" s="9" customFormat="1" x14ac:dyDescent="0.25">
      <c r="A9" s="89" t="s">
        <v>665</v>
      </c>
      <c r="B9" s="90">
        <v>25.096456822077325</v>
      </c>
      <c r="C9" s="85"/>
    </row>
    <row r="10" spans="1:7" s="9" customFormat="1" ht="14.4" x14ac:dyDescent="0.3">
      <c r="A10" s="125" t="s">
        <v>666</v>
      </c>
      <c r="B10" s="125"/>
      <c r="C10" s="125"/>
    </row>
    <row r="11" spans="1:7" s="9" customFormat="1" x14ac:dyDescent="0.25">
      <c r="A11" s="8" t="s">
        <v>667</v>
      </c>
      <c r="B11" s="8" t="s">
        <v>668</v>
      </c>
      <c r="C11" s="20" t="s">
        <v>669</v>
      </c>
      <c r="D11" s="20" t="s">
        <v>670</v>
      </c>
      <c r="E11" s="8" t="s">
        <v>671</v>
      </c>
      <c r="F11" s="8" t="s">
        <v>672</v>
      </c>
      <c r="G11" s="8" t="s">
        <v>673</v>
      </c>
    </row>
    <row r="12" spans="1:7" s="9" customFormat="1" x14ac:dyDescent="0.25">
      <c r="A12" s="80" t="s">
        <v>674</v>
      </c>
      <c r="B12" s="84">
        <v>70697.7</v>
      </c>
      <c r="C12" s="85">
        <v>3471.4</v>
      </c>
      <c r="D12" s="84">
        <v>3841.4</v>
      </c>
      <c r="E12" s="85">
        <v>7958.5</v>
      </c>
      <c r="F12" s="84">
        <v>18.404149528817616</v>
      </c>
      <c r="G12" s="85">
        <v>8.8832945906892</v>
      </c>
    </row>
    <row r="13" spans="1:7" s="9" customFormat="1" x14ac:dyDescent="0.25">
      <c r="A13" s="80" t="s">
        <v>675</v>
      </c>
      <c r="B13" s="84">
        <v>13208.5</v>
      </c>
      <c r="C13" s="85">
        <v>17260</v>
      </c>
      <c r="D13" s="84">
        <v>1800.2</v>
      </c>
      <c r="E13" s="85">
        <v>4630.1000000000004</v>
      </c>
      <c r="F13" s="84">
        <v>7.3372403066325962</v>
      </c>
      <c r="G13" s="85">
        <v>2.8527461609900433</v>
      </c>
    </row>
    <row r="14" spans="1:7" s="9" customFormat="1" x14ac:dyDescent="0.25">
      <c r="A14" s="80" t="s">
        <v>676</v>
      </c>
      <c r="B14" s="84">
        <v>36789.599999999999</v>
      </c>
      <c r="C14" s="85">
        <v>1855.1</v>
      </c>
      <c r="D14" s="84">
        <v>2008.3</v>
      </c>
      <c r="E14" s="85">
        <v>6569.5</v>
      </c>
      <c r="F14" s="84">
        <v>18.318777075138176</v>
      </c>
      <c r="G14" s="85">
        <v>5.6000608874343554</v>
      </c>
    </row>
    <row r="15" spans="1:7" s="9" customFormat="1" x14ac:dyDescent="0.25">
      <c r="A15" s="80" t="s">
        <v>677</v>
      </c>
      <c r="B15" s="84">
        <v>12068.4</v>
      </c>
      <c r="C15" s="85">
        <v>782.6</v>
      </c>
      <c r="D15" s="84">
        <v>2299.1999999999998</v>
      </c>
      <c r="E15" s="85">
        <v>3496</v>
      </c>
      <c r="F15" s="84">
        <v>5.2489561586638835</v>
      </c>
      <c r="G15" s="85">
        <v>3.4520594965675055</v>
      </c>
    </row>
    <row r="16" spans="1:7" s="9" customFormat="1" x14ac:dyDescent="0.25">
      <c r="A16" s="80" t="s">
        <v>678</v>
      </c>
      <c r="B16" s="84">
        <v>20761.599999999999</v>
      </c>
      <c r="C16" s="85">
        <v>779.9</v>
      </c>
      <c r="D16" s="84">
        <v>2743.6</v>
      </c>
      <c r="E16" s="85">
        <v>2869.4</v>
      </c>
      <c r="F16" s="84">
        <v>7.5672838606210817</v>
      </c>
      <c r="G16" s="85">
        <v>7.2355196208266532</v>
      </c>
    </row>
    <row r="17" spans="1:7" s="9" customFormat="1" x14ac:dyDescent="0.25">
      <c r="A17" s="80" t="s">
        <v>679</v>
      </c>
      <c r="B17" s="84">
        <v>33998.199999999997</v>
      </c>
      <c r="C17" s="85">
        <v>1024</v>
      </c>
      <c r="D17" s="84">
        <v>4133.7</v>
      </c>
      <c r="E17" s="85">
        <v>5584.9</v>
      </c>
      <c r="F17" s="84">
        <v>8.2246413624597814</v>
      </c>
      <c r="G17" s="85">
        <v>6.0875217103260573</v>
      </c>
    </row>
    <row r="18" spans="1:7" s="9" customFormat="1" ht="14.4" thickBot="1" x14ac:dyDescent="0.3">
      <c r="A18" s="99" t="s">
        <v>680</v>
      </c>
      <c r="B18" s="87">
        <v>16444.099999999999</v>
      </c>
      <c r="C18" s="88">
        <v>260.60000000000002</v>
      </c>
      <c r="D18" s="87">
        <v>1749.5</v>
      </c>
      <c r="E18" s="88">
        <v>1346.8</v>
      </c>
      <c r="F18" s="87">
        <v>9.3993140897399243</v>
      </c>
      <c r="G18" s="88">
        <v>12.209756459756459</v>
      </c>
    </row>
    <row r="19" spans="1:7" s="9" customFormat="1" x14ac:dyDescent="0.25">
      <c r="A19" s="92" t="s">
        <v>681</v>
      </c>
      <c r="B19" s="90">
        <v>29138.3</v>
      </c>
      <c r="C19" s="100">
        <v>3633.3714285714282</v>
      </c>
      <c r="D19" s="90">
        <v>2653.7000000000003</v>
      </c>
      <c r="E19" s="100">
        <v>4636.4571428571426</v>
      </c>
      <c r="F19" s="90">
        <v>10.642908911724723</v>
      </c>
      <c r="G19" s="100">
        <v>6.6172798466557543</v>
      </c>
    </row>
    <row r="20" spans="1:7" s="9" customFormat="1" x14ac:dyDescent="0.25">
      <c r="A20" s="80"/>
      <c r="B20" s="84"/>
      <c r="C20" s="85"/>
      <c r="D20" s="84"/>
      <c r="E20" s="85"/>
      <c r="F20" s="84"/>
      <c r="G20" s="85"/>
    </row>
    <row r="21" spans="1:7" s="9" customFormat="1" x14ac:dyDescent="0.25">
      <c r="A21" s="8" t="s">
        <v>60</v>
      </c>
      <c r="B21" s="8" t="s">
        <v>668</v>
      </c>
      <c r="C21" s="20" t="s">
        <v>669</v>
      </c>
      <c r="D21" s="20" t="s">
        <v>670</v>
      </c>
      <c r="E21" s="8" t="s">
        <v>671</v>
      </c>
      <c r="F21" s="8" t="s">
        <v>672</v>
      </c>
      <c r="G21" s="8" t="s">
        <v>673</v>
      </c>
    </row>
    <row r="22" spans="1:7" s="9" customFormat="1" x14ac:dyDescent="0.25">
      <c r="A22" s="80" t="s">
        <v>682</v>
      </c>
      <c r="B22" s="84">
        <v>233878.1</v>
      </c>
      <c r="C22" s="85">
        <v>47</v>
      </c>
      <c r="D22" s="84">
        <v>7580.6</v>
      </c>
      <c r="E22" s="85">
        <v>4885.3</v>
      </c>
      <c r="F22" s="84">
        <v>30.852188481122866</v>
      </c>
      <c r="G22" s="85">
        <v>47.873846027879559</v>
      </c>
    </row>
    <row r="23" spans="1:7" s="9" customFormat="1" x14ac:dyDescent="0.25">
      <c r="A23" s="80" t="s">
        <v>683</v>
      </c>
      <c r="B23" s="84">
        <v>17631.099999999999</v>
      </c>
      <c r="C23" s="85">
        <v>124.6</v>
      </c>
      <c r="D23" s="84">
        <v>2071.3000000000002</v>
      </c>
      <c r="E23" s="85">
        <v>1101.2</v>
      </c>
      <c r="F23" s="84">
        <v>8.5120938541012876</v>
      </c>
      <c r="G23" s="85">
        <v>16.010806393025788</v>
      </c>
    </row>
    <row r="24" spans="1:7" s="9" customFormat="1" x14ac:dyDescent="0.25">
      <c r="A24" s="80" t="s">
        <v>684</v>
      </c>
      <c r="B24" s="84">
        <v>1203087.8999999999</v>
      </c>
      <c r="C24" s="85">
        <v>125.6</v>
      </c>
      <c r="D24" s="84">
        <v>26965.3</v>
      </c>
      <c r="E24" s="85">
        <v>41001.1</v>
      </c>
      <c r="F24" s="84">
        <v>44.616151127560229</v>
      </c>
      <c r="G24" s="85">
        <v>29.342820070681029</v>
      </c>
    </row>
    <row r="25" spans="1:7" s="9" customFormat="1" ht="14.4" thickBot="1" x14ac:dyDescent="0.3">
      <c r="A25" s="99" t="s">
        <v>685</v>
      </c>
      <c r="B25" s="87">
        <v>1899477.8</v>
      </c>
      <c r="C25" s="88">
        <v>979</v>
      </c>
      <c r="D25" s="87">
        <v>150783.79999999999</v>
      </c>
      <c r="E25" s="88">
        <v>265791.7</v>
      </c>
      <c r="F25" s="87">
        <v>12.597359928586494</v>
      </c>
      <c r="G25" s="88">
        <v>7.1464902779131174</v>
      </c>
    </row>
    <row r="26" spans="1:7" s="9" customFormat="1" x14ac:dyDescent="0.25">
      <c r="A26" s="92" t="s">
        <v>686</v>
      </c>
      <c r="B26" s="90">
        <f>AVERAGE(B22:B25)</f>
        <v>838518.72499999998</v>
      </c>
      <c r="C26" s="100">
        <f t="shared" ref="C26:G26" si="0">AVERAGE(C22:C25)</f>
        <v>319.05</v>
      </c>
      <c r="D26" s="90">
        <f t="shared" si="0"/>
        <v>46850.25</v>
      </c>
      <c r="E26" s="100">
        <f t="shared" si="0"/>
        <v>78194.824999999997</v>
      </c>
      <c r="F26" s="90">
        <f t="shared" si="0"/>
        <v>24.144448347842722</v>
      </c>
      <c r="G26" s="100">
        <f t="shared" si="0"/>
        <v>25.093490692374875</v>
      </c>
    </row>
    <row r="27" spans="1:7" s="9" customFormat="1" x14ac:dyDescent="0.25">
      <c r="A27" s="80"/>
      <c r="B27" s="84"/>
      <c r="C27" s="85"/>
      <c r="D27" s="84"/>
      <c r="E27" s="85"/>
      <c r="F27" s="84"/>
      <c r="G27" s="85"/>
    </row>
    <row r="28" spans="1:7" s="9" customFormat="1" ht="14.4" thickBot="1" x14ac:dyDescent="0.3">
      <c r="A28" s="101" t="s">
        <v>687</v>
      </c>
      <c r="B28" s="102">
        <v>11.963918613244026</v>
      </c>
      <c r="C28" s="103">
        <v>5.9683891969830842</v>
      </c>
      <c r="D28" s="102">
        <v>0.23333333333333331</v>
      </c>
      <c r="E28" s="103">
        <v>1.19981</v>
      </c>
      <c r="F28" s="102">
        <v>15.05156751316588</v>
      </c>
      <c r="G28" s="103">
        <v>12.416436417501464</v>
      </c>
    </row>
    <row r="29" spans="1:7" s="9" customFormat="1" x14ac:dyDescent="0.25">
      <c r="A29" s="80" t="s">
        <v>688</v>
      </c>
      <c r="B29" s="84">
        <v>21800.5</v>
      </c>
      <c r="C29" s="85">
        <v>2552.3000000000002</v>
      </c>
      <c r="D29" s="84">
        <v>2394.8000000000002</v>
      </c>
      <c r="E29" s="85">
        <v>1266.8</v>
      </c>
      <c r="F29" s="84">
        <v>9.1032654083848339</v>
      </c>
      <c r="G29" s="85">
        <v>17.209109567413957</v>
      </c>
    </row>
  </sheetData>
  <sheetProtection sheet="1" objects="1" scenarios="1"/>
  <mergeCells count="1">
    <mergeCell ref="A10:C10"/>
  </mergeCells>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0FB3E-3CD1-471D-B456-279BB46725DC}">
  <sheetPr>
    <tabColor theme="4"/>
  </sheetPr>
  <dimension ref="A1:B29"/>
  <sheetViews>
    <sheetView showGridLines="0" zoomScale="55" zoomScaleNormal="55" workbookViewId="0">
      <selection activeCell="G9" sqref="G9"/>
    </sheetView>
  </sheetViews>
  <sheetFormatPr defaultRowHeight="13.8" x14ac:dyDescent="0.25"/>
  <cols>
    <col min="1" max="1" width="34.33203125" bestFit="1" customWidth="1"/>
    <col min="2" max="2" width="43.88671875" customWidth="1"/>
  </cols>
  <sheetData>
    <row r="1" spans="1:2" ht="15.6" x14ac:dyDescent="0.25">
      <c r="A1" s="104" t="s">
        <v>62</v>
      </c>
      <c r="B1" s="105" t="s">
        <v>63</v>
      </c>
    </row>
    <row r="2" spans="1:2" ht="55.8" thickBot="1" x14ac:dyDescent="0.3">
      <c r="A2" s="106" t="s">
        <v>64</v>
      </c>
      <c r="B2" s="107" t="s">
        <v>65</v>
      </c>
    </row>
    <row r="3" spans="1:2" ht="124.8" thickBot="1" x14ac:dyDescent="0.3">
      <c r="A3" s="108" t="s">
        <v>66</v>
      </c>
      <c r="B3" s="109" t="s">
        <v>67</v>
      </c>
    </row>
    <row r="4" spans="1:2" ht="83.4" thickBot="1" x14ac:dyDescent="0.3">
      <c r="A4" s="108" t="s">
        <v>68</v>
      </c>
      <c r="B4" s="109" t="s">
        <v>69</v>
      </c>
    </row>
    <row r="5" spans="1:2" ht="83.4" thickBot="1" x14ac:dyDescent="0.3">
      <c r="A5" s="108" t="s">
        <v>70</v>
      </c>
      <c r="B5" s="109" t="s">
        <v>71</v>
      </c>
    </row>
    <row r="6" spans="1:2" ht="42" thickBot="1" x14ac:dyDescent="0.3">
      <c r="A6" s="108" t="s">
        <v>72</v>
      </c>
      <c r="B6" s="109" t="s">
        <v>73</v>
      </c>
    </row>
    <row r="7" spans="1:2" ht="124.8" thickBot="1" x14ac:dyDescent="0.3">
      <c r="A7" s="106" t="s">
        <v>74</v>
      </c>
      <c r="B7" s="107" t="s">
        <v>75</v>
      </c>
    </row>
    <row r="8" spans="1:2" ht="138.6" thickBot="1" x14ac:dyDescent="0.3">
      <c r="A8" s="108" t="s">
        <v>76</v>
      </c>
      <c r="B8" s="109" t="s">
        <v>77</v>
      </c>
    </row>
    <row r="9" spans="1:2" ht="152.4" thickBot="1" x14ac:dyDescent="0.3">
      <c r="A9" s="108" t="s">
        <v>78</v>
      </c>
      <c r="B9" s="109" t="s">
        <v>79</v>
      </c>
    </row>
    <row r="10" spans="1:2" ht="152.4" thickBot="1" x14ac:dyDescent="0.3">
      <c r="A10" s="108" t="s">
        <v>80</v>
      </c>
      <c r="B10" s="109" t="s">
        <v>81</v>
      </c>
    </row>
    <row r="11" spans="1:2" ht="138.6" thickBot="1" x14ac:dyDescent="0.3">
      <c r="A11" s="108" t="s">
        <v>82</v>
      </c>
      <c r="B11" s="109" t="s">
        <v>83</v>
      </c>
    </row>
    <row r="12" spans="1:2" ht="97.2" thickBot="1" x14ac:dyDescent="0.3">
      <c r="A12" s="108" t="s">
        <v>84</v>
      </c>
      <c r="B12" s="109" t="s">
        <v>85</v>
      </c>
    </row>
    <row r="13" spans="1:2" ht="111" thickBot="1" x14ac:dyDescent="0.3">
      <c r="A13" s="108" t="s">
        <v>86</v>
      </c>
      <c r="B13" s="109" t="s">
        <v>87</v>
      </c>
    </row>
    <row r="14" spans="1:2" ht="166.2" thickBot="1" x14ac:dyDescent="0.3">
      <c r="A14" s="108" t="s">
        <v>88</v>
      </c>
      <c r="B14" s="109" t="s">
        <v>89</v>
      </c>
    </row>
    <row r="15" spans="1:2" ht="69.599999999999994" thickBot="1" x14ac:dyDescent="0.3">
      <c r="A15" s="108" t="s">
        <v>90</v>
      </c>
      <c r="B15" s="109" t="s">
        <v>91</v>
      </c>
    </row>
    <row r="16" spans="1:2" ht="55.8" thickBot="1" x14ac:dyDescent="0.3">
      <c r="A16" s="108" t="s">
        <v>92</v>
      </c>
      <c r="B16" s="109" t="s">
        <v>93</v>
      </c>
    </row>
    <row r="17" spans="1:2" ht="83.4" thickBot="1" x14ac:dyDescent="0.3">
      <c r="A17" s="108" t="s">
        <v>94</v>
      </c>
      <c r="B17" s="109" t="s">
        <v>95</v>
      </c>
    </row>
    <row r="18" spans="1:2" ht="42" thickBot="1" x14ac:dyDescent="0.3">
      <c r="A18" s="108" t="s">
        <v>96</v>
      </c>
      <c r="B18" s="109" t="s">
        <v>97</v>
      </c>
    </row>
    <row r="19" spans="1:2" ht="69.599999999999994" thickBot="1" x14ac:dyDescent="0.3">
      <c r="A19" s="108" t="s">
        <v>98</v>
      </c>
      <c r="B19" s="109" t="s">
        <v>99</v>
      </c>
    </row>
    <row r="20" spans="1:2" ht="111" thickBot="1" x14ac:dyDescent="0.3">
      <c r="A20" s="108" t="s">
        <v>100</v>
      </c>
      <c r="B20" s="109" t="s">
        <v>101</v>
      </c>
    </row>
    <row r="21" spans="1:2" ht="83.4" thickBot="1" x14ac:dyDescent="0.3">
      <c r="A21" s="108" t="s">
        <v>102</v>
      </c>
      <c r="B21" s="109" t="s">
        <v>103</v>
      </c>
    </row>
    <row r="22" spans="1:2" ht="69.599999999999994" thickBot="1" x14ac:dyDescent="0.3">
      <c r="A22" s="108" t="s">
        <v>104</v>
      </c>
      <c r="B22" s="109" t="s">
        <v>105</v>
      </c>
    </row>
    <row r="23" spans="1:2" ht="69.599999999999994" thickBot="1" x14ac:dyDescent="0.3">
      <c r="A23" s="108" t="s">
        <v>106</v>
      </c>
      <c r="B23" s="109" t="s">
        <v>107</v>
      </c>
    </row>
    <row r="24" spans="1:2" ht="55.8" thickBot="1" x14ac:dyDescent="0.3">
      <c r="A24" s="108" t="s">
        <v>108</v>
      </c>
      <c r="B24" s="109" t="s">
        <v>109</v>
      </c>
    </row>
    <row r="25" spans="1:2" ht="69.900000000000006" customHeight="1" thickBot="1" x14ac:dyDescent="0.3">
      <c r="A25" s="108" t="s">
        <v>110</v>
      </c>
      <c r="B25" s="109" t="s">
        <v>111</v>
      </c>
    </row>
    <row r="26" spans="1:2" ht="57.9" customHeight="1" thickBot="1" x14ac:dyDescent="0.3">
      <c r="A26" s="106" t="s">
        <v>112</v>
      </c>
      <c r="B26" s="107" t="s">
        <v>113</v>
      </c>
    </row>
    <row r="27" spans="1:2" ht="57.9" customHeight="1" thickBot="1" x14ac:dyDescent="0.3">
      <c r="A27" s="114" t="s">
        <v>114</v>
      </c>
      <c r="B27" s="115" t="s">
        <v>115</v>
      </c>
    </row>
    <row r="28" spans="1:2" ht="57.9" customHeight="1" thickBot="1" x14ac:dyDescent="0.3">
      <c r="A28" s="116" t="s">
        <v>116</v>
      </c>
      <c r="B28" s="117" t="s">
        <v>117</v>
      </c>
    </row>
    <row r="29" spans="1:2" ht="57.9" customHeight="1" x14ac:dyDescent="0.25">
      <c r="A29" s="110" t="s">
        <v>118</v>
      </c>
      <c r="B29" s="111" t="s">
        <v>119</v>
      </c>
    </row>
  </sheetData>
  <sheetProtection sheet="1" objects="1" scenarios="1"/>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E394D-9E51-4D80-B53C-6A72D7A5F639}">
  <sheetPr>
    <tabColor theme="0" tint="-0.499984740745262"/>
  </sheetPr>
  <dimension ref="A1:F23"/>
  <sheetViews>
    <sheetView showGridLines="0" workbookViewId="0">
      <selection activeCell="F39" sqref="F39"/>
    </sheetView>
  </sheetViews>
  <sheetFormatPr defaultRowHeight="13.8" x14ac:dyDescent="0.25"/>
  <cols>
    <col min="1" max="1" width="25.33203125" bestFit="1" customWidth="1"/>
  </cols>
  <sheetData>
    <row r="1" spans="1:6" x14ac:dyDescent="0.25">
      <c r="A1" s="9" t="s">
        <v>120</v>
      </c>
      <c r="B1" s="9"/>
      <c r="C1" s="9"/>
      <c r="D1" s="9"/>
      <c r="E1" s="9"/>
      <c r="F1" s="9"/>
    </row>
    <row r="2" spans="1:6" x14ac:dyDescent="0.25">
      <c r="A2" s="20" t="s">
        <v>121</v>
      </c>
      <c r="B2" s="8" t="s">
        <v>122</v>
      </c>
      <c r="C2" s="8" t="s">
        <v>123</v>
      </c>
      <c r="D2" s="8" t="s">
        <v>124</v>
      </c>
      <c r="E2" s="8" t="s">
        <v>125</v>
      </c>
      <c r="F2" s="8" t="s">
        <v>126</v>
      </c>
    </row>
    <row r="3" spans="1:6" x14ac:dyDescent="0.25">
      <c r="A3" s="21" t="s">
        <v>127</v>
      </c>
      <c r="B3" s="13">
        <v>0.36</v>
      </c>
      <c r="C3" s="14">
        <v>0.53</v>
      </c>
      <c r="D3" s="13">
        <v>1.38</v>
      </c>
      <c r="E3" s="14">
        <v>2.4300000000000002</v>
      </c>
      <c r="F3" s="13">
        <v>1.78</v>
      </c>
    </row>
    <row r="4" spans="1:6" x14ac:dyDescent="0.25">
      <c r="A4" s="21" t="s">
        <v>128</v>
      </c>
      <c r="B4" s="13">
        <v>1.42</v>
      </c>
      <c r="C4" s="14">
        <v>3</v>
      </c>
      <c r="D4" s="13">
        <v>0.98</v>
      </c>
      <c r="E4" s="14">
        <v>1.04</v>
      </c>
      <c r="F4" s="13">
        <v>1.1499999999999999</v>
      </c>
    </row>
    <row r="5" spans="1:6" x14ac:dyDescent="0.25">
      <c r="A5" s="21" t="s">
        <v>129</v>
      </c>
      <c r="B5" s="13">
        <v>6.36</v>
      </c>
      <c r="C5" s="14">
        <v>10.83</v>
      </c>
      <c r="D5" s="13">
        <v>15.35</v>
      </c>
      <c r="E5" s="14">
        <v>8.67</v>
      </c>
      <c r="F5" s="13">
        <v>15.69</v>
      </c>
    </row>
    <row r="6" spans="1:6" x14ac:dyDescent="0.25">
      <c r="A6" s="21" t="s">
        <v>130</v>
      </c>
      <c r="B6" s="13">
        <v>4.5199999999999996</v>
      </c>
      <c r="C6" s="14">
        <v>9.2100000000000009</v>
      </c>
      <c r="D6" s="13">
        <v>7.3</v>
      </c>
      <c r="E6" s="14">
        <v>7.44</v>
      </c>
      <c r="F6" s="13">
        <v>6.03</v>
      </c>
    </row>
    <row r="7" spans="1:6" x14ac:dyDescent="0.25">
      <c r="A7" s="21" t="s">
        <v>131</v>
      </c>
      <c r="B7" s="13">
        <v>3.2</v>
      </c>
      <c r="C7" s="14">
        <v>2.52</v>
      </c>
      <c r="D7" s="13">
        <v>1.69</v>
      </c>
      <c r="E7" s="14">
        <v>2.12</v>
      </c>
      <c r="F7" s="13">
        <v>2.38</v>
      </c>
    </row>
    <row r="8" spans="1:6" x14ac:dyDescent="0.25">
      <c r="A8" s="21" t="s">
        <v>132</v>
      </c>
      <c r="B8" s="13">
        <v>5.01</v>
      </c>
      <c r="C8" s="14">
        <v>3.49</v>
      </c>
      <c r="D8" s="13">
        <v>2.08</v>
      </c>
      <c r="E8" s="14">
        <v>1.05</v>
      </c>
      <c r="F8" s="13">
        <v>1.9</v>
      </c>
    </row>
    <row r="9" spans="1:6" x14ac:dyDescent="0.25">
      <c r="A9" s="21" t="s">
        <v>133</v>
      </c>
      <c r="B9" s="13">
        <v>7.41</v>
      </c>
      <c r="C9" s="14">
        <v>5.21</v>
      </c>
      <c r="D9" s="13">
        <v>3.51</v>
      </c>
      <c r="E9" s="14">
        <v>9.19</v>
      </c>
      <c r="F9" s="13">
        <v>5.63</v>
      </c>
    </row>
    <row r="10" spans="1:6" x14ac:dyDescent="0.25">
      <c r="A10" s="22" t="s">
        <v>134</v>
      </c>
      <c r="B10" s="13" t="s">
        <v>135</v>
      </c>
      <c r="C10" s="14">
        <v>1.68</v>
      </c>
      <c r="D10" s="13">
        <v>1.25</v>
      </c>
      <c r="E10" s="14">
        <v>1.08</v>
      </c>
      <c r="F10" s="13">
        <v>8.5500000000000007</v>
      </c>
    </row>
    <row r="11" spans="1:6" x14ac:dyDescent="0.25">
      <c r="A11" s="23" t="s">
        <v>136</v>
      </c>
      <c r="B11" s="24">
        <f>AVERAGE(B3:B10)</f>
        <v>4.04</v>
      </c>
      <c r="C11" s="24">
        <f t="shared" ref="C11:F11" si="0">AVERAGE(C3:C10)</f>
        <v>4.5587499999999999</v>
      </c>
      <c r="D11" s="24">
        <f t="shared" si="0"/>
        <v>4.1924999999999999</v>
      </c>
      <c r="E11" s="24">
        <f t="shared" si="0"/>
        <v>4.1275000000000004</v>
      </c>
      <c r="F11" s="24">
        <f t="shared" si="0"/>
        <v>5.3887499999999999</v>
      </c>
    </row>
    <row r="12" spans="1:6" x14ac:dyDescent="0.25">
      <c r="A12" s="9"/>
      <c r="B12" s="9"/>
      <c r="C12" s="9"/>
      <c r="D12" s="9"/>
      <c r="E12" s="9"/>
      <c r="F12" s="9"/>
    </row>
    <row r="13" spans="1:6" x14ac:dyDescent="0.25">
      <c r="A13" s="9"/>
      <c r="B13" s="9"/>
      <c r="C13" s="9"/>
      <c r="D13" s="9"/>
      <c r="E13" s="9"/>
      <c r="F13" s="9"/>
    </row>
    <row r="14" spans="1:6" x14ac:dyDescent="0.25">
      <c r="A14" s="20" t="s">
        <v>137</v>
      </c>
      <c r="B14" s="8" t="s">
        <v>122</v>
      </c>
      <c r="C14" s="8" t="s">
        <v>123</v>
      </c>
      <c r="D14" s="8" t="s">
        <v>124</v>
      </c>
      <c r="E14" s="8" t="s">
        <v>125</v>
      </c>
      <c r="F14" s="8" t="s">
        <v>126</v>
      </c>
    </row>
    <row r="15" spans="1:6" x14ac:dyDescent="0.25">
      <c r="A15" s="21" t="s">
        <v>138</v>
      </c>
      <c r="B15" s="13">
        <v>0.28000000000000003</v>
      </c>
      <c r="C15" s="14">
        <v>0.28000000000000003</v>
      </c>
      <c r="D15" s="13">
        <v>0.4</v>
      </c>
      <c r="E15" s="14">
        <v>1.29</v>
      </c>
      <c r="F15" s="13">
        <v>1</v>
      </c>
    </row>
    <row r="16" spans="1:6" x14ac:dyDescent="0.25">
      <c r="A16" s="21" t="s">
        <v>139</v>
      </c>
      <c r="B16" s="13">
        <v>1.33</v>
      </c>
      <c r="C16" s="14">
        <v>2.25</v>
      </c>
      <c r="D16" s="13">
        <v>0.25</v>
      </c>
      <c r="E16" s="14">
        <v>0.13</v>
      </c>
      <c r="F16" s="13">
        <v>0.25</v>
      </c>
    </row>
    <row r="17" spans="1:6" x14ac:dyDescent="0.25">
      <c r="A17" s="21" t="s">
        <v>140</v>
      </c>
      <c r="B17" s="13">
        <v>6.09</v>
      </c>
      <c r="C17" s="14">
        <v>10.19</v>
      </c>
      <c r="D17" s="13">
        <v>14.57</v>
      </c>
      <c r="E17" s="14">
        <v>8.1</v>
      </c>
      <c r="F17" s="13">
        <v>15</v>
      </c>
    </row>
    <row r="18" spans="1:6" x14ac:dyDescent="0.25">
      <c r="A18" s="21" t="s">
        <v>141</v>
      </c>
      <c r="B18" s="13">
        <v>4.1500000000000004</v>
      </c>
      <c r="C18" s="14">
        <v>8.81</v>
      </c>
      <c r="D18" s="13">
        <v>6.79</v>
      </c>
      <c r="E18" s="14">
        <v>7.04</v>
      </c>
      <c r="F18" s="13">
        <v>5.71</v>
      </c>
    </row>
    <row r="19" spans="1:6" x14ac:dyDescent="0.25">
      <c r="A19" s="21" t="s">
        <v>142</v>
      </c>
      <c r="B19" s="13">
        <v>3.1</v>
      </c>
      <c r="C19" s="14">
        <v>2.2999999999999998</v>
      </c>
      <c r="D19" s="13">
        <v>1.48</v>
      </c>
      <c r="E19" s="14">
        <v>1.97</v>
      </c>
      <c r="F19" s="13">
        <v>2.1800000000000002</v>
      </c>
    </row>
    <row r="20" spans="1:6" x14ac:dyDescent="0.25">
      <c r="A20" s="21" t="s">
        <v>143</v>
      </c>
      <c r="B20" s="13">
        <v>4.96</v>
      </c>
      <c r="C20" s="14">
        <v>3.43</v>
      </c>
      <c r="D20" s="13">
        <v>2.0499999999999998</v>
      </c>
      <c r="E20" s="14">
        <v>1.02</v>
      </c>
      <c r="F20" s="13">
        <v>1.86</v>
      </c>
    </row>
    <row r="21" spans="1:6" x14ac:dyDescent="0.25">
      <c r="A21" s="21" t="s">
        <v>144</v>
      </c>
      <c r="B21" s="13">
        <v>7.32</v>
      </c>
      <c r="C21" s="14">
        <v>5.19</v>
      </c>
      <c r="D21" s="13">
        <v>1.02</v>
      </c>
      <c r="E21" s="14">
        <v>9.16</v>
      </c>
      <c r="F21" s="13">
        <v>5.61</v>
      </c>
    </row>
    <row r="22" spans="1:6" x14ac:dyDescent="0.25">
      <c r="A22" s="22" t="s">
        <v>145</v>
      </c>
      <c r="B22" s="13" t="s">
        <v>135</v>
      </c>
      <c r="C22" s="14">
        <v>1.54</v>
      </c>
      <c r="D22" s="13">
        <v>1.1000000000000001</v>
      </c>
      <c r="E22" s="14">
        <v>0.95</v>
      </c>
      <c r="F22" s="13">
        <v>8.2899999999999991</v>
      </c>
    </row>
    <row r="23" spans="1:6" x14ac:dyDescent="0.25">
      <c r="A23" s="23" t="s">
        <v>136</v>
      </c>
      <c r="B23" s="24">
        <f>AVERAGE(B15:B22)</f>
        <v>3.89</v>
      </c>
      <c r="C23" s="24">
        <f t="shared" ref="C23:F23" si="1">AVERAGE(C15:C22)</f>
        <v>4.2487500000000002</v>
      </c>
      <c r="D23" s="24">
        <f t="shared" si="1"/>
        <v>3.4575000000000005</v>
      </c>
      <c r="E23" s="24">
        <f t="shared" si="1"/>
        <v>3.7074999999999996</v>
      </c>
      <c r="F23" s="24">
        <f t="shared" si="1"/>
        <v>4.9874999999999998</v>
      </c>
    </row>
  </sheetData>
  <sheetProtection sheet="1" objects="1" scenarios="1"/>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1E055-50DB-4F3B-8DB2-880897FE8E0B}">
  <sheetPr>
    <tabColor theme="0" tint="-0.499984740745262"/>
  </sheetPr>
  <dimension ref="A1:F46"/>
  <sheetViews>
    <sheetView showGridLines="0" zoomScale="40" zoomScaleNormal="40" workbookViewId="0">
      <selection activeCell="U23" sqref="U23"/>
    </sheetView>
  </sheetViews>
  <sheetFormatPr defaultRowHeight="13.8" x14ac:dyDescent="0.25"/>
  <cols>
    <col min="1" max="1" width="43.21875" bestFit="1" customWidth="1"/>
    <col min="2" max="6" width="9.44140625" bestFit="1" customWidth="1"/>
  </cols>
  <sheetData>
    <row r="1" spans="1:6" x14ac:dyDescent="0.25">
      <c r="A1" s="20" t="s">
        <v>146</v>
      </c>
      <c r="B1" s="8" t="s">
        <v>122</v>
      </c>
      <c r="C1" s="8" t="s">
        <v>123</v>
      </c>
      <c r="D1" s="8" t="s">
        <v>124</v>
      </c>
      <c r="E1" s="8" t="s">
        <v>125</v>
      </c>
      <c r="F1" s="8" t="s">
        <v>126</v>
      </c>
    </row>
    <row r="2" spans="1:6" x14ac:dyDescent="0.25">
      <c r="A2" s="21" t="s">
        <v>147</v>
      </c>
      <c r="B2" s="13">
        <v>-0.4</v>
      </c>
      <c r="C2" s="14">
        <v>-0.35</v>
      </c>
      <c r="D2" s="13">
        <v>-1.17</v>
      </c>
      <c r="E2" s="14">
        <v>0.19</v>
      </c>
      <c r="F2" s="13">
        <v>2.02</v>
      </c>
    </row>
    <row r="3" spans="1:6" x14ac:dyDescent="0.25">
      <c r="A3" s="21" t="s">
        <v>148</v>
      </c>
      <c r="B3" s="13">
        <v>0.42</v>
      </c>
      <c r="C3" s="14">
        <v>0.33</v>
      </c>
      <c r="D3" s="13">
        <v>0.05</v>
      </c>
      <c r="E3" s="14">
        <v>0.04</v>
      </c>
      <c r="F3" s="13">
        <v>0.02</v>
      </c>
    </row>
    <row r="4" spans="1:6" x14ac:dyDescent="0.25">
      <c r="A4" s="21" t="s">
        <v>149</v>
      </c>
      <c r="B4" s="13">
        <v>0.33</v>
      </c>
      <c r="C4" s="14">
        <v>0.33</v>
      </c>
      <c r="D4" s="13">
        <v>0.36</v>
      </c>
      <c r="E4" s="14">
        <v>0.33</v>
      </c>
      <c r="F4" s="13">
        <v>0</v>
      </c>
    </row>
    <row r="5" spans="1:6" x14ac:dyDescent="0.25">
      <c r="A5" s="21" t="s">
        <v>150</v>
      </c>
      <c r="B5" s="13" t="s">
        <v>135</v>
      </c>
      <c r="C5" s="14">
        <v>0.08</v>
      </c>
      <c r="D5" s="13">
        <v>0.16</v>
      </c>
      <c r="E5" s="14">
        <v>1.34</v>
      </c>
      <c r="F5" s="13">
        <v>0.01</v>
      </c>
    </row>
    <row r="6" spans="1:6" x14ac:dyDescent="0.25">
      <c r="A6" s="21" t="s">
        <v>151</v>
      </c>
      <c r="B6" s="13" t="s">
        <v>135</v>
      </c>
      <c r="C6" s="14" t="s">
        <v>135</v>
      </c>
      <c r="D6" s="13">
        <v>0</v>
      </c>
      <c r="E6" s="14">
        <v>0.11</v>
      </c>
      <c r="F6" s="13">
        <v>0.05</v>
      </c>
    </row>
    <row r="7" spans="1:6" x14ac:dyDescent="0.25">
      <c r="A7" s="21" t="s">
        <v>152</v>
      </c>
      <c r="B7" s="13" t="s">
        <v>135</v>
      </c>
      <c r="C7" s="14" t="s">
        <v>135</v>
      </c>
      <c r="D7" s="13" t="s">
        <v>135</v>
      </c>
      <c r="E7" s="14">
        <v>0.05</v>
      </c>
      <c r="F7" s="13">
        <v>0.14000000000000001</v>
      </c>
    </row>
    <row r="8" spans="1:6" x14ac:dyDescent="0.25">
      <c r="A8" s="21" t="s">
        <v>153</v>
      </c>
      <c r="B8" s="13" t="s">
        <v>135</v>
      </c>
      <c r="C8" s="14" t="s">
        <v>135</v>
      </c>
      <c r="D8" s="13" t="s">
        <v>135</v>
      </c>
      <c r="E8" s="14">
        <v>0.04</v>
      </c>
      <c r="F8" s="13">
        <v>0.01</v>
      </c>
    </row>
    <row r="9" spans="1:6" x14ac:dyDescent="0.25">
      <c r="A9" s="22" t="s">
        <v>154</v>
      </c>
      <c r="B9" s="13" t="s">
        <v>135</v>
      </c>
      <c r="C9" s="14" t="s">
        <v>135</v>
      </c>
      <c r="D9" s="13" t="s">
        <v>135</v>
      </c>
      <c r="E9" s="14" t="s">
        <v>135</v>
      </c>
      <c r="F9" s="13" t="s">
        <v>135</v>
      </c>
    </row>
    <row r="10" spans="1:6" x14ac:dyDescent="0.25">
      <c r="A10" s="23" t="s">
        <v>136</v>
      </c>
      <c r="B10" s="24">
        <f>AVERAGE(B2:B9)</f>
        <v>0.11666666666666665</v>
      </c>
      <c r="C10" s="24">
        <f t="shared" ref="C10:F10" si="0">AVERAGE(C2:C9)</f>
        <v>9.7500000000000017E-2</v>
      </c>
      <c r="D10" s="24">
        <f t="shared" si="0"/>
        <v>-0.11999999999999997</v>
      </c>
      <c r="E10" s="24">
        <f t="shared" si="0"/>
        <v>0.3</v>
      </c>
      <c r="F10" s="24">
        <f t="shared" si="0"/>
        <v>0.32142857142857134</v>
      </c>
    </row>
    <row r="11" spans="1:6" x14ac:dyDescent="0.25">
      <c r="A11" s="9"/>
      <c r="B11" s="9"/>
      <c r="C11" s="9"/>
      <c r="D11" s="9"/>
      <c r="E11" s="9"/>
      <c r="F11" s="9"/>
    </row>
    <row r="12" spans="1:6" x14ac:dyDescent="0.25">
      <c r="A12" s="9"/>
      <c r="B12" s="9"/>
      <c r="C12" s="9"/>
      <c r="D12" s="9"/>
      <c r="E12" s="9"/>
      <c r="F12" s="9"/>
    </row>
    <row r="13" spans="1:6" x14ac:dyDescent="0.25">
      <c r="A13" s="20" t="s">
        <v>155</v>
      </c>
      <c r="B13" s="8" t="s">
        <v>122</v>
      </c>
      <c r="C13" s="8" t="s">
        <v>123</v>
      </c>
      <c r="D13" s="8" t="s">
        <v>124</v>
      </c>
      <c r="E13" s="8" t="s">
        <v>125</v>
      </c>
      <c r="F13" s="8" t="s">
        <v>126</v>
      </c>
    </row>
    <row r="14" spans="1:6" x14ac:dyDescent="0.25">
      <c r="A14" s="21" t="s">
        <v>156</v>
      </c>
      <c r="B14" s="13" t="s">
        <v>135</v>
      </c>
      <c r="C14" s="14" t="s">
        <v>135</v>
      </c>
      <c r="D14" s="13">
        <v>682.83</v>
      </c>
      <c r="E14" s="14">
        <v>15.62</v>
      </c>
      <c r="F14" s="13">
        <v>66.849999999999994</v>
      </c>
    </row>
    <row r="15" spans="1:6" x14ac:dyDescent="0.25">
      <c r="A15" s="21" t="s">
        <v>157</v>
      </c>
      <c r="B15" s="13">
        <v>29.73</v>
      </c>
      <c r="C15" s="14">
        <v>25.01</v>
      </c>
      <c r="D15" s="13">
        <v>5.16</v>
      </c>
      <c r="E15" s="14">
        <v>3.78</v>
      </c>
      <c r="F15" s="13">
        <v>2.1</v>
      </c>
    </row>
    <row r="16" spans="1:6" x14ac:dyDescent="0.25">
      <c r="A16" s="21" t="s">
        <v>158</v>
      </c>
      <c r="B16" s="13">
        <v>24.64</v>
      </c>
      <c r="C16" s="14">
        <v>24.75</v>
      </c>
      <c r="D16" s="13">
        <v>26.64</v>
      </c>
      <c r="E16" s="14">
        <v>24.53</v>
      </c>
      <c r="F16" s="13">
        <v>0.05</v>
      </c>
    </row>
    <row r="17" spans="1:6" x14ac:dyDescent="0.25">
      <c r="A17" s="21" t="s">
        <v>159</v>
      </c>
      <c r="B17" s="13" t="s">
        <v>135</v>
      </c>
      <c r="C17" s="14">
        <v>7.75</v>
      </c>
      <c r="D17" s="13">
        <v>13.88</v>
      </c>
      <c r="E17" s="14">
        <v>57.27</v>
      </c>
      <c r="F17" s="13">
        <v>0.93</v>
      </c>
    </row>
    <row r="18" spans="1:6" x14ac:dyDescent="0.25">
      <c r="A18" s="21" t="s">
        <v>160</v>
      </c>
      <c r="B18" s="13" t="s">
        <v>135</v>
      </c>
      <c r="C18" s="14" t="s">
        <v>135</v>
      </c>
      <c r="D18" s="13" t="s">
        <v>135</v>
      </c>
      <c r="E18" s="14">
        <v>9.66</v>
      </c>
      <c r="F18" s="13">
        <v>4.97</v>
      </c>
    </row>
    <row r="19" spans="1:6" x14ac:dyDescent="0.25">
      <c r="A19" s="21" t="s">
        <v>161</v>
      </c>
      <c r="B19" s="13" t="s">
        <v>135</v>
      </c>
      <c r="C19" s="14" t="s">
        <v>135</v>
      </c>
      <c r="D19" s="13" t="s">
        <v>135</v>
      </c>
      <c r="E19" s="14">
        <v>4.79</v>
      </c>
      <c r="F19" s="13">
        <v>12.48</v>
      </c>
    </row>
    <row r="20" spans="1:6" x14ac:dyDescent="0.25">
      <c r="A20" s="21" t="s">
        <v>162</v>
      </c>
      <c r="B20" s="13" t="s">
        <v>135</v>
      </c>
      <c r="C20" s="14" t="s">
        <v>135</v>
      </c>
      <c r="D20" s="13" t="s">
        <v>135</v>
      </c>
      <c r="E20" s="14">
        <v>3.86</v>
      </c>
      <c r="F20" s="13">
        <v>1.31</v>
      </c>
    </row>
    <row r="21" spans="1:6" x14ac:dyDescent="0.25">
      <c r="A21" s="22" t="s">
        <v>163</v>
      </c>
      <c r="B21" s="13" t="s">
        <v>135</v>
      </c>
      <c r="C21" s="14" t="s">
        <v>135</v>
      </c>
      <c r="D21" s="13" t="s">
        <v>135</v>
      </c>
      <c r="E21" s="14" t="s">
        <v>135</v>
      </c>
      <c r="F21" s="13" t="s">
        <v>135</v>
      </c>
    </row>
    <row r="22" spans="1:6" x14ac:dyDescent="0.25">
      <c r="A22" s="23" t="s">
        <v>136</v>
      </c>
      <c r="B22" s="24">
        <f>AVERAGE(B14:B21)</f>
        <v>27.185000000000002</v>
      </c>
      <c r="C22" s="24">
        <f t="shared" ref="C22:F22" si="1">AVERAGE(C14:C21)</f>
        <v>19.170000000000002</v>
      </c>
      <c r="D22" s="24">
        <f t="shared" si="1"/>
        <v>182.1275</v>
      </c>
      <c r="E22" s="24">
        <f t="shared" si="1"/>
        <v>17.072857142857142</v>
      </c>
      <c r="F22" s="24">
        <f t="shared" si="1"/>
        <v>12.67</v>
      </c>
    </row>
    <row r="23" spans="1:6" x14ac:dyDescent="0.25">
      <c r="A23" s="9"/>
      <c r="B23" s="9"/>
      <c r="C23" s="9"/>
      <c r="D23" s="9"/>
      <c r="E23" s="9"/>
      <c r="F23" s="9"/>
    </row>
    <row r="24" spans="1:6" x14ac:dyDescent="0.25">
      <c r="A24" s="9"/>
      <c r="B24" s="9"/>
      <c r="C24" s="9"/>
      <c r="D24" s="9"/>
      <c r="E24" s="9"/>
      <c r="F24" s="9"/>
    </row>
    <row r="25" spans="1:6" x14ac:dyDescent="0.25">
      <c r="A25" s="20" t="s">
        <v>164</v>
      </c>
      <c r="B25" s="8" t="s">
        <v>122</v>
      </c>
      <c r="C25" s="8" t="s">
        <v>123</v>
      </c>
      <c r="D25" s="8" t="s">
        <v>124</v>
      </c>
      <c r="E25" s="8" t="s">
        <v>125</v>
      </c>
      <c r="F25" s="8" t="s">
        <v>126</v>
      </c>
    </row>
    <row r="26" spans="1:6" x14ac:dyDescent="0.25">
      <c r="A26" s="21" t="s">
        <v>165</v>
      </c>
      <c r="B26" s="13" t="s">
        <v>135</v>
      </c>
      <c r="C26" s="14" t="s">
        <v>135</v>
      </c>
      <c r="D26" s="13">
        <v>663.66</v>
      </c>
      <c r="E26" s="14">
        <v>2.2599999999999998</v>
      </c>
      <c r="F26" s="13">
        <v>53.51</v>
      </c>
    </row>
    <row r="27" spans="1:6" x14ac:dyDescent="0.25">
      <c r="A27" s="21" t="s">
        <v>166</v>
      </c>
      <c r="B27" s="13" t="s">
        <v>135</v>
      </c>
      <c r="C27" s="14">
        <v>28.13</v>
      </c>
      <c r="D27" s="13">
        <v>22.14</v>
      </c>
      <c r="E27" s="14">
        <v>0.32</v>
      </c>
      <c r="F27" s="13">
        <v>0.28000000000000003</v>
      </c>
    </row>
    <row r="28" spans="1:6" x14ac:dyDescent="0.25">
      <c r="A28" s="21" t="s">
        <v>167</v>
      </c>
      <c r="B28" s="13" t="s">
        <v>135</v>
      </c>
      <c r="C28" s="14">
        <v>5.53</v>
      </c>
      <c r="D28" s="13">
        <v>8.84</v>
      </c>
      <c r="E28" s="14">
        <v>4.5999999999999996</v>
      </c>
      <c r="F28" s="13">
        <v>0.51</v>
      </c>
    </row>
    <row r="29" spans="1:6" x14ac:dyDescent="0.25">
      <c r="A29" s="21" t="s">
        <v>168</v>
      </c>
      <c r="B29" s="13">
        <v>24.62</v>
      </c>
      <c r="C29" s="14">
        <v>23.42</v>
      </c>
      <c r="D29" s="13">
        <v>22.16</v>
      </c>
      <c r="E29" s="14">
        <v>0</v>
      </c>
      <c r="F29" s="13">
        <v>0</v>
      </c>
    </row>
    <row r="30" spans="1:6" x14ac:dyDescent="0.25">
      <c r="A30" s="21" t="s">
        <v>169</v>
      </c>
      <c r="B30" s="13" t="s">
        <v>135</v>
      </c>
      <c r="C30" s="14" t="s">
        <v>135</v>
      </c>
      <c r="D30" s="13" t="s">
        <v>135</v>
      </c>
      <c r="E30" s="14">
        <v>4.2699999999999996</v>
      </c>
      <c r="F30" s="13">
        <v>4.58</v>
      </c>
    </row>
    <row r="31" spans="1:6" x14ac:dyDescent="0.25">
      <c r="A31" s="21" t="s">
        <v>170</v>
      </c>
      <c r="B31" s="13" t="s">
        <v>135</v>
      </c>
      <c r="C31" s="14" t="s">
        <v>135</v>
      </c>
      <c r="D31" s="13" t="s">
        <v>135</v>
      </c>
      <c r="E31" s="14">
        <v>4.5</v>
      </c>
      <c r="F31" s="13">
        <v>12.35</v>
      </c>
    </row>
    <row r="32" spans="1:6" x14ac:dyDescent="0.25">
      <c r="A32" s="21" t="s">
        <v>171</v>
      </c>
      <c r="B32" s="13" t="s">
        <v>135</v>
      </c>
      <c r="C32" s="14" t="s">
        <v>135</v>
      </c>
      <c r="D32" s="13" t="s">
        <v>135</v>
      </c>
      <c r="E32" s="14" t="s">
        <v>135</v>
      </c>
      <c r="F32" s="13" t="s">
        <v>135</v>
      </c>
    </row>
    <row r="33" spans="1:6" x14ac:dyDescent="0.25">
      <c r="A33" s="22" t="s">
        <v>172</v>
      </c>
      <c r="B33" s="13" t="s">
        <v>135</v>
      </c>
      <c r="C33" s="14" t="s">
        <v>135</v>
      </c>
      <c r="D33" s="13" t="s">
        <v>135</v>
      </c>
      <c r="E33" s="14" t="s">
        <v>135</v>
      </c>
      <c r="F33" s="13" t="s">
        <v>135</v>
      </c>
    </row>
    <row r="34" spans="1:6" x14ac:dyDescent="0.25">
      <c r="A34" s="23" t="s">
        <v>136</v>
      </c>
      <c r="B34" s="24">
        <f>AVERAGE(B26:B33)</f>
        <v>24.62</v>
      </c>
      <c r="C34" s="24">
        <f t="shared" ref="C34:F34" si="2">AVERAGE(C26:C33)</f>
        <v>19.026666666666667</v>
      </c>
      <c r="D34" s="24">
        <f t="shared" si="2"/>
        <v>179.2</v>
      </c>
      <c r="E34" s="24">
        <f t="shared" si="2"/>
        <v>2.6583333333333332</v>
      </c>
      <c r="F34" s="24">
        <f t="shared" si="2"/>
        <v>11.871666666666664</v>
      </c>
    </row>
    <row r="35" spans="1:6" x14ac:dyDescent="0.25">
      <c r="A35" s="9"/>
      <c r="B35" s="9"/>
      <c r="C35" s="9"/>
      <c r="D35" s="9"/>
      <c r="E35" s="9"/>
      <c r="F35" s="9"/>
    </row>
    <row r="36" spans="1:6" x14ac:dyDescent="0.25">
      <c r="A36" s="9"/>
      <c r="B36" s="9"/>
      <c r="C36" s="9"/>
      <c r="D36" s="9"/>
      <c r="E36" s="9"/>
      <c r="F36" s="9"/>
    </row>
    <row r="37" spans="1:6" x14ac:dyDescent="0.25">
      <c r="A37" s="20" t="s">
        <v>173</v>
      </c>
      <c r="B37" s="8" t="s">
        <v>122</v>
      </c>
      <c r="C37" s="8" t="s">
        <v>123</v>
      </c>
      <c r="D37" s="8" t="s">
        <v>124</v>
      </c>
      <c r="E37" s="8" t="s">
        <v>125</v>
      </c>
      <c r="F37" s="8" t="s">
        <v>126</v>
      </c>
    </row>
    <row r="38" spans="1:6" x14ac:dyDescent="0.25">
      <c r="A38" s="21" t="s">
        <v>174</v>
      </c>
      <c r="B38" s="13" t="s">
        <v>135</v>
      </c>
      <c r="C38" s="14" t="s">
        <v>135</v>
      </c>
      <c r="D38" s="13">
        <v>-113.87</v>
      </c>
      <c r="E38" s="14">
        <v>2.68</v>
      </c>
      <c r="F38" s="13">
        <v>161.38999999999999</v>
      </c>
    </row>
    <row r="39" spans="1:6" x14ac:dyDescent="0.25">
      <c r="A39" s="21" t="s">
        <v>175</v>
      </c>
      <c r="B39" s="13" t="s">
        <v>135</v>
      </c>
      <c r="C39" s="14">
        <v>5.99</v>
      </c>
      <c r="D39" s="13">
        <v>10.26</v>
      </c>
      <c r="E39" s="14">
        <v>10.77</v>
      </c>
      <c r="F39" s="13">
        <v>0.52</v>
      </c>
    </row>
    <row r="40" spans="1:6" x14ac:dyDescent="0.25">
      <c r="A40" s="21" t="s">
        <v>176</v>
      </c>
      <c r="B40" s="13" t="s">
        <v>135</v>
      </c>
      <c r="C40" s="14">
        <v>31.13</v>
      </c>
      <c r="D40" s="13">
        <v>30.21</v>
      </c>
      <c r="E40" s="14">
        <v>0</v>
      </c>
      <c r="F40" s="13">
        <v>0</v>
      </c>
    </row>
    <row r="41" spans="1:6" x14ac:dyDescent="0.25">
      <c r="A41" s="21" t="s">
        <v>177</v>
      </c>
      <c r="B41" s="13" t="s">
        <v>135</v>
      </c>
      <c r="C41" s="14" t="s">
        <v>135</v>
      </c>
      <c r="D41" s="13">
        <v>29.52</v>
      </c>
      <c r="E41" s="14">
        <v>0.33</v>
      </c>
      <c r="F41" s="13">
        <v>0.28000000000000003</v>
      </c>
    </row>
    <row r="42" spans="1:6" x14ac:dyDescent="0.25">
      <c r="A42" s="21" t="s">
        <v>178</v>
      </c>
      <c r="B42" s="13" t="s">
        <v>135</v>
      </c>
      <c r="C42" s="14" t="s">
        <v>135</v>
      </c>
      <c r="D42" s="13" t="s">
        <v>135</v>
      </c>
      <c r="E42" s="14">
        <v>4.72</v>
      </c>
      <c r="F42" s="13">
        <v>4.82</v>
      </c>
    </row>
    <row r="43" spans="1:6" x14ac:dyDescent="0.25">
      <c r="A43" s="21" t="s">
        <v>179</v>
      </c>
      <c r="B43" s="13" t="s">
        <v>135</v>
      </c>
      <c r="C43" s="14" t="s">
        <v>135</v>
      </c>
      <c r="D43" s="13" t="s">
        <v>135</v>
      </c>
      <c r="E43" s="14">
        <v>4.7300000000000004</v>
      </c>
      <c r="F43" s="13">
        <v>14.11</v>
      </c>
    </row>
    <row r="44" spans="1:6" x14ac:dyDescent="0.25">
      <c r="A44" s="21" t="s">
        <v>180</v>
      </c>
      <c r="B44" s="13" t="s">
        <v>135</v>
      </c>
      <c r="C44" s="14" t="s">
        <v>135</v>
      </c>
      <c r="D44" s="13" t="s">
        <v>135</v>
      </c>
      <c r="E44" s="14" t="s">
        <v>135</v>
      </c>
      <c r="F44" s="13" t="s">
        <v>135</v>
      </c>
    </row>
    <row r="45" spans="1:6" x14ac:dyDescent="0.25">
      <c r="A45" s="22" t="s">
        <v>181</v>
      </c>
      <c r="B45" s="13" t="s">
        <v>135</v>
      </c>
      <c r="C45" s="14" t="s">
        <v>135</v>
      </c>
      <c r="D45" s="13" t="s">
        <v>135</v>
      </c>
      <c r="E45" s="14" t="s">
        <v>135</v>
      </c>
      <c r="F45" s="13" t="s">
        <v>135</v>
      </c>
    </row>
    <row r="46" spans="1:6" x14ac:dyDescent="0.25">
      <c r="A46" s="23" t="s">
        <v>136</v>
      </c>
      <c r="B46" s="24" t="s">
        <v>135</v>
      </c>
      <c r="C46" s="24">
        <f t="shared" ref="C46:F46" si="3">AVERAGE(C38:C45)</f>
        <v>18.559999999999999</v>
      </c>
      <c r="D46" s="24">
        <f t="shared" si="3"/>
        <v>-10.970000000000002</v>
      </c>
      <c r="E46" s="24">
        <f t="shared" si="3"/>
        <v>3.8716666666666666</v>
      </c>
      <c r="F46" s="24">
        <f t="shared" si="3"/>
        <v>30.186666666666667</v>
      </c>
    </row>
  </sheetData>
  <sheetProtection sheet="1" objects="1" scenarios="1"/>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B2112-0B9C-4511-8096-1F953105AF4D}">
  <sheetPr>
    <tabColor theme="0" tint="-0.499984740745262"/>
  </sheetPr>
  <dimension ref="A1:F76"/>
  <sheetViews>
    <sheetView showGridLines="0" topLeftCell="A7" workbookViewId="0">
      <selection activeCell="A16" sqref="A16"/>
    </sheetView>
  </sheetViews>
  <sheetFormatPr defaultRowHeight="13.8" x14ac:dyDescent="0.25"/>
  <cols>
    <col min="1" max="1" width="31.88671875" bestFit="1" customWidth="1"/>
  </cols>
  <sheetData>
    <row r="1" spans="1:6" x14ac:dyDescent="0.25">
      <c r="A1" s="20" t="s">
        <v>182</v>
      </c>
      <c r="B1" s="8" t="s">
        <v>122</v>
      </c>
      <c r="C1" s="8" t="s">
        <v>123</v>
      </c>
      <c r="D1" s="8" t="s">
        <v>124</v>
      </c>
      <c r="E1" s="8" t="s">
        <v>125</v>
      </c>
      <c r="F1" s="8" t="s">
        <v>126</v>
      </c>
    </row>
    <row r="2" spans="1:6" x14ac:dyDescent="0.25">
      <c r="A2" s="21" t="s">
        <v>183</v>
      </c>
      <c r="B2" s="13">
        <v>88.5</v>
      </c>
      <c r="C2" s="14">
        <v>64.959999999999994</v>
      </c>
      <c r="D2" s="13">
        <v>60.42</v>
      </c>
      <c r="E2" s="14">
        <v>55.95</v>
      </c>
      <c r="F2" s="13">
        <v>51.23</v>
      </c>
    </row>
    <row r="3" spans="1:6" x14ac:dyDescent="0.25">
      <c r="A3" s="21" t="s">
        <v>184</v>
      </c>
      <c r="B3" s="13">
        <v>30.05</v>
      </c>
      <c r="C3" s="14">
        <v>11.35</v>
      </c>
      <c r="D3" s="13">
        <v>33.35</v>
      </c>
      <c r="E3" s="14">
        <v>50.99</v>
      </c>
      <c r="F3" s="13">
        <v>59.82</v>
      </c>
    </row>
    <row r="4" spans="1:6" x14ac:dyDescent="0.25">
      <c r="A4" s="21" t="s">
        <v>185</v>
      </c>
      <c r="B4" s="13">
        <v>53.81</v>
      </c>
      <c r="C4" s="14">
        <v>56.48</v>
      </c>
      <c r="D4" s="13">
        <v>55.56</v>
      </c>
      <c r="E4" s="14">
        <v>54.85</v>
      </c>
      <c r="F4" s="13">
        <v>52.62</v>
      </c>
    </row>
    <row r="5" spans="1:6" x14ac:dyDescent="0.25">
      <c r="A5" s="21" t="s">
        <v>186</v>
      </c>
      <c r="B5" s="13">
        <v>56.12</v>
      </c>
      <c r="C5" s="14">
        <v>56.85</v>
      </c>
      <c r="D5" s="13">
        <v>60.05</v>
      </c>
      <c r="E5" s="14">
        <v>63.8</v>
      </c>
      <c r="F5" s="13">
        <v>61.16</v>
      </c>
    </row>
    <row r="6" spans="1:6" x14ac:dyDescent="0.25">
      <c r="A6" s="21" t="s">
        <v>187</v>
      </c>
      <c r="B6" s="13">
        <v>81.319999999999993</v>
      </c>
      <c r="C6" s="14">
        <v>81.459999999999994</v>
      </c>
      <c r="D6" s="13">
        <v>81.69</v>
      </c>
      <c r="E6" s="14">
        <v>72.260000000000005</v>
      </c>
      <c r="F6" s="13">
        <v>65.81</v>
      </c>
    </row>
    <row r="7" spans="1:6" x14ac:dyDescent="0.25">
      <c r="A7" s="21" t="s">
        <v>188</v>
      </c>
      <c r="B7" s="13">
        <v>93.33</v>
      </c>
      <c r="C7" s="14">
        <v>93.08</v>
      </c>
      <c r="D7" s="13">
        <v>93.43</v>
      </c>
      <c r="E7" s="14">
        <v>89.26</v>
      </c>
      <c r="F7" s="13">
        <v>88.6</v>
      </c>
    </row>
    <row r="8" spans="1:6" x14ac:dyDescent="0.25">
      <c r="A8" s="21" t="s">
        <v>189</v>
      </c>
      <c r="B8" s="13">
        <v>88.54</v>
      </c>
      <c r="C8" s="14">
        <v>88.21</v>
      </c>
      <c r="D8" s="13">
        <v>86.71</v>
      </c>
      <c r="E8" s="14">
        <v>85.58</v>
      </c>
      <c r="F8" s="13">
        <v>87.7</v>
      </c>
    </row>
    <row r="9" spans="1:6" x14ac:dyDescent="0.25">
      <c r="A9" s="22" t="s">
        <v>190</v>
      </c>
      <c r="B9" s="13" t="s">
        <v>135</v>
      </c>
      <c r="C9" s="14">
        <v>80.650000000000006</v>
      </c>
      <c r="D9" s="13">
        <v>81.709999999999994</v>
      </c>
      <c r="E9" s="14">
        <v>79.510000000000005</v>
      </c>
      <c r="F9" s="13">
        <v>79.239999999999995</v>
      </c>
    </row>
    <row r="10" spans="1:6" x14ac:dyDescent="0.25">
      <c r="A10" s="23" t="s">
        <v>136</v>
      </c>
      <c r="B10" s="24">
        <f>AVERAGE(B2:B9)</f>
        <v>70.238571428571433</v>
      </c>
      <c r="C10" s="24">
        <f t="shared" ref="C10:F10" si="0">AVERAGE(C2:C9)</f>
        <v>66.63</v>
      </c>
      <c r="D10" s="24">
        <f t="shared" si="0"/>
        <v>69.114999999999995</v>
      </c>
      <c r="E10" s="24">
        <f t="shared" si="0"/>
        <v>69.024999999999991</v>
      </c>
      <c r="F10" s="24">
        <f t="shared" si="0"/>
        <v>68.272499999999994</v>
      </c>
    </row>
    <row r="11" spans="1:6" x14ac:dyDescent="0.25">
      <c r="A11" s="9"/>
      <c r="B11" s="9"/>
      <c r="C11" s="9"/>
      <c r="D11" s="9"/>
      <c r="E11" s="9"/>
      <c r="F11" s="9"/>
    </row>
    <row r="12" spans="1:6" x14ac:dyDescent="0.25">
      <c r="A12" s="20" t="s">
        <v>191</v>
      </c>
      <c r="B12" s="8" t="s">
        <v>122</v>
      </c>
      <c r="C12" s="8" t="s">
        <v>123</v>
      </c>
      <c r="D12" s="8" t="s">
        <v>124</v>
      </c>
      <c r="E12" s="8" t="s">
        <v>125</v>
      </c>
      <c r="F12" s="8" t="s">
        <v>126</v>
      </c>
    </row>
    <row r="13" spans="1:6" x14ac:dyDescent="0.25">
      <c r="A13" s="21" t="s">
        <v>192</v>
      </c>
      <c r="B13" s="13">
        <v>-40.869999999999997</v>
      </c>
      <c r="C13" s="14">
        <v>0.53</v>
      </c>
      <c r="D13" s="13">
        <v>-125.92</v>
      </c>
      <c r="E13" s="14">
        <v>21.71</v>
      </c>
      <c r="F13" s="13">
        <v>-58.75</v>
      </c>
    </row>
    <row r="14" spans="1:6" x14ac:dyDescent="0.25">
      <c r="A14" s="21" t="s">
        <v>193</v>
      </c>
      <c r="B14" s="13">
        <v>23.95</v>
      </c>
      <c r="C14" s="14">
        <v>28.45</v>
      </c>
      <c r="D14" s="13">
        <v>27.5</v>
      </c>
      <c r="E14" s="14">
        <v>25.36</v>
      </c>
      <c r="F14" s="13">
        <v>38.840000000000003</v>
      </c>
    </row>
    <row r="15" spans="1:6" x14ac:dyDescent="0.25">
      <c r="A15" s="21" t="s">
        <v>194</v>
      </c>
      <c r="B15" s="13">
        <v>-267.42</v>
      </c>
      <c r="C15" s="14">
        <v>-53.98</v>
      </c>
      <c r="D15" s="13">
        <v>-73.59</v>
      </c>
      <c r="E15" s="14">
        <v>-50.64</v>
      </c>
      <c r="F15" s="13">
        <v>-16.18</v>
      </c>
    </row>
    <row r="16" spans="1:6" x14ac:dyDescent="0.25">
      <c r="A16" s="21" t="s">
        <v>195</v>
      </c>
      <c r="B16" s="13">
        <v>-9.08</v>
      </c>
      <c r="C16" s="14">
        <v>-5.94</v>
      </c>
      <c r="D16" s="13">
        <v>-6.02</v>
      </c>
      <c r="E16" s="14">
        <v>-7.91</v>
      </c>
      <c r="F16" s="13">
        <v>10.91</v>
      </c>
    </row>
    <row r="17" spans="1:6" x14ac:dyDescent="0.25">
      <c r="A17" s="21" t="s">
        <v>196</v>
      </c>
      <c r="B17" s="13">
        <v>8.26</v>
      </c>
      <c r="C17" s="14">
        <v>27.68</v>
      </c>
      <c r="D17" s="13">
        <v>23.01</v>
      </c>
      <c r="E17" s="14">
        <v>20.74</v>
      </c>
      <c r="F17" s="13">
        <v>18.37</v>
      </c>
    </row>
    <row r="18" spans="1:6" x14ac:dyDescent="0.25">
      <c r="A18" s="21" t="s">
        <v>197</v>
      </c>
      <c r="B18" s="13">
        <v>15.48</v>
      </c>
      <c r="C18" s="14">
        <v>13.46</v>
      </c>
      <c r="D18" s="13">
        <v>14.67</v>
      </c>
      <c r="E18" s="14">
        <v>11.2</v>
      </c>
      <c r="F18" s="13">
        <v>-10</v>
      </c>
    </row>
    <row r="19" spans="1:6" x14ac:dyDescent="0.25">
      <c r="A19" s="21" t="s">
        <v>198</v>
      </c>
      <c r="B19" s="13">
        <v>20.84</v>
      </c>
      <c r="C19" s="14">
        <v>20.18</v>
      </c>
      <c r="D19" s="13">
        <v>15.34</v>
      </c>
      <c r="E19" s="14">
        <v>6.79</v>
      </c>
      <c r="F19" s="13">
        <v>8.36</v>
      </c>
    </row>
    <row r="20" spans="1:6" x14ac:dyDescent="0.25">
      <c r="A20" s="22" t="s">
        <v>199</v>
      </c>
      <c r="B20" s="13" t="s">
        <v>135</v>
      </c>
      <c r="C20" s="14">
        <v>12.62</v>
      </c>
      <c r="D20" s="13">
        <v>17.21</v>
      </c>
      <c r="E20" s="14">
        <v>17.12</v>
      </c>
      <c r="F20" s="13">
        <v>-41.31</v>
      </c>
    </row>
    <row r="21" spans="1:6" x14ac:dyDescent="0.25">
      <c r="A21" s="23" t="s">
        <v>136</v>
      </c>
      <c r="B21" s="24">
        <f>AVERAGE(B13:B20)</f>
        <v>-35.548571428571428</v>
      </c>
      <c r="C21" s="24">
        <f>AVERAGE(C13:C20)</f>
        <v>5.375</v>
      </c>
      <c r="D21" s="24">
        <f>AVERAGE(D13:D20)</f>
        <v>-13.475000000000001</v>
      </c>
      <c r="E21" s="24">
        <f>AVERAGE(E13:E20)</f>
        <v>5.5462499999999997</v>
      </c>
      <c r="F21" s="24">
        <f>AVERAGE(F13:F20)</f>
        <v>-6.22</v>
      </c>
    </row>
    <row r="22" spans="1:6" x14ac:dyDescent="0.25">
      <c r="A22" s="9"/>
      <c r="B22" s="9"/>
      <c r="C22" s="9"/>
      <c r="D22" s="9"/>
      <c r="E22" s="9"/>
      <c r="F22" s="9"/>
    </row>
    <row r="23" spans="1:6" x14ac:dyDescent="0.25">
      <c r="A23" s="20" t="s">
        <v>200</v>
      </c>
      <c r="B23" s="8" t="s">
        <v>122</v>
      </c>
      <c r="C23" s="8" t="s">
        <v>123</v>
      </c>
      <c r="D23" s="8" t="s">
        <v>124</v>
      </c>
      <c r="E23" s="8" t="s">
        <v>125</v>
      </c>
      <c r="F23" s="8" t="s">
        <v>126</v>
      </c>
    </row>
    <row r="24" spans="1:6" x14ac:dyDescent="0.25">
      <c r="A24" s="21" t="s">
        <v>201</v>
      </c>
      <c r="B24" s="13">
        <v>-45.15</v>
      </c>
      <c r="C24" s="14">
        <v>-0.15</v>
      </c>
      <c r="D24" s="13">
        <v>-1.2</v>
      </c>
      <c r="E24" s="14">
        <v>0.08</v>
      </c>
      <c r="F24" s="13">
        <v>-3.5</v>
      </c>
    </row>
    <row r="25" spans="1:6" x14ac:dyDescent="0.25">
      <c r="A25" s="21" t="s">
        <v>202</v>
      </c>
      <c r="B25" s="13">
        <v>-185.52</v>
      </c>
      <c r="C25" s="14">
        <v>-76.84</v>
      </c>
      <c r="D25" s="13">
        <v>-123.97</v>
      </c>
      <c r="E25" s="14">
        <v>-68.900000000000006</v>
      </c>
      <c r="F25" s="13">
        <v>-32.26</v>
      </c>
    </row>
    <row r="26" spans="1:6" x14ac:dyDescent="0.25">
      <c r="A26" s="21" t="s">
        <v>203</v>
      </c>
      <c r="B26" s="13">
        <v>-9.5500000000000007</v>
      </c>
      <c r="C26" s="14">
        <v>-7.3</v>
      </c>
      <c r="D26" s="13">
        <v>-8.57</v>
      </c>
      <c r="E26" s="14">
        <v>-7.35</v>
      </c>
      <c r="F26" s="13">
        <v>5.93</v>
      </c>
    </row>
    <row r="27" spans="1:6" x14ac:dyDescent="0.25">
      <c r="A27" s="21" t="s">
        <v>204</v>
      </c>
      <c r="B27" s="13">
        <v>9.91</v>
      </c>
      <c r="C27" s="14">
        <v>22.64</v>
      </c>
      <c r="D27" s="13">
        <v>21.33</v>
      </c>
      <c r="E27" s="14">
        <v>14.84</v>
      </c>
      <c r="F27" s="13">
        <v>7.26</v>
      </c>
    </row>
    <row r="28" spans="1:6" x14ac:dyDescent="0.25">
      <c r="A28" s="21" t="s">
        <v>205</v>
      </c>
      <c r="B28" s="13">
        <v>11.24</v>
      </c>
      <c r="C28" s="14">
        <v>11.26</v>
      </c>
      <c r="D28" s="13">
        <v>12.73</v>
      </c>
      <c r="E28" s="14">
        <v>10.199999999999999</v>
      </c>
      <c r="F28" s="13">
        <v>-10.02</v>
      </c>
    </row>
    <row r="29" spans="1:6" x14ac:dyDescent="0.25">
      <c r="A29" s="21" t="s">
        <v>206</v>
      </c>
      <c r="B29" s="13">
        <v>10.31</v>
      </c>
      <c r="C29" s="14">
        <v>21.37</v>
      </c>
      <c r="D29" s="13">
        <v>17.2</v>
      </c>
      <c r="E29" s="14">
        <v>6.22</v>
      </c>
      <c r="F29" s="13">
        <v>8.42</v>
      </c>
    </row>
    <row r="30" spans="1:6" x14ac:dyDescent="0.25">
      <c r="A30" s="21" t="s">
        <v>207</v>
      </c>
      <c r="B30" s="13">
        <v>14.65</v>
      </c>
      <c r="C30" s="14">
        <v>24.97</v>
      </c>
      <c r="D30" s="13">
        <v>24.03</v>
      </c>
      <c r="E30" s="14">
        <v>18.829999999999998</v>
      </c>
      <c r="F30" s="13">
        <v>28.57</v>
      </c>
    </row>
    <row r="31" spans="1:6" x14ac:dyDescent="0.25">
      <c r="A31" s="22" t="s">
        <v>208</v>
      </c>
      <c r="B31" s="13" t="s">
        <v>135</v>
      </c>
      <c r="C31" s="14">
        <v>15.1</v>
      </c>
      <c r="D31" s="13">
        <v>19.54</v>
      </c>
      <c r="E31" s="14">
        <v>19.07</v>
      </c>
      <c r="F31" s="13">
        <v>16.399999999999999</v>
      </c>
    </row>
    <row r="32" spans="1:6" x14ac:dyDescent="0.25">
      <c r="A32" s="23" t="s">
        <v>136</v>
      </c>
      <c r="B32" s="24">
        <f>AVERAGE(B24:B31)</f>
        <v>-27.73</v>
      </c>
      <c r="C32" s="24">
        <f t="shared" ref="C32:F32" si="1">AVERAGE(C24:C31)</f>
        <v>1.381249999999999</v>
      </c>
      <c r="D32" s="24">
        <f t="shared" si="1"/>
        <v>-4.8637500000000005</v>
      </c>
      <c r="E32" s="24">
        <f t="shared" si="1"/>
        <v>-0.87624999999999975</v>
      </c>
      <c r="F32" s="24">
        <f t="shared" si="1"/>
        <v>2.5999999999999996</v>
      </c>
    </row>
    <row r="33" spans="1:6" x14ac:dyDescent="0.25">
      <c r="A33" s="9"/>
      <c r="B33" s="9"/>
      <c r="C33" s="9"/>
      <c r="D33" s="9"/>
      <c r="E33" s="9"/>
      <c r="F33" s="9"/>
    </row>
    <row r="34" spans="1:6" x14ac:dyDescent="0.25">
      <c r="A34" s="20" t="s">
        <v>209</v>
      </c>
      <c r="B34" s="8" t="s">
        <v>122</v>
      </c>
      <c r="C34" s="8" t="s">
        <v>123</v>
      </c>
      <c r="D34" s="8" t="s">
        <v>124</v>
      </c>
      <c r="E34" s="8" t="s">
        <v>125</v>
      </c>
      <c r="F34" s="8" t="s">
        <v>126</v>
      </c>
    </row>
    <row r="35" spans="1:6" x14ac:dyDescent="0.25">
      <c r="A35" s="21" t="s">
        <v>210</v>
      </c>
      <c r="B35" s="13">
        <v>-44.51</v>
      </c>
      <c r="C35" s="14">
        <v>0.44</v>
      </c>
      <c r="D35" s="13">
        <v>-0.79</v>
      </c>
      <c r="E35" s="14">
        <v>0.59</v>
      </c>
      <c r="F35" s="13">
        <v>-2.79</v>
      </c>
    </row>
    <row r="36" spans="1:6" x14ac:dyDescent="0.25">
      <c r="A36" s="21" t="s">
        <v>211</v>
      </c>
      <c r="B36" s="13">
        <v>-176.65</v>
      </c>
      <c r="C36" s="14">
        <v>-73.930000000000007</v>
      </c>
      <c r="D36" s="13">
        <v>-103.13</v>
      </c>
      <c r="E36" s="14">
        <v>-47.8</v>
      </c>
      <c r="F36" s="13">
        <v>-15.77</v>
      </c>
    </row>
    <row r="37" spans="1:6" x14ac:dyDescent="0.25">
      <c r="A37" s="21" t="s">
        <v>212</v>
      </c>
      <c r="B37" s="13">
        <v>-6.32</v>
      </c>
      <c r="C37" s="14">
        <v>-4.25</v>
      </c>
      <c r="D37" s="13">
        <v>-6.4</v>
      </c>
      <c r="E37" s="14">
        <v>-5.56</v>
      </c>
      <c r="F37" s="13">
        <v>8.01</v>
      </c>
    </row>
    <row r="38" spans="1:6" x14ac:dyDescent="0.25">
      <c r="A38" s="21" t="s">
        <v>213</v>
      </c>
      <c r="B38" s="13">
        <v>11.14</v>
      </c>
      <c r="C38" s="14">
        <v>23.77</v>
      </c>
      <c r="D38" s="13">
        <v>23.67</v>
      </c>
      <c r="E38" s="14">
        <v>17.22</v>
      </c>
      <c r="F38" s="13">
        <v>8.52</v>
      </c>
    </row>
    <row r="39" spans="1:6" x14ac:dyDescent="0.25">
      <c r="A39" s="21" t="s">
        <v>214</v>
      </c>
      <c r="B39" s="13">
        <v>14.42</v>
      </c>
      <c r="C39" s="14">
        <v>13.46</v>
      </c>
      <c r="D39" s="13">
        <v>14.64</v>
      </c>
      <c r="E39" s="14">
        <v>11.52</v>
      </c>
      <c r="F39" s="13">
        <v>-8.6199999999999992</v>
      </c>
    </row>
    <row r="40" spans="1:6" x14ac:dyDescent="0.25">
      <c r="A40" s="21" t="s">
        <v>215</v>
      </c>
      <c r="B40" s="13">
        <v>12.54</v>
      </c>
      <c r="C40" s="14">
        <v>23.44</v>
      </c>
      <c r="D40" s="13">
        <v>19.43</v>
      </c>
      <c r="E40" s="14">
        <v>8.9600000000000009</v>
      </c>
      <c r="F40" s="13">
        <v>9.83</v>
      </c>
    </row>
    <row r="41" spans="1:6" x14ac:dyDescent="0.25">
      <c r="A41" s="21" t="s">
        <v>216</v>
      </c>
      <c r="B41" s="13">
        <v>15.27</v>
      </c>
      <c r="C41" s="14">
        <v>25.56</v>
      </c>
      <c r="D41" s="13">
        <v>25.05</v>
      </c>
      <c r="E41" s="14">
        <v>20.69</v>
      </c>
      <c r="F41" s="13">
        <v>30.46</v>
      </c>
    </row>
    <row r="42" spans="1:6" x14ac:dyDescent="0.25">
      <c r="A42" s="22" t="s">
        <v>217</v>
      </c>
      <c r="B42" s="13" t="s">
        <v>135</v>
      </c>
      <c r="C42" s="14">
        <v>15.7</v>
      </c>
      <c r="D42" s="13">
        <v>20.05</v>
      </c>
      <c r="E42" s="14">
        <v>19.579999999999998</v>
      </c>
      <c r="F42" s="13">
        <v>16.96</v>
      </c>
    </row>
    <row r="43" spans="1:6" x14ac:dyDescent="0.25">
      <c r="A43" s="23" t="s">
        <v>136</v>
      </c>
      <c r="B43" s="24">
        <f>AVERAGE(B35:B42)</f>
        <v>-24.872857142857139</v>
      </c>
      <c r="C43" s="24">
        <f t="shared" ref="C43:F43" si="2">AVERAGE(C35:C42)</f>
        <v>3.0237499999999984</v>
      </c>
      <c r="D43" s="24">
        <f t="shared" si="2"/>
        <v>-0.9350000000000005</v>
      </c>
      <c r="E43" s="24">
        <f t="shared" si="2"/>
        <v>3.1500000000000004</v>
      </c>
      <c r="F43" s="24">
        <f t="shared" si="2"/>
        <v>5.8250000000000002</v>
      </c>
    </row>
    <row r="44" spans="1:6" x14ac:dyDescent="0.25">
      <c r="A44" s="9"/>
      <c r="B44" s="9"/>
      <c r="C44" s="9"/>
      <c r="D44" s="9"/>
      <c r="E44" s="9"/>
      <c r="F44" s="9"/>
    </row>
    <row r="45" spans="1:6" x14ac:dyDescent="0.25">
      <c r="A45" s="20" t="s">
        <v>218</v>
      </c>
      <c r="B45" s="8" t="s">
        <v>122</v>
      </c>
      <c r="C45" s="8" t="s">
        <v>123</v>
      </c>
      <c r="D45" s="8" t="s">
        <v>124</v>
      </c>
      <c r="E45" s="8" t="s">
        <v>125</v>
      </c>
      <c r="F45" s="8" t="s">
        <v>126</v>
      </c>
    </row>
    <row r="46" spans="1:6" x14ac:dyDescent="0.25">
      <c r="A46" s="21" t="s">
        <v>219</v>
      </c>
      <c r="B46" s="13">
        <v>46.79</v>
      </c>
      <c r="C46" s="14">
        <v>-1.05</v>
      </c>
      <c r="D46" s="13">
        <v>82.44</v>
      </c>
      <c r="E46" s="14">
        <v>-140.63</v>
      </c>
      <c r="F46" s="13">
        <v>-71.63</v>
      </c>
    </row>
    <row r="47" spans="1:6" x14ac:dyDescent="0.25">
      <c r="A47" s="21" t="s">
        <v>220</v>
      </c>
      <c r="B47" s="13">
        <v>-23.26</v>
      </c>
      <c r="C47" s="14">
        <v>-12.92</v>
      </c>
      <c r="D47" s="13">
        <v>-29.23</v>
      </c>
      <c r="E47" s="14">
        <v>-23.53</v>
      </c>
      <c r="F47" s="13">
        <v>-12.8</v>
      </c>
    </row>
    <row r="48" spans="1:6" x14ac:dyDescent="0.25">
      <c r="A48" s="21" t="s">
        <v>221</v>
      </c>
      <c r="B48" s="13">
        <v>-11.67</v>
      </c>
      <c r="C48" s="14">
        <v>-5.67</v>
      </c>
      <c r="D48" s="13">
        <v>-4.18</v>
      </c>
      <c r="E48" s="14">
        <v>-4.8899999999999997</v>
      </c>
      <c r="F48" s="13">
        <v>6.79</v>
      </c>
    </row>
    <row r="49" spans="1:6" x14ac:dyDescent="0.25">
      <c r="A49" s="21" t="s">
        <v>222</v>
      </c>
      <c r="B49" s="13">
        <v>6.35</v>
      </c>
      <c r="C49" s="14">
        <v>8.5399999999999991</v>
      </c>
      <c r="D49" s="13">
        <v>8.5500000000000007</v>
      </c>
      <c r="E49" s="14">
        <v>6.27</v>
      </c>
      <c r="F49" s="13">
        <v>-4.8499999999999996</v>
      </c>
    </row>
    <row r="50" spans="1:6" x14ac:dyDescent="0.25">
      <c r="A50" s="21" t="s">
        <v>223</v>
      </c>
      <c r="B50" s="13">
        <v>15.14</v>
      </c>
      <c r="C50" s="14">
        <v>15.94</v>
      </c>
      <c r="D50" s="13">
        <v>13.4</v>
      </c>
      <c r="E50" s="14">
        <v>7.68</v>
      </c>
      <c r="F50" s="13">
        <v>7.7</v>
      </c>
    </row>
    <row r="51" spans="1:6" x14ac:dyDescent="0.25">
      <c r="A51" s="21" t="s">
        <v>224</v>
      </c>
      <c r="B51" s="13">
        <v>21.87</v>
      </c>
      <c r="C51" s="14">
        <v>23.11</v>
      </c>
      <c r="D51" s="13">
        <v>27.91</v>
      </c>
      <c r="E51" s="14">
        <v>11.04</v>
      </c>
      <c r="F51" s="13">
        <v>13.68</v>
      </c>
    </row>
    <row r="52" spans="1:6" x14ac:dyDescent="0.25">
      <c r="A52" s="21" t="s">
        <v>225</v>
      </c>
      <c r="B52" s="13" t="s">
        <v>135</v>
      </c>
      <c r="C52" s="14">
        <v>25.61</v>
      </c>
      <c r="D52" s="13">
        <v>18.91</v>
      </c>
      <c r="E52" s="14">
        <v>14.48</v>
      </c>
      <c r="F52" s="13">
        <v>9.82</v>
      </c>
    </row>
    <row r="53" spans="1:6" x14ac:dyDescent="0.25">
      <c r="A53" s="22" t="s">
        <v>226</v>
      </c>
      <c r="B53" s="13" t="s">
        <v>135</v>
      </c>
      <c r="C53" s="14" t="s">
        <v>227</v>
      </c>
      <c r="D53" s="13">
        <v>51.33</v>
      </c>
      <c r="E53" s="14">
        <v>81.430000000000007</v>
      </c>
      <c r="F53" s="13">
        <v>-19.54</v>
      </c>
    </row>
    <row r="54" spans="1:6" x14ac:dyDescent="0.25">
      <c r="A54" s="23" t="s">
        <v>136</v>
      </c>
      <c r="B54" s="24">
        <f>AVERAGE(B46:B53)</f>
        <v>9.2033333333333331</v>
      </c>
      <c r="C54" s="24">
        <f t="shared" ref="C54:F54" si="3">AVERAGE(C46:C53)</f>
        <v>7.6514285714285704</v>
      </c>
      <c r="D54" s="24">
        <f t="shared" si="3"/>
        <v>21.141249999999999</v>
      </c>
      <c r="E54" s="24">
        <f t="shared" si="3"/>
        <v>-6.0187499999999972</v>
      </c>
      <c r="F54" s="24">
        <f t="shared" si="3"/>
        <v>-8.853749999999998</v>
      </c>
    </row>
    <row r="55" spans="1:6" x14ac:dyDescent="0.25">
      <c r="A55" s="9"/>
      <c r="B55" s="9"/>
      <c r="C55" s="9"/>
      <c r="D55" s="9"/>
      <c r="E55" s="9"/>
      <c r="F55" s="9"/>
    </row>
    <row r="56" spans="1:6" x14ac:dyDescent="0.25">
      <c r="A56" s="20" t="s">
        <v>228</v>
      </c>
      <c r="B56" s="8" t="s">
        <v>122</v>
      </c>
      <c r="C56" s="8" t="s">
        <v>123</v>
      </c>
      <c r="D56" s="8" t="s">
        <v>124</v>
      </c>
      <c r="E56" s="8" t="s">
        <v>125</v>
      </c>
      <c r="F56" s="8" t="s">
        <v>126</v>
      </c>
    </row>
    <row r="57" spans="1:6" x14ac:dyDescent="0.25">
      <c r="A57" s="21" t="s">
        <v>229</v>
      </c>
      <c r="B57" s="13">
        <v>-26.73</v>
      </c>
      <c r="C57" s="14">
        <v>-0.13</v>
      </c>
      <c r="D57" s="13">
        <v>-0.84</v>
      </c>
      <c r="E57" s="14">
        <v>0.03</v>
      </c>
      <c r="F57" s="13">
        <v>-0.94</v>
      </c>
    </row>
    <row r="58" spans="1:6" x14ac:dyDescent="0.25">
      <c r="A58" s="21" t="s">
        <v>230</v>
      </c>
      <c r="B58" s="13">
        <v>6.49</v>
      </c>
      <c r="C58" s="14">
        <v>10.58</v>
      </c>
      <c r="D58" s="13">
        <v>11.68</v>
      </c>
      <c r="E58" s="14">
        <v>4.3899999999999997</v>
      </c>
      <c r="F58" s="13">
        <v>5.26</v>
      </c>
    </row>
    <row r="59" spans="1:6" x14ac:dyDescent="0.25">
      <c r="A59" s="21" t="s">
        <v>231</v>
      </c>
      <c r="B59" s="13">
        <v>-8.2200000000000006</v>
      </c>
      <c r="C59" s="14">
        <v>-8.07</v>
      </c>
      <c r="D59" s="13">
        <v>-11.49</v>
      </c>
      <c r="E59" s="14">
        <v>-5.86</v>
      </c>
      <c r="F59" s="13">
        <v>-3.23</v>
      </c>
    </row>
    <row r="60" spans="1:6" x14ac:dyDescent="0.25">
      <c r="A60" s="21" t="s">
        <v>232</v>
      </c>
      <c r="B60" s="13">
        <v>-6.33</v>
      </c>
      <c r="C60" s="14">
        <v>-3.83</v>
      </c>
      <c r="D60" s="13">
        <v>-3.41</v>
      </c>
      <c r="E60" s="14">
        <v>-2.52</v>
      </c>
      <c r="F60" s="13">
        <v>1.93</v>
      </c>
    </row>
    <row r="61" spans="1:6" x14ac:dyDescent="0.25">
      <c r="A61" s="21" t="s">
        <v>233</v>
      </c>
      <c r="B61" s="13">
        <v>2.2799999999999998</v>
      </c>
      <c r="C61" s="14">
        <v>2.54</v>
      </c>
      <c r="D61" s="13">
        <v>3.11</v>
      </c>
      <c r="E61" s="14">
        <v>2.65</v>
      </c>
      <c r="F61" s="13">
        <v>-2.2000000000000002</v>
      </c>
    </row>
    <row r="62" spans="1:6" x14ac:dyDescent="0.25">
      <c r="A62" s="21" t="s">
        <v>234</v>
      </c>
      <c r="B62" s="13">
        <v>3.45</v>
      </c>
      <c r="C62" s="14">
        <v>6.67</v>
      </c>
      <c r="D62" s="13">
        <v>5.87</v>
      </c>
      <c r="E62" s="14">
        <v>2.29</v>
      </c>
      <c r="F62" s="13">
        <v>2.65</v>
      </c>
    </row>
    <row r="63" spans="1:6" x14ac:dyDescent="0.25">
      <c r="A63" s="21" t="s">
        <v>235</v>
      </c>
      <c r="B63" s="13" t="s">
        <v>135</v>
      </c>
      <c r="C63" s="14">
        <v>11.44</v>
      </c>
      <c r="D63" s="13">
        <v>9.6300000000000008</v>
      </c>
      <c r="E63" s="14">
        <v>5.61</v>
      </c>
      <c r="F63" s="13">
        <v>2.17</v>
      </c>
    </row>
    <row r="64" spans="1:6" x14ac:dyDescent="0.25">
      <c r="A64" s="22" t="s">
        <v>236</v>
      </c>
      <c r="B64" s="13" t="s">
        <v>135</v>
      </c>
      <c r="C64" s="14" t="s">
        <v>227</v>
      </c>
      <c r="D64" s="13">
        <v>15.59</v>
      </c>
      <c r="E64" s="14">
        <v>14.91</v>
      </c>
      <c r="F64" s="13">
        <v>4.0199999999999996</v>
      </c>
    </row>
    <row r="65" spans="1:6" x14ac:dyDescent="0.25">
      <c r="A65" s="23" t="s">
        <v>136</v>
      </c>
      <c r="B65" s="24">
        <f>AVERAGE(B57:B64)</f>
        <v>-4.8433333333333328</v>
      </c>
      <c r="C65" s="24">
        <f>AVERAGE(C57:C64)</f>
        <v>2.7428571428571429</v>
      </c>
      <c r="D65" s="24">
        <f>AVERAGE(D57:D64)</f>
        <v>3.7675000000000001</v>
      </c>
      <c r="E65" s="24">
        <f>AVERAGE(E57:E64)</f>
        <v>2.6875</v>
      </c>
      <c r="F65" s="24">
        <f>AVERAGE(F57:F64)</f>
        <v>1.2075</v>
      </c>
    </row>
    <row r="66" spans="1:6" x14ac:dyDescent="0.25">
      <c r="A66" s="9"/>
      <c r="B66" s="9"/>
      <c r="C66" s="9"/>
      <c r="D66" s="9"/>
      <c r="E66" s="9"/>
      <c r="F66" s="9"/>
    </row>
    <row r="67" spans="1:6" x14ac:dyDescent="0.25">
      <c r="A67" s="20" t="s">
        <v>237</v>
      </c>
      <c r="B67" s="8" t="s">
        <v>122</v>
      </c>
      <c r="C67" s="8" t="s">
        <v>123</v>
      </c>
      <c r="D67" s="8" t="s">
        <v>124</v>
      </c>
      <c r="E67" s="8" t="s">
        <v>125</v>
      </c>
      <c r="F67" s="8" t="s">
        <v>126</v>
      </c>
    </row>
    <row r="68" spans="1:6" x14ac:dyDescent="0.25">
      <c r="A68" s="21" t="s">
        <v>238</v>
      </c>
      <c r="B68" s="13">
        <v>49.57</v>
      </c>
      <c r="C68" s="14">
        <v>0.32</v>
      </c>
      <c r="D68" s="13">
        <v>-4.6900000000000004</v>
      </c>
      <c r="E68" s="14">
        <v>0.05</v>
      </c>
      <c r="F68" s="13">
        <v>-1.39</v>
      </c>
    </row>
    <row r="69" spans="1:6" x14ac:dyDescent="0.25">
      <c r="A69" s="21" t="s">
        <v>239</v>
      </c>
      <c r="B69" s="13">
        <v>8.36</v>
      </c>
      <c r="C69" s="14">
        <v>12.68</v>
      </c>
      <c r="D69" s="13">
        <v>15.24</v>
      </c>
      <c r="E69" s="14">
        <v>5.12</v>
      </c>
      <c r="F69" s="13">
        <v>6.23</v>
      </c>
    </row>
    <row r="70" spans="1:6" x14ac:dyDescent="0.25">
      <c r="A70" s="21" t="s">
        <v>240</v>
      </c>
      <c r="B70" s="13">
        <v>-9.6199999999999992</v>
      </c>
      <c r="C70" s="14">
        <v>-9.5500000000000007</v>
      </c>
      <c r="D70" s="13">
        <v>-18.29</v>
      </c>
      <c r="E70" s="14">
        <v>-12.28</v>
      </c>
      <c r="F70" s="13">
        <v>-7.99</v>
      </c>
    </row>
    <row r="71" spans="1:6" x14ac:dyDescent="0.25">
      <c r="A71" s="21" t="s">
        <v>241</v>
      </c>
      <c r="B71" s="13">
        <v>-7.67</v>
      </c>
      <c r="C71" s="14">
        <v>-4.3499999999999996</v>
      </c>
      <c r="D71" s="13">
        <v>-3.72</v>
      </c>
      <c r="E71" s="14">
        <v>-2.76</v>
      </c>
      <c r="F71" s="13">
        <v>2.0699999999999998</v>
      </c>
    </row>
    <row r="72" spans="1:6" x14ac:dyDescent="0.25">
      <c r="A72" s="21" t="s">
        <v>242</v>
      </c>
      <c r="B72" s="13">
        <v>2.69</v>
      </c>
      <c r="C72" s="14">
        <v>3.11</v>
      </c>
      <c r="D72" s="13">
        <v>3.98</v>
      </c>
      <c r="E72" s="14">
        <v>3.47</v>
      </c>
      <c r="F72" s="13">
        <v>-2.9</v>
      </c>
    </row>
    <row r="73" spans="1:6" x14ac:dyDescent="0.25">
      <c r="A73" s="21" t="s">
        <v>243</v>
      </c>
      <c r="B73" s="13">
        <v>3.86</v>
      </c>
      <c r="C73" s="14">
        <v>7.6</v>
      </c>
      <c r="D73" s="13">
        <v>7.08</v>
      </c>
      <c r="E73" s="14">
        <v>3.02</v>
      </c>
      <c r="F73" s="13">
        <v>3.78</v>
      </c>
    </row>
    <row r="74" spans="1:6" x14ac:dyDescent="0.25">
      <c r="A74" s="21" t="s">
        <v>244</v>
      </c>
      <c r="B74" s="13" t="s">
        <v>135</v>
      </c>
      <c r="C74" s="14">
        <v>12.96</v>
      </c>
      <c r="D74" s="13">
        <v>10.95</v>
      </c>
      <c r="E74" s="14">
        <v>6.48</v>
      </c>
      <c r="F74" s="13">
        <v>2.4700000000000002</v>
      </c>
    </row>
    <row r="75" spans="1:6" x14ac:dyDescent="0.25">
      <c r="A75" s="22" t="s">
        <v>245</v>
      </c>
      <c r="B75" s="13" t="s">
        <v>135</v>
      </c>
      <c r="C75" s="14" t="s">
        <v>227</v>
      </c>
      <c r="D75" s="13">
        <v>31.33</v>
      </c>
      <c r="E75" s="14">
        <v>30.75</v>
      </c>
      <c r="F75" s="13">
        <v>4.8099999999999996</v>
      </c>
    </row>
    <row r="76" spans="1:6" x14ac:dyDescent="0.25">
      <c r="A76" s="23" t="s">
        <v>136</v>
      </c>
      <c r="B76" s="24">
        <f>AVERAGE(B68:B75)</f>
        <v>7.8649999999999993</v>
      </c>
      <c r="C76" s="24">
        <f t="shared" ref="C76:F76" si="4">AVERAGE(C68:C75)</f>
        <v>3.2528571428571427</v>
      </c>
      <c r="D76" s="24">
        <f t="shared" si="4"/>
        <v>5.2349999999999994</v>
      </c>
      <c r="E76" s="24">
        <f t="shared" si="4"/>
        <v>4.2312500000000002</v>
      </c>
      <c r="F76" s="24">
        <f t="shared" si="4"/>
        <v>0.88500000000000001</v>
      </c>
    </row>
  </sheetData>
  <sheetProtection sheet="1" objects="1" scenarios="1"/>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34CC2-1A38-4B67-8E3D-5BE4B48C1AD1}">
  <sheetPr>
    <tabColor theme="0" tint="-0.499984740745262"/>
  </sheetPr>
  <dimension ref="A1:F34"/>
  <sheetViews>
    <sheetView showGridLines="0" topLeftCell="A22" workbookViewId="0">
      <selection activeCell="F39" sqref="F39"/>
    </sheetView>
  </sheetViews>
  <sheetFormatPr defaultRowHeight="13.8" x14ac:dyDescent="0.25"/>
  <cols>
    <col min="1" max="1" width="40.21875" bestFit="1" customWidth="1"/>
  </cols>
  <sheetData>
    <row r="1" spans="1:6" x14ac:dyDescent="0.25">
      <c r="A1" s="20" t="s">
        <v>246</v>
      </c>
      <c r="B1" s="8" t="s">
        <v>122</v>
      </c>
      <c r="C1" s="8" t="s">
        <v>123</v>
      </c>
      <c r="D1" s="8" t="s">
        <v>124</v>
      </c>
      <c r="E1" s="8" t="s">
        <v>125</v>
      </c>
      <c r="F1" s="8" t="s">
        <v>126</v>
      </c>
    </row>
    <row r="2" spans="1:6" x14ac:dyDescent="0.25">
      <c r="A2" s="21" t="s">
        <v>247</v>
      </c>
      <c r="B2" s="13">
        <v>2.83</v>
      </c>
      <c r="C2" s="14">
        <v>5.1100000000000003</v>
      </c>
      <c r="D2" s="13">
        <v>8.5</v>
      </c>
      <c r="E2" s="14">
        <v>12.19</v>
      </c>
      <c r="F2" s="13">
        <v>9.9499999999999993</v>
      </c>
    </row>
    <row r="3" spans="1:6" x14ac:dyDescent="0.25">
      <c r="A3" s="21" t="s">
        <v>248</v>
      </c>
      <c r="B3" s="13">
        <v>3.72</v>
      </c>
      <c r="C3" s="14">
        <v>4.5599999999999996</v>
      </c>
      <c r="D3" s="13">
        <v>5.61</v>
      </c>
      <c r="E3" s="14">
        <v>5.51</v>
      </c>
      <c r="F3" s="13">
        <v>6.05</v>
      </c>
    </row>
    <row r="4" spans="1:6" x14ac:dyDescent="0.25">
      <c r="A4" s="21" t="s">
        <v>249</v>
      </c>
      <c r="B4" s="13">
        <v>2.52</v>
      </c>
      <c r="C4" s="14">
        <v>8.8000000000000007</v>
      </c>
      <c r="D4" s="13">
        <v>49.86</v>
      </c>
      <c r="E4" s="14" t="s">
        <v>250</v>
      </c>
      <c r="F4" s="13" t="s">
        <v>250</v>
      </c>
    </row>
    <row r="5" spans="1:6" x14ac:dyDescent="0.25">
      <c r="A5" s="21" t="s">
        <v>251</v>
      </c>
      <c r="B5" s="13">
        <v>98.73</v>
      </c>
      <c r="C5" s="14">
        <v>68.010000000000005</v>
      </c>
      <c r="D5" s="13">
        <v>55.7</v>
      </c>
      <c r="E5" s="14">
        <v>48.46</v>
      </c>
      <c r="F5" s="13">
        <v>55.9</v>
      </c>
    </row>
    <row r="6" spans="1:6" x14ac:dyDescent="0.25">
      <c r="A6" s="21" t="s">
        <v>252</v>
      </c>
      <c r="B6" s="13">
        <v>3.45</v>
      </c>
      <c r="C6" s="14">
        <v>4.0599999999999996</v>
      </c>
      <c r="D6" s="13">
        <v>4.53</v>
      </c>
      <c r="E6" s="14">
        <v>4.71</v>
      </c>
      <c r="F6" s="13">
        <v>4.63</v>
      </c>
    </row>
    <row r="7" spans="1:6" x14ac:dyDescent="0.25">
      <c r="A7" s="21" t="s">
        <v>253</v>
      </c>
      <c r="B7" s="13">
        <v>31.2</v>
      </c>
      <c r="C7" s="14">
        <v>24.2</v>
      </c>
      <c r="D7" s="13">
        <v>13.62</v>
      </c>
      <c r="E7" s="14">
        <v>7.78</v>
      </c>
      <c r="F7" s="13">
        <v>7.65</v>
      </c>
    </row>
    <row r="8" spans="1:6" x14ac:dyDescent="0.25">
      <c r="A8" s="21" t="s">
        <v>254</v>
      </c>
      <c r="B8" s="13" t="s">
        <v>135</v>
      </c>
      <c r="C8" s="14">
        <v>18.96</v>
      </c>
      <c r="D8" s="13">
        <v>18.559999999999999</v>
      </c>
      <c r="E8" s="14">
        <v>15.32</v>
      </c>
      <c r="F8" s="13">
        <v>13.52</v>
      </c>
    </row>
    <row r="9" spans="1:6" x14ac:dyDescent="0.25">
      <c r="A9" s="22" t="s">
        <v>255</v>
      </c>
      <c r="B9" s="13" t="s">
        <v>135</v>
      </c>
      <c r="C9" s="14" t="s">
        <v>135</v>
      </c>
      <c r="D9" s="13">
        <v>39.799999999999997</v>
      </c>
      <c r="E9" s="14">
        <v>33.82</v>
      </c>
      <c r="F9" s="13">
        <v>27.52</v>
      </c>
    </row>
    <row r="10" spans="1:6" x14ac:dyDescent="0.25">
      <c r="A10" s="23" t="s">
        <v>136</v>
      </c>
      <c r="B10" s="24">
        <f>AVERAGE(B2:B9)</f>
        <v>23.741666666666671</v>
      </c>
      <c r="C10" s="24">
        <f t="shared" ref="C10:F10" si="0">AVERAGE(C2:C9)</f>
        <v>19.100000000000001</v>
      </c>
      <c r="D10" s="24">
        <f t="shared" si="0"/>
        <v>24.522500000000001</v>
      </c>
      <c r="E10" s="24">
        <f t="shared" si="0"/>
        <v>18.255714285714284</v>
      </c>
      <c r="F10" s="24">
        <f t="shared" si="0"/>
        <v>17.888571428571428</v>
      </c>
    </row>
    <row r="11" spans="1:6" x14ac:dyDescent="0.25">
      <c r="A11" s="9"/>
      <c r="B11" s="9"/>
      <c r="C11" s="9"/>
      <c r="D11" s="9"/>
      <c r="E11" s="9"/>
      <c r="F11" s="9"/>
    </row>
    <row r="12" spans="1:6" x14ac:dyDescent="0.25">
      <c r="A12" s="9"/>
      <c r="B12" s="9"/>
      <c r="C12" s="9"/>
      <c r="D12" s="9"/>
      <c r="E12" s="9"/>
      <c r="F12" s="9"/>
    </row>
    <row r="13" spans="1:6" x14ac:dyDescent="0.25">
      <c r="A13" s="20" t="s">
        <v>256</v>
      </c>
      <c r="B13" s="8" t="s">
        <v>122</v>
      </c>
      <c r="C13" s="8" t="s">
        <v>123</v>
      </c>
      <c r="D13" s="8" t="s">
        <v>124</v>
      </c>
      <c r="E13" s="8" t="s">
        <v>125</v>
      </c>
      <c r="F13" s="8" t="s">
        <v>126</v>
      </c>
    </row>
    <row r="14" spans="1:6" x14ac:dyDescent="0.25">
      <c r="A14" s="21" t="s">
        <v>257</v>
      </c>
      <c r="B14" s="13">
        <v>0.95</v>
      </c>
      <c r="C14" s="14">
        <v>1.39</v>
      </c>
      <c r="D14" s="13">
        <v>1.1200000000000001</v>
      </c>
      <c r="E14" s="14">
        <v>0.66</v>
      </c>
      <c r="F14" s="13">
        <v>0.43</v>
      </c>
    </row>
    <row r="15" spans="1:6" x14ac:dyDescent="0.25">
      <c r="A15" s="21" t="s">
        <v>258</v>
      </c>
      <c r="B15" s="13">
        <v>0.71</v>
      </c>
      <c r="C15" s="14">
        <v>0.68</v>
      </c>
      <c r="D15" s="13">
        <v>0.78</v>
      </c>
      <c r="E15" s="14">
        <v>0.37</v>
      </c>
      <c r="F15" s="13">
        <v>0.28999999999999998</v>
      </c>
    </row>
    <row r="16" spans="1:6" x14ac:dyDescent="0.25">
      <c r="A16" s="21" t="s">
        <v>259</v>
      </c>
      <c r="B16" s="13">
        <v>7.0000000000000007E-2</v>
      </c>
      <c r="C16" s="14">
        <v>0.17</v>
      </c>
      <c r="D16" s="13">
        <v>0.15</v>
      </c>
      <c r="E16" s="14">
        <v>0.14000000000000001</v>
      </c>
      <c r="F16" s="13">
        <v>0.16</v>
      </c>
    </row>
    <row r="17" spans="1:6" x14ac:dyDescent="0.25">
      <c r="A17" s="21" t="s">
        <v>260</v>
      </c>
      <c r="B17" s="13">
        <v>1.06</v>
      </c>
      <c r="C17" s="14">
        <v>0.84</v>
      </c>
      <c r="D17" s="13">
        <v>0.64</v>
      </c>
      <c r="E17" s="14">
        <v>0.55000000000000004</v>
      </c>
      <c r="F17" s="13">
        <v>0.52</v>
      </c>
    </row>
    <row r="18" spans="1:6" x14ac:dyDescent="0.25">
      <c r="A18" s="21" t="s">
        <v>261</v>
      </c>
      <c r="B18" s="13">
        <v>0.32</v>
      </c>
      <c r="C18" s="14">
        <v>0.36</v>
      </c>
      <c r="D18" s="13">
        <v>0.39</v>
      </c>
      <c r="E18" s="14">
        <v>0.42</v>
      </c>
      <c r="F18" s="13">
        <v>0.35</v>
      </c>
    </row>
    <row r="19" spans="1:6" x14ac:dyDescent="0.25">
      <c r="A19" s="21" t="s">
        <v>262</v>
      </c>
      <c r="B19" s="13">
        <v>0.54</v>
      </c>
      <c r="C19" s="14">
        <v>0.5</v>
      </c>
      <c r="D19" s="13">
        <v>0.55000000000000004</v>
      </c>
      <c r="E19" s="14">
        <v>0.59</v>
      </c>
      <c r="F19" s="13">
        <v>0.5</v>
      </c>
    </row>
    <row r="20" spans="1:6" x14ac:dyDescent="0.25">
      <c r="A20" s="21" t="s">
        <v>263</v>
      </c>
      <c r="B20" s="13" t="s">
        <v>135</v>
      </c>
      <c r="C20" s="14">
        <v>0.81</v>
      </c>
      <c r="D20" s="13">
        <v>0.72</v>
      </c>
      <c r="E20" s="14">
        <v>0.61</v>
      </c>
      <c r="F20" s="13">
        <v>0.48</v>
      </c>
    </row>
    <row r="21" spans="1:6" x14ac:dyDescent="0.25">
      <c r="A21" s="22" t="s">
        <v>264</v>
      </c>
      <c r="B21" s="13" t="s">
        <v>135</v>
      </c>
      <c r="C21" s="14" t="s">
        <v>135</v>
      </c>
      <c r="D21" s="13">
        <v>1.28</v>
      </c>
      <c r="E21" s="14">
        <v>1.25</v>
      </c>
      <c r="F21" s="13">
        <v>0.39</v>
      </c>
    </row>
    <row r="22" spans="1:6" x14ac:dyDescent="0.25">
      <c r="A22" s="23" t="s">
        <v>136</v>
      </c>
      <c r="B22" s="24">
        <f>AVERAGE(B14:B21)</f>
        <v>0.60833333333333328</v>
      </c>
      <c r="C22" s="24">
        <f t="shared" ref="C22:F22" si="1">AVERAGE(C14:C21)</f>
        <v>0.6785714285714286</v>
      </c>
      <c r="D22" s="24">
        <f t="shared" si="1"/>
        <v>0.7037500000000001</v>
      </c>
      <c r="E22" s="24">
        <f t="shared" si="1"/>
        <v>0.57374999999999998</v>
      </c>
      <c r="F22" s="24">
        <f t="shared" si="1"/>
        <v>0.39</v>
      </c>
    </row>
    <row r="23" spans="1:6" x14ac:dyDescent="0.25">
      <c r="A23" s="9"/>
      <c r="B23" s="9"/>
      <c r="C23" s="9"/>
      <c r="D23" s="9"/>
      <c r="E23" s="9"/>
      <c r="F23" s="9"/>
    </row>
    <row r="24" spans="1:6" x14ac:dyDescent="0.25">
      <c r="A24" s="9"/>
      <c r="B24" s="9"/>
      <c r="C24" s="9"/>
      <c r="D24" s="9"/>
      <c r="E24" s="9"/>
      <c r="F24" s="9"/>
    </row>
    <row r="25" spans="1:6" x14ac:dyDescent="0.25">
      <c r="A25" s="20" t="s">
        <v>265</v>
      </c>
      <c r="B25" s="8" t="s">
        <v>122</v>
      </c>
      <c r="C25" s="8" t="s">
        <v>123</v>
      </c>
      <c r="D25" s="8" t="s">
        <v>124</v>
      </c>
      <c r="E25" s="8" t="s">
        <v>125</v>
      </c>
      <c r="F25" s="8" t="s">
        <v>126</v>
      </c>
    </row>
    <row r="26" spans="1:6" x14ac:dyDescent="0.25">
      <c r="A26" s="21" t="s">
        <v>266</v>
      </c>
      <c r="B26" s="13">
        <v>36.1</v>
      </c>
      <c r="C26" s="14">
        <v>58.79</v>
      </c>
      <c r="D26" s="13">
        <v>64.95</v>
      </c>
      <c r="E26" s="14">
        <v>28.99</v>
      </c>
      <c r="F26" s="13">
        <v>15.14</v>
      </c>
    </row>
    <row r="27" spans="1:6" x14ac:dyDescent="0.25">
      <c r="A27" s="21" t="s">
        <v>267</v>
      </c>
      <c r="B27" s="13">
        <v>98.85</v>
      </c>
      <c r="C27" s="14">
        <v>49.79</v>
      </c>
      <c r="D27" s="13">
        <v>29.48</v>
      </c>
      <c r="E27" s="14">
        <v>26.33</v>
      </c>
      <c r="F27" s="13">
        <v>35.090000000000003</v>
      </c>
    </row>
    <row r="28" spans="1:6" x14ac:dyDescent="0.25">
      <c r="A28" s="21" t="s">
        <v>268</v>
      </c>
      <c r="B28" s="13">
        <v>5.69</v>
      </c>
      <c r="C28" s="14">
        <v>16.22</v>
      </c>
      <c r="D28" s="13">
        <v>24.05</v>
      </c>
      <c r="E28" s="14">
        <v>7.7</v>
      </c>
      <c r="F28" s="13">
        <v>6.37</v>
      </c>
    </row>
    <row r="29" spans="1:6" x14ac:dyDescent="0.25">
      <c r="A29" s="21" t="s">
        <v>269</v>
      </c>
      <c r="B29" s="13">
        <v>9.89</v>
      </c>
      <c r="C29" s="14">
        <v>14.02</v>
      </c>
      <c r="D29" s="13">
        <v>19.170000000000002</v>
      </c>
      <c r="E29" s="14">
        <v>10.26</v>
      </c>
      <c r="F29" s="13">
        <v>12.8</v>
      </c>
    </row>
    <row r="30" spans="1:6" x14ac:dyDescent="0.25">
      <c r="A30" s="21" t="s">
        <v>270</v>
      </c>
      <c r="B30" s="13">
        <v>2.44</v>
      </c>
      <c r="C30" s="14">
        <v>3.53</v>
      </c>
      <c r="D30" s="13">
        <v>5.62</v>
      </c>
      <c r="E30" s="14">
        <v>5.82</v>
      </c>
      <c r="F30" s="13">
        <v>4.25</v>
      </c>
    </row>
    <row r="31" spans="1:6" x14ac:dyDescent="0.25">
      <c r="A31" s="21" t="s">
        <v>271</v>
      </c>
      <c r="B31" s="13">
        <v>5.52</v>
      </c>
      <c r="C31" s="14">
        <v>4.1900000000000004</v>
      </c>
      <c r="D31" s="13">
        <v>3.6</v>
      </c>
      <c r="E31" s="14">
        <v>4.12</v>
      </c>
      <c r="F31" s="13">
        <v>4.2699999999999996</v>
      </c>
    </row>
    <row r="32" spans="1:6" x14ac:dyDescent="0.25">
      <c r="A32" s="21" t="s">
        <v>272</v>
      </c>
      <c r="B32" s="13" t="s">
        <v>135</v>
      </c>
      <c r="C32" s="14">
        <v>97.48</v>
      </c>
      <c r="D32" s="13">
        <v>115.13</v>
      </c>
      <c r="E32" s="14">
        <v>109.58</v>
      </c>
      <c r="F32" s="13">
        <v>48.8</v>
      </c>
    </row>
    <row r="33" spans="1:6" x14ac:dyDescent="0.25">
      <c r="A33" s="22" t="s">
        <v>273</v>
      </c>
      <c r="B33" s="13" t="s">
        <v>135</v>
      </c>
      <c r="C33" s="14" t="s">
        <v>135</v>
      </c>
      <c r="D33" s="13">
        <v>5.99</v>
      </c>
      <c r="E33" s="14">
        <v>7.63</v>
      </c>
      <c r="F33" s="13">
        <v>8.93</v>
      </c>
    </row>
    <row r="34" spans="1:6" x14ac:dyDescent="0.25">
      <c r="A34" s="23" t="s">
        <v>136</v>
      </c>
      <c r="B34" s="24">
        <f>AVERAGE(B26:B33)</f>
        <v>26.414999999999996</v>
      </c>
      <c r="C34" s="24">
        <f t="shared" ref="C34:F34" si="2">AVERAGE(C26:C33)</f>
        <v>34.86</v>
      </c>
      <c r="D34" s="24">
        <f t="shared" si="2"/>
        <v>33.498750000000001</v>
      </c>
      <c r="E34" s="24">
        <f t="shared" si="2"/>
        <v>25.053750000000001</v>
      </c>
      <c r="F34" s="24">
        <f t="shared" si="2"/>
        <v>16.956250000000001</v>
      </c>
    </row>
  </sheetData>
  <sheetProtection sheet="1" objects="1" scenarios="1"/>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34648-0603-4850-87D3-8735DC733A73}">
  <sheetPr>
    <tabColor theme="4" tint="0.59999389629810485"/>
  </sheetPr>
  <dimension ref="A1:G21"/>
  <sheetViews>
    <sheetView showGridLines="0" topLeftCell="A4" workbookViewId="0">
      <selection activeCell="I14" sqref="I14"/>
    </sheetView>
  </sheetViews>
  <sheetFormatPr defaultRowHeight="13.8" x14ac:dyDescent="0.25"/>
  <cols>
    <col min="1" max="1" width="32.21875" bestFit="1" customWidth="1"/>
    <col min="2" max="2" width="8.109375" bestFit="1" customWidth="1"/>
    <col min="3" max="4" width="9.6640625" bestFit="1" customWidth="1"/>
    <col min="5" max="7" width="11.88671875" bestFit="1" customWidth="1"/>
  </cols>
  <sheetData>
    <row r="1" spans="1:7" x14ac:dyDescent="0.25">
      <c r="A1" s="7"/>
      <c r="B1" s="8" t="s">
        <v>274</v>
      </c>
      <c r="C1" s="8" t="s">
        <v>275</v>
      </c>
      <c r="D1" s="8" t="s">
        <v>276</v>
      </c>
      <c r="E1" s="8" t="s">
        <v>277</v>
      </c>
      <c r="F1" s="8" t="s">
        <v>278</v>
      </c>
      <c r="G1" s="8" t="s">
        <v>279</v>
      </c>
    </row>
    <row r="2" spans="1:7" x14ac:dyDescent="0.25">
      <c r="A2" s="10" t="s">
        <v>280</v>
      </c>
      <c r="B2" s="11"/>
      <c r="C2" s="11"/>
      <c r="D2" s="11"/>
      <c r="E2" s="11"/>
      <c r="F2" s="11"/>
      <c r="G2" s="11"/>
    </row>
    <row r="3" spans="1:7" x14ac:dyDescent="0.25">
      <c r="A3" s="12" t="s">
        <v>281</v>
      </c>
      <c r="B3" s="13">
        <v>865031</v>
      </c>
      <c r="C3" s="14">
        <v>1436787</v>
      </c>
      <c r="D3" s="13">
        <v>1968814</v>
      </c>
      <c r="E3" s="14">
        <v>2671284.0199313299</v>
      </c>
      <c r="F3" s="13">
        <v>4017059.7665471057</v>
      </c>
      <c r="G3" s="14">
        <v>6761363.3228512648</v>
      </c>
    </row>
    <row r="4" spans="1:7" x14ac:dyDescent="0.25">
      <c r="A4" s="15" t="s">
        <v>282</v>
      </c>
      <c r="B4" s="16">
        <v>0.61987487149141129</v>
      </c>
      <c r="C4" s="17">
        <v>0.6609659075801908</v>
      </c>
      <c r="D4" s="16">
        <v>0.37028940267416122</v>
      </c>
      <c r="E4" s="17">
        <v>0.35679857006874682</v>
      </c>
      <c r="F4" s="16">
        <v>0.50379358262711849</v>
      </c>
      <c r="G4" s="17">
        <v>0.68316224198552211</v>
      </c>
    </row>
    <row r="5" spans="1:7" x14ac:dyDescent="0.25">
      <c r="A5" s="12" t="s">
        <v>283</v>
      </c>
      <c r="B5" s="16">
        <v>7.2755555555555559E-2</v>
      </c>
      <c r="C5" s="17">
        <v>9.4564545454545457E-2</v>
      </c>
      <c r="D5" s="16">
        <v>9.8462413793103443E-2</v>
      </c>
      <c r="E5" s="17">
        <v>0.10775726565517241</v>
      </c>
      <c r="F5" s="16">
        <v>0.11817739324402758</v>
      </c>
      <c r="G5" s="17">
        <v>0.13046784214140647</v>
      </c>
    </row>
    <row r="6" spans="1:7" x14ac:dyDescent="0.25">
      <c r="A6" s="12" t="s">
        <v>284</v>
      </c>
      <c r="B6" s="13">
        <v>517649</v>
      </c>
      <c r="C6" s="14">
        <v>797130</v>
      </c>
      <c r="D6" s="13">
        <v>1002619</v>
      </c>
      <c r="E6" s="14">
        <v>1396592.5199313299</v>
      </c>
      <c r="F6" s="13">
        <v>2199495.2119451058</v>
      </c>
      <c r="G6" s="14">
        <v>3840767.1857801317</v>
      </c>
    </row>
    <row r="7" spans="1:7" x14ac:dyDescent="0.25">
      <c r="A7" s="12" t="s">
        <v>285</v>
      </c>
      <c r="B7" s="13">
        <v>-1.59</v>
      </c>
      <c r="C7" s="14">
        <v>0.15</v>
      </c>
      <c r="D7" s="13">
        <v>-0.52</v>
      </c>
      <c r="E7" s="14">
        <v>-8.3469910141133724E-2</v>
      </c>
      <c r="F7" s="13">
        <v>9.7674418281421788E-2</v>
      </c>
      <c r="G7" s="14">
        <v>0.51169232519189833</v>
      </c>
    </row>
    <row r="8" spans="1:7" x14ac:dyDescent="0.25">
      <c r="A8" s="10" t="s">
        <v>286</v>
      </c>
      <c r="B8" s="11"/>
      <c r="C8" s="11"/>
      <c r="D8" s="11"/>
      <c r="E8" s="11"/>
      <c r="F8" s="11"/>
      <c r="G8" s="11"/>
    </row>
    <row r="9" spans="1:7" x14ac:dyDescent="0.25">
      <c r="A9" s="12" t="s">
        <v>287</v>
      </c>
      <c r="B9" s="18">
        <v>0.59841670414123882</v>
      </c>
      <c r="C9" s="19">
        <v>0.55480039838890527</v>
      </c>
      <c r="D9" s="18">
        <v>0.50925023897635835</v>
      </c>
      <c r="E9" s="19">
        <v>0.52281693354614978</v>
      </c>
      <c r="F9" s="18">
        <v>0.5475385828863828</v>
      </c>
      <c r="G9" s="19">
        <v>0.56804626558072335</v>
      </c>
    </row>
    <row r="10" spans="1:7" x14ac:dyDescent="0.25">
      <c r="A10" s="15" t="s">
        <v>282</v>
      </c>
      <c r="B10" s="16">
        <v>-7.1612753238080473E-2</v>
      </c>
      <c r="C10" s="17">
        <v>-7.2886176890608945E-2</v>
      </c>
      <c r="D10" s="16">
        <v>-8.210188663314022E-2</v>
      </c>
      <c r="E10" s="17">
        <v>2.6640526663398001E-2</v>
      </c>
      <c r="F10" s="16">
        <v>4.728547939821226E-2</v>
      </c>
      <c r="G10" s="17">
        <v>3.7454315248859782E-2</v>
      </c>
    </row>
    <row r="11" spans="1:7" x14ac:dyDescent="0.25">
      <c r="A11" s="12" t="s">
        <v>288</v>
      </c>
      <c r="B11" s="13">
        <v>-7.8737062602380718E-3</v>
      </c>
      <c r="C11" s="14">
        <v>5.85333803827568E-3</v>
      </c>
      <c r="D11" s="13">
        <v>-2.787820484819795E-2</v>
      </c>
      <c r="E11" s="14">
        <v>-3.5296567897994992E-2</v>
      </c>
      <c r="F11" s="13">
        <v>3.5355594380541686E-2</v>
      </c>
      <c r="G11" s="14">
        <v>8.9735335980841005E-2</v>
      </c>
    </row>
    <row r="12" spans="1:7" x14ac:dyDescent="0.25">
      <c r="A12" s="12" t="s">
        <v>289</v>
      </c>
      <c r="B12" s="13">
        <v>-1.2591525621625121</v>
      </c>
      <c r="C12" s="14">
        <v>0.21713587330620335</v>
      </c>
      <c r="D12" s="13">
        <v>-0.58747144219819647</v>
      </c>
      <c r="E12" s="14">
        <v>-6.6404465060675349E-2</v>
      </c>
      <c r="F12" s="13">
        <v>7.2866331630625863E-2</v>
      </c>
      <c r="G12" s="14">
        <v>0.20251855810027747</v>
      </c>
    </row>
    <row r="13" spans="1:7" x14ac:dyDescent="0.25">
      <c r="A13" s="10" t="s">
        <v>290</v>
      </c>
      <c r="B13" s="11"/>
      <c r="C13" s="11"/>
      <c r="D13" s="11"/>
      <c r="E13" s="11"/>
      <c r="F13" s="11"/>
      <c r="G13" s="11"/>
    </row>
    <row r="14" spans="1:7" x14ac:dyDescent="0.25">
      <c r="A14" s="12" t="s">
        <v>291</v>
      </c>
      <c r="B14" s="13">
        <v>-1.17</v>
      </c>
      <c r="C14" s="14">
        <v>0.19</v>
      </c>
      <c r="D14" s="13">
        <v>2.02</v>
      </c>
      <c r="E14" s="14">
        <v>0.88317396232756185</v>
      </c>
      <c r="F14" s="13">
        <v>0.91108085569317065</v>
      </c>
      <c r="G14" s="14">
        <v>0.5984368846851601</v>
      </c>
    </row>
    <row r="15" spans="1:7" x14ac:dyDescent="0.25">
      <c r="A15" s="12" t="s">
        <v>292</v>
      </c>
      <c r="B15" s="13">
        <v>3.2507913507971802</v>
      </c>
      <c r="C15" s="14">
        <v>0.39774237533350587</v>
      </c>
      <c r="D15" s="13">
        <v>0.78605326009606069</v>
      </c>
      <c r="E15" s="14">
        <v>0.46898161295517177</v>
      </c>
      <c r="F15" s="13">
        <v>0.47673590208338484</v>
      </c>
      <c r="G15" s="14">
        <v>0.37438881098081805</v>
      </c>
    </row>
    <row r="16" spans="1:7" x14ac:dyDescent="0.25">
      <c r="A16" s="15" t="s">
        <v>293</v>
      </c>
      <c r="B16" s="16">
        <v>1.2264389918031058</v>
      </c>
      <c r="C16" s="17">
        <v>-0.87764752258370293</v>
      </c>
      <c r="D16" s="16">
        <v>0.97628743841275956</v>
      </c>
      <c r="E16" s="17">
        <v>-0.40337170931921429</v>
      </c>
      <c r="F16" s="16">
        <v>1.6534313742816886E-2</v>
      </c>
      <c r="G16" s="17">
        <v>-0.21468299462092011</v>
      </c>
    </row>
    <row r="17" spans="1:7" x14ac:dyDescent="0.25">
      <c r="A17" s="10" t="s">
        <v>294</v>
      </c>
      <c r="B17" s="11"/>
      <c r="C17" s="11"/>
      <c r="D17" s="11"/>
      <c r="E17" s="11"/>
      <c r="F17" s="11"/>
      <c r="G17" s="11"/>
    </row>
    <row r="18" spans="1:7" x14ac:dyDescent="0.25">
      <c r="A18" s="12" t="s">
        <v>295</v>
      </c>
      <c r="B18" s="13">
        <v>1.3799532697327765</v>
      </c>
      <c r="C18" s="14">
        <v>2.4323602726818887</v>
      </c>
      <c r="D18" s="13">
        <v>1.7810082172128987</v>
      </c>
      <c r="E18" s="14">
        <v>1.7998145811100863</v>
      </c>
      <c r="F18" s="13">
        <v>1.8053515875286672</v>
      </c>
      <c r="G18" s="14">
        <v>2.2807130589015845</v>
      </c>
    </row>
    <row r="19" spans="1:7" x14ac:dyDescent="0.25">
      <c r="A19" s="15" t="s">
        <v>293</v>
      </c>
      <c r="B19" s="16">
        <v>1.5825825418974953</v>
      </c>
      <c r="C19" s="17">
        <v>0.76263959514578872</v>
      </c>
      <c r="D19" s="16">
        <v>-0.26778601130120328</v>
      </c>
      <c r="E19" s="17">
        <v>1.0559391986757705E-2</v>
      </c>
      <c r="F19" s="16">
        <v>3.0764315817275456E-3</v>
      </c>
      <c r="G19" s="17">
        <v>0.26330686756901245</v>
      </c>
    </row>
    <row r="20" spans="1:7" x14ac:dyDescent="0.25">
      <c r="A20" s="12" t="s">
        <v>296</v>
      </c>
      <c r="B20" s="13">
        <v>0.33730578649844206</v>
      </c>
      <c r="C20" s="14">
        <v>0.87467605820984784</v>
      </c>
      <c r="D20" s="13">
        <v>0.87064651216759315</v>
      </c>
      <c r="E20" s="14">
        <v>0.36618209459915696</v>
      </c>
      <c r="F20" s="13">
        <v>0.32837071767858156</v>
      </c>
      <c r="G20" s="14">
        <v>0.38503397673246031</v>
      </c>
    </row>
    <row r="21" spans="1:7" x14ac:dyDescent="0.25">
      <c r="A21" s="15" t="s">
        <v>293</v>
      </c>
      <c r="B21" s="16">
        <v>2.4676051113724098</v>
      </c>
      <c r="C21" s="17">
        <v>1.5931249721204761</v>
      </c>
      <c r="D21" s="16">
        <v>-4.606901040028144E-3</v>
      </c>
      <c r="E21" s="17">
        <v>-0.57941358578753532</v>
      </c>
      <c r="F21" s="16">
        <v>-0.10325839924523295</v>
      </c>
      <c r="G21" s="17">
        <v>0.17255880626159348</v>
      </c>
    </row>
  </sheetData>
  <sheetProtection sheet="1" objects="1" scenarios="1"/>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272B7-0050-47F6-944D-8F0C642600FB}">
  <sheetPr>
    <tabColor theme="4" tint="0.59999389629810485"/>
  </sheetPr>
  <dimension ref="A1:P79"/>
  <sheetViews>
    <sheetView showGridLines="0" topLeftCell="A73" zoomScale="55" zoomScaleNormal="55" workbookViewId="0">
      <selection activeCell="Q34" sqref="Q34"/>
    </sheetView>
  </sheetViews>
  <sheetFormatPr defaultRowHeight="13.8" x14ac:dyDescent="0.25"/>
  <cols>
    <col min="1" max="1" width="46.77734375" bestFit="1" customWidth="1"/>
    <col min="2" max="7" width="10.88671875" bestFit="1" customWidth="1"/>
    <col min="8" max="12" width="13.109375" bestFit="1" customWidth="1"/>
  </cols>
  <sheetData>
    <row r="1" spans="1:12" x14ac:dyDescent="0.25">
      <c r="A1" s="20" t="s">
        <v>297</v>
      </c>
      <c r="B1" s="8" t="s">
        <v>298</v>
      </c>
      <c r="C1" s="8" t="s">
        <v>299</v>
      </c>
      <c r="D1" s="8" t="s">
        <v>300</v>
      </c>
      <c r="E1" s="8" t="s">
        <v>274</v>
      </c>
      <c r="F1" s="8" t="s">
        <v>275</v>
      </c>
      <c r="G1" s="8" t="s">
        <v>301</v>
      </c>
      <c r="H1" s="8" t="s">
        <v>277</v>
      </c>
      <c r="I1" s="8" t="s">
        <v>278</v>
      </c>
      <c r="J1" s="8" t="s">
        <v>279</v>
      </c>
      <c r="K1" s="8" t="s">
        <v>302</v>
      </c>
      <c r="L1" s="8" t="s">
        <v>303</v>
      </c>
    </row>
    <row r="2" spans="1:12" x14ac:dyDescent="0.25">
      <c r="A2" s="20" t="s">
        <v>304</v>
      </c>
      <c r="B2" s="8" t="s">
        <v>305</v>
      </c>
      <c r="C2" s="8" t="s">
        <v>305</v>
      </c>
      <c r="D2" s="8" t="s">
        <v>305</v>
      </c>
      <c r="E2" s="8" t="s">
        <v>305</v>
      </c>
      <c r="F2" s="8" t="s">
        <v>305</v>
      </c>
      <c r="G2" s="8" t="s">
        <v>306</v>
      </c>
      <c r="H2" s="8" t="s">
        <v>305</v>
      </c>
      <c r="I2" s="8" t="s">
        <v>305</v>
      </c>
      <c r="J2" s="8" t="s">
        <v>305</v>
      </c>
      <c r="K2" s="8" t="s">
        <v>305</v>
      </c>
      <c r="L2" s="8" t="s">
        <v>305</v>
      </c>
    </row>
    <row r="3" spans="1:12" x14ac:dyDescent="0.25">
      <c r="A3" s="20" t="s">
        <v>307</v>
      </c>
      <c r="B3" s="8" t="s">
        <v>308</v>
      </c>
      <c r="C3" s="8" t="s">
        <v>308</v>
      </c>
      <c r="D3" s="8" t="s">
        <v>308</v>
      </c>
      <c r="E3" s="8" t="s">
        <v>308</v>
      </c>
      <c r="F3" s="8" t="s">
        <v>308</v>
      </c>
      <c r="G3" s="8" t="s">
        <v>309</v>
      </c>
      <c r="H3" s="8" t="s">
        <v>308</v>
      </c>
      <c r="I3" s="8" t="s">
        <v>308</v>
      </c>
      <c r="J3" s="8" t="s">
        <v>308</v>
      </c>
      <c r="K3" s="8" t="s">
        <v>308</v>
      </c>
      <c r="L3" s="8" t="s">
        <v>308</v>
      </c>
    </row>
    <row r="4" spans="1:12" x14ac:dyDescent="0.25">
      <c r="A4" s="25" t="s">
        <v>310</v>
      </c>
      <c r="B4" s="13">
        <v>114008</v>
      </c>
      <c r="C4" s="14">
        <v>189174</v>
      </c>
      <c r="D4" s="13">
        <v>534011</v>
      </c>
      <c r="E4" s="14">
        <v>865031</v>
      </c>
      <c r="F4" s="13">
        <v>1436787</v>
      </c>
      <c r="G4" s="26">
        <v>1968814</v>
      </c>
      <c r="H4" s="13">
        <v>2671284.0199313299</v>
      </c>
      <c r="I4" s="14">
        <v>4017059.7665471057</v>
      </c>
      <c r="J4" s="13">
        <v>6761363.3228512648</v>
      </c>
      <c r="K4" s="14">
        <v>11987864.463320216</v>
      </c>
      <c r="L4" s="13">
        <v>25310869.69411758</v>
      </c>
    </row>
    <row r="5" spans="1:12" x14ac:dyDescent="0.25">
      <c r="A5" s="12" t="s">
        <v>311</v>
      </c>
      <c r="B5" s="13">
        <v>-15817</v>
      </c>
      <c r="C5" s="14">
        <v>-22251</v>
      </c>
      <c r="D5" s="13">
        <v>-189800</v>
      </c>
      <c r="E5" s="14">
        <v>-347382</v>
      </c>
      <c r="F5" s="13">
        <v>-639657</v>
      </c>
      <c r="G5" s="26">
        <v>-966195</v>
      </c>
      <c r="H5" s="13">
        <v>-1274691.5</v>
      </c>
      <c r="I5" s="14">
        <v>-1817564.5546019999</v>
      </c>
      <c r="J5" s="13">
        <v>-2920596.1370711331</v>
      </c>
      <c r="K5" s="14">
        <v>-3760844.5016904981</v>
      </c>
      <c r="L5" s="13">
        <v>-5487790.7166062687</v>
      </c>
    </row>
    <row r="6" spans="1:12" x14ac:dyDescent="0.25">
      <c r="A6" s="21"/>
      <c r="B6" s="13"/>
      <c r="C6" s="14"/>
      <c r="D6" s="13"/>
      <c r="E6" s="14"/>
      <c r="F6" s="13"/>
      <c r="G6" s="26"/>
      <c r="H6" s="13"/>
      <c r="I6" s="14"/>
      <c r="J6" s="13"/>
      <c r="K6" s="14"/>
      <c r="L6" s="13"/>
    </row>
    <row r="7" spans="1:12" x14ac:dyDescent="0.25">
      <c r="A7" s="25" t="s">
        <v>312</v>
      </c>
      <c r="B7" s="13">
        <v>98191</v>
      </c>
      <c r="C7" s="14">
        <v>166923</v>
      </c>
      <c r="D7" s="13">
        <v>344211</v>
      </c>
      <c r="E7" s="14">
        <v>517649</v>
      </c>
      <c r="F7" s="13">
        <v>797130</v>
      </c>
      <c r="G7" s="26">
        <v>1002619</v>
      </c>
      <c r="H7" s="13">
        <v>1396592.5199313299</v>
      </c>
      <c r="I7" s="14">
        <v>2199495.2119451058</v>
      </c>
      <c r="J7" s="13">
        <v>3840767.1857801317</v>
      </c>
      <c r="K7" s="14">
        <v>8227019.9616297185</v>
      </c>
      <c r="L7" s="13">
        <v>19823078.977511309</v>
      </c>
    </row>
    <row r="8" spans="1:12" x14ac:dyDescent="0.25">
      <c r="A8" s="12" t="s">
        <v>313</v>
      </c>
      <c r="B8" s="13">
        <v>-103808</v>
      </c>
      <c r="C8" s="14">
        <v>-202365</v>
      </c>
      <c r="D8" s="13">
        <v>-299191</v>
      </c>
      <c r="E8" s="14">
        <v>-449799</v>
      </c>
      <c r="F8" s="13">
        <v>-716907</v>
      </c>
      <c r="G8" s="26">
        <v>-919372</v>
      </c>
      <c r="H8" s="13">
        <v>-1226718.0596</v>
      </c>
      <c r="I8" s="14">
        <v>-1444460.5151790001</v>
      </c>
      <c r="J8" s="13">
        <v>-1824931.4148771488</v>
      </c>
      <c r="K8" s="14">
        <v>-2128964.9885956817</v>
      </c>
      <c r="L8" s="13">
        <v>-2994815.0494575454</v>
      </c>
    </row>
    <row r="9" spans="1:12" x14ac:dyDescent="0.25">
      <c r="A9" s="12" t="s">
        <v>314</v>
      </c>
      <c r="B9" s="13">
        <v>-84002</v>
      </c>
      <c r="C9" s="14">
        <v>-50659</v>
      </c>
      <c r="D9" s="13">
        <v>-59730</v>
      </c>
      <c r="E9" s="14">
        <v>-151380</v>
      </c>
      <c r="F9" s="13">
        <v>-129936</v>
      </c>
      <c r="G9" s="26">
        <v>-260723</v>
      </c>
      <c r="H9" s="13">
        <v>-538992.65789999999</v>
      </c>
      <c r="I9" s="14">
        <v>-615098.42119548004</v>
      </c>
      <c r="J9" s="13">
        <v>-801719.28218618862</v>
      </c>
      <c r="K9" s="14">
        <v>-756021.2831015758</v>
      </c>
      <c r="L9" s="13">
        <v>-1063721.9453239171</v>
      </c>
    </row>
    <row r="10" spans="1:12" x14ac:dyDescent="0.25">
      <c r="A10" s="12" t="s">
        <v>315</v>
      </c>
      <c r="B10" s="13" t="s">
        <v>135</v>
      </c>
      <c r="C10" s="14" t="s">
        <v>135</v>
      </c>
      <c r="D10" s="13" t="s">
        <v>135</v>
      </c>
      <c r="E10" s="14" t="s">
        <v>135</v>
      </c>
      <c r="F10" s="13">
        <v>-6630</v>
      </c>
      <c r="G10" s="26">
        <v>-8597</v>
      </c>
      <c r="H10" s="13" t="s">
        <v>135</v>
      </c>
      <c r="I10" s="14" t="s">
        <v>135</v>
      </c>
      <c r="J10" s="13" t="s">
        <v>135</v>
      </c>
      <c r="K10" s="14" t="s">
        <v>135</v>
      </c>
      <c r="L10" s="13" t="s">
        <v>135</v>
      </c>
    </row>
    <row r="11" spans="1:12" x14ac:dyDescent="0.25">
      <c r="A11" s="27" t="s">
        <v>316</v>
      </c>
      <c r="B11" s="13">
        <v>571</v>
      </c>
      <c r="C11" s="14">
        <v>1385</v>
      </c>
      <c r="D11" s="13">
        <v>14762</v>
      </c>
      <c r="E11" s="14">
        <v>16490</v>
      </c>
      <c r="F11" s="13">
        <v>67434</v>
      </c>
      <c r="G11" s="26">
        <v>118200</v>
      </c>
      <c r="H11" s="13">
        <v>145752.42000000001</v>
      </c>
      <c r="I11" s="14">
        <v>154351.81278000001</v>
      </c>
      <c r="J11" s="13">
        <v>137836.16881254001</v>
      </c>
      <c r="K11" s="14">
        <v>157464.03925144571</v>
      </c>
      <c r="L11" s="13">
        <v>172738.05105883593</v>
      </c>
    </row>
    <row r="12" spans="1:12" x14ac:dyDescent="0.25">
      <c r="A12" s="12" t="s">
        <v>317</v>
      </c>
      <c r="B12" s="13" t="s">
        <v>135</v>
      </c>
      <c r="C12" s="14" t="s">
        <v>135</v>
      </c>
      <c r="D12" s="13" t="s">
        <v>135</v>
      </c>
      <c r="E12" s="14" t="s">
        <v>135</v>
      </c>
      <c r="F12" s="13">
        <v>26676</v>
      </c>
      <c r="G12" s="26">
        <v>76870</v>
      </c>
      <c r="H12" s="13" t="s">
        <v>135</v>
      </c>
      <c r="I12" s="14" t="s">
        <v>135</v>
      </c>
      <c r="J12" s="13" t="s">
        <v>135</v>
      </c>
      <c r="K12" s="14" t="s">
        <v>135</v>
      </c>
      <c r="L12" s="13" t="s">
        <v>135</v>
      </c>
    </row>
    <row r="13" spans="1:12" x14ac:dyDescent="0.25">
      <c r="A13" s="21"/>
      <c r="B13" s="13"/>
      <c r="C13" s="14"/>
      <c r="D13" s="13"/>
      <c r="E13" s="14"/>
      <c r="F13" s="13"/>
      <c r="G13" s="26">
        <v>-177476</v>
      </c>
      <c r="H13" s="13"/>
      <c r="I13" s="14"/>
      <c r="J13" s="13"/>
      <c r="K13" s="14"/>
      <c r="L13" s="13"/>
    </row>
    <row r="14" spans="1:12" x14ac:dyDescent="0.25">
      <c r="A14" s="25" t="s">
        <v>318</v>
      </c>
      <c r="B14" s="13" t="s">
        <v>135</v>
      </c>
      <c r="C14" s="14">
        <v>-85159</v>
      </c>
      <c r="D14" s="13">
        <v>2755</v>
      </c>
      <c r="E14" s="14">
        <v>-41892</v>
      </c>
      <c r="F14" s="13">
        <v>37767</v>
      </c>
      <c r="G14" s="26">
        <v>8997</v>
      </c>
      <c r="H14" s="13">
        <v>-223365.77756867037</v>
      </c>
      <c r="I14" s="14">
        <v>294288.08835062594</v>
      </c>
      <c r="J14" s="13">
        <v>1351952.6575293341</v>
      </c>
      <c r="K14" s="14">
        <v>5499497.7291839067</v>
      </c>
      <c r="L14" s="13">
        <v>15937280.033788685</v>
      </c>
    </row>
    <row r="15" spans="1:12" x14ac:dyDescent="0.25">
      <c r="A15" s="12" t="s">
        <v>319</v>
      </c>
      <c r="B15" s="13" t="s">
        <v>135</v>
      </c>
      <c r="C15" s="14" t="s">
        <v>135</v>
      </c>
      <c r="D15" s="13" t="s">
        <v>135</v>
      </c>
      <c r="E15" s="14">
        <v>-5377</v>
      </c>
      <c r="F15" s="13">
        <v>-13151</v>
      </c>
      <c r="G15" s="26">
        <v>-55722</v>
      </c>
      <c r="H15" s="13">
        <v>-20308.965199999999</v>
      </c>
      <c r="I15" s="14">
        <v>-26337.361761599997</v>
      </c>
      <c r="J15" s="13">
        <v>-36659.13748847472</v>
      </c>
      <c r="K15" s="14">
        <v>-37921.793584267245</v>
      </c>
      <c r="L15" s="13">
        <v>-50134.710411202832</v>
      </c>
    </row>
    <row r="16" spans="1:12" x14ac:dyDescent="0.25">
      <c r="A16" s="12" t="s">
        <v>320</v>
      </c>
      <c r="B16" s="13" t="s">
        <v>135</v>
      </c>
      <c r="C16" s="14">
        <v>50</v>
      </c>
      <c r="D16" s="13">
        <v>78</v>
      </c>
      <c r="E16" s="14">
        <v>254</v>
      </c>
      <c r="F16" s="13">
        <v>1569</v>
      </c>
      <c r="G16" s="26">
        <v>12376</v>
      </c>
      <c r="H16" s="13">
        <v>55100.427199999991</v>
      </c>
      <c r="I16" s="14">
        <v>16100.344827839997</v>
      </c>
      <c r="J16" s="13">
        <v>33400.165345354071</v>
      </c>
      <c r="K16" s="14">
        <v>48286.619039778379</v>
      </c>
      <c r="L16" s="13">
        <v>134497.54867339871</v>
      </c>
    </row>
    <row r="17" spans="1:16" x14ac:dyDescent="0.25">
      <c r="A17" s="12" t="s">
        <v>321</v>
      </c>
      <c r="B17" s="13" t="s">
        <v>135</v>
      </c>
      <c r="C17" s="14" t="s">
        <v>135</v>
      </c>
      <c r="D17" s="13" t="s">
        <v>135</v>
      </c>
      <c r="E17" s="14" t="s">
        <v>135</v>
      </c>
      <c r="F17" s="13">
        <v>3941</v>
      </c>
      <c r="G17" s="26">
        <v>-23408</v>
      </c>
      <c r="H17" s="13" t="s">
        <v>135</v>
      </c>
      <c r="I17" s="14" t="s">
        <v>135</v>
      </c>
      <c r="J17" s="13" t="s">
        <v>135</v>
      </c>
      <c r="K17" s="14" t="s">
        <v>135</v>
      </c>
      <c r="L17" s="13" t="s">
        <v>135</v>
      </c>
    </row>
    <row r="18" spans="1:16" x14ac:dyDescent="0.25">
      <c r="A18" s="12" t="s">
        <v>322</v>
      </c>
      <c r="B18" s="13" t="s">
        <v>135</v>
      </c>
      <c r="C18" s="14" t="s">
        <v>135</v>
      </c>
      <c r="D18" s="13" t="s">
        <v>135</v>
      </c>
      <c r="E18" s="14" t="s">
        <v>135</v>
      </c>
      <c r="F18" s="13" t="s">
        <v>135</v>
      </c>
      <c r="G18" s="26">
        <v>-1086310</v>
      </c>
      <c r="H18" s="13" t="s">
        <v>135</v>
      </c>
      <c r="I18" s="14" t="s">
        <v>135</v>
      </c>
      <c r="J18" s="13" t="s">
        <v>135</v>
      </c>
      <c r="K18" s="14" t="s">
        <v>135</v>
      </c>
      <c r="L18" s="13" t="s">
        <v>135</v>
      </c>
    </row>
    <row r="19" spans="1:16" x14ac:dyDescent="0.25">
      <c r="A19" s="27" t="s">
        <v>323</v>
      </c>
      <c r="B19" s="13" t="s">
        <v>135</v>
      </c>
      <c r="C19" s="14" t="s">
        <v>135</v>
      </c>
      <c r="D19" s="13" t="s">
        <v>135</v>
      </c>
      <c r="E19" s="14">
        <v>-1043582</v>
      </c>
      <c r="F19" s="13">
        <v>298280</v>
      </c>
      <c r="G19" s="26" t="s">
        <v>135</v>
      </c>
      <c r="H19" s="13" t="s">
        <v>135</v>
      </c>
      <c r="I19" s="14" t="s">
        <v>135</v>
      </c>
      <c r="J19" s="13" t="s">
        <v>135</v>
      </c>
      <c r="K19" s="14" t="s">
        <v>135</v>
      </c>
      <c r="L19" s="13" t="s">
        <v>135</v>
      </c>
    </row>
    <row r="20" spans="1:16" x14ac:dyDescent="0.25">
      <c r="A20" s="21"/>
      <c r="B20" s="13"/>
      <c r="C20" s="14"/>
      <c r="D20" s="13"/>
      <c r="E20" s="14"/>
      <c r="F20" s="13"/>
      <c r="G20" s="26"/>
      <c r="H20" s="13"/>
      <c r="I20" s="14"/>
      <c r="J20" s="13"/>
      <c r="K20" s="14"/>
      <c r="L20" s="13"/>
    </row>
    <row r="21" spans="1:16" x14ac:dyDescent="0.25">
      <c r="A21" s="25" t="s">
        <v>324</v>
      </c>
      <c r="B21" s="13">
        <v>-97625</v>
      </c>
      <c r="C21" s="14">
        <v>-86088</v>
      </c>
      <c r="D21" s="13">
        <v>2833</v>
      </c>
      <c r="E21" s="14">
        <v>-1090597</v>
      </c>
      <c r="F21" s="13">
        <v>328406</v>
      </c>
      <c r="G21" s="26">
        <v>-1144067</v>
      </c>
      <c r="H21" s="13">
        <v>-188574.3155686704</v>
      </c>
      <c r="I21" s="14">
        <v>284051.07141686592</v>
      </c>
      <c r="J21" s="13">
        <v>1348693.6853862135</v>
      </c>
      <c r="K21" s="14">
        <v>5509862.5546394177</v>
      </c>
      <c r="L21" s="13">
        <v>16021642.872050881</v>
      </c>
    </row>
    <row r="22" spans="1:16" x14ac:dyDescent="0.25">
      <c r="A22" s="12" t="s">
        <v>325</v>
      </c>
      <c r="B22" s="13">
        <v>9051</v>
      </c>
      <c r="C22" s="14">
        <v>5142</v>
      </c>
      <c r="D22" s="13">
        <v>-196</v>
      </c>
      <c r="E22" s="14">
        <v>-610</v>
      </c>
      <c r="F22" s="13">
        <v>-17098</v>
      </c>
      <c r="G22" s="26">
        <v>-22312</v>
      </c>
      <c r="H22" s="13">
        <v>-24619.060799999999</v>
      </c>
      <c r="I22" s="14">
        <v>-34577.470893600002</v>
      </c>
      <c r="J22" s="13">
        <v>-41762.66934529008</v>
      </c>
      <c r="K22" s="14">
        <v>-46160.27842734912</v>
      </c>
      <c r="L22" s="13">
        <v>-64933.663663752006</v>
      </c>
    </row>
    <row r="23" spans="1:16" x14ac:dyDescent="0.25">
      <c r="A23" s="21"/>
      <c r="B23" s="13"/>
      <c r="C23" s="14"/>
      <c r="D23" s="13"/>
      <c r="E23" s="14"/>
      <c r="F23" s="13"/>
      <c r="G23" s="26"/>
      <c r="H23" s="13"/>
      <c r="I23" s="14"/>
      <c r="J23" s="13"/>
      <c r="K23" s="14"/>
      <c r="L23" s="13"/>
    </row>
    <row r="24" spans="1:16" x14ac:dyDescent="0.25">
      <c r="A24" s="12" t="s">
        <v>326</v>
      </c>
      <c r="B24" s="13"/>
      <c r="C24" s="14"/>
      <c r="D24" s="13"/>
      <c r="E24" s="14"/>
      <c r="F24" s="13"/>
      <c r="G24" s="26"/>
      <c r="H24" s="13"/>
      <c r="I24" s="14"/>
      <c r="J24" s="13"/>
      <c r="K24" s="14"/>
      <c r="L24" s="13"/>
    </row>
    <row r="25" spans="1:16" x14ac:dyDescent="0.25">
      <c r="A25" s="12" t="s">
        <v>327</v>
      </c>
      <c r="B25" s="13">
        <v>-88512</v>
      </c>
      <c r="C25" s="14">
        <v>-77323</v>
      </c>
      <c r="D25" s="13">
        <v>2831</v>
      </c>
      <c r="E25" s="14">
        <v>-1089206</v>
      </c>
      <c r="F25" s="13">
        <v>311978</v>
      </c>
      <c r="G25" s="26">
        <v>-1156622</v>
      </c>
      <c r="H25" s="13">
        <v>-177385.1863686704</v>
      </c>
      <c r="I25" s="14">
        <v>292708.40912926593</v>
      </c>
      <c r="J25" s="13">
        <v>1369301.550935939</v>
      </c>
      <c r="K25" s="14">
        <v>5538122.798448801</v>
      </c>
      <c r="L25" s="13">
        <v>16037753.157102931</v>
      </c>
    </row>
    <row r="26" spans="1:16" x14ac:dyDescent="0.25">
      <c r="A26" s="12" t="s">
        <v>328</v>
      </c>
      <c r="B26" s="13">
        <v>-62</v>
      </c>
      <c r="C26" s="14">
        <v>-3623</v>
      </c>
      <c r="D26" s="13">
        <v>-194</v>
      </c>
      <c r="E26" s="14">
        <v>-2001</v>
      </c>
      <c r="F26" s="13">
        <v>-670</v>
      </c>
      <c r="G26" s="26">
        <v>-9757</v>
      </c>
      <c r="H26" s="13">
        <v>-35808.19</v>
      </c>
      <c r="I26" s="14">
        <v>-43234.808606000006</v>
      </c>
      <c r="J26" s="13">
        <v>-62370.534895015611</v>
      </c>
      <c r="K26" s="14">
        <v>-74420.522236732635</v>
      </c>
      <c r="L26" s="13">
        <v>-81043.948715801831</v>
      </c>
    </row>
    <row r="27" spans="1:16" x14ac:dyDescent="0.25">
      <c r="A27" s="22"/>
      <c r="B27" s="13">
        <v>-88574</v>
      </c>
      <c r="C27" s="14">
        <v>-80946</v>
      </c>
      <c r="D27" s="13">
        <v>2637</v>
      </c>
      <c r="E27" s="14">
        <v>-1091207</v>
      </c>
      <c r="F27" s="13">
        <v>311308</v>
      </c>
      <c r="G27" s="26">
        <v>-1166379</v>
      </c>
      <c r="H27" s="13">
        <v>-213193.3763686704</v>
      </c>
      <c r="I27" s="14">
        <v>249473.60052326592</v>
      </c>
      <c r="J27" s="13">
        <v>1306931.0160409233</v>
      </c>
      <c r="K27" s="14">
        <v>5463702.2762120683</v>
      </c>
      <c r="L27" s="13">
        <v>15956709.208387129</v>
      </c>
    </row>
    <row r="28" spans="1:16" x14ac:dyDescent="0.25">
      <c r="A28" s="21"/>
      <c r="B28" s="13"/>
      <c r="C28" s="14"/>
      <c r="D28" s="13"/>
      <c r="E28" s="14"/>
      <c r="F28" s="13"/>
      <c r="G28" s="26"/>
      <c r="H28" s="13"/>
      <c r="I28" s="14"/>
      <c r="J28" s="13"/>
      <c r="K28" s="14"/>
      <c r="L28" s="13"/>
    </row>
    <row r="29" spans="1:16" x14ac:dyDescent="0.25">
      <c r="A29" s="21" t="s">
        <v>329</v>
      </c>
      <c r="B29" s="13" t="s">
        <v>135</v>
      </c>
      <c r="C29" s="14" t="s">
        <v>135</v>
      </c>
      <c r="D29" s="13" t="s">
        <v>135</v>
      </c>
      <c r="E29" s="14">
        <v>-1.59</v>
      </c>
      <c r="F29" s="13">
        <v>0.15</v>
      </c>
      <c r="G29" s="26">
        <v>-0.52</v>
      </c>
      <c r="H29" s="13">
        <v>-8.3469910141133724E-2</v>
      </c>
      <c r="I29" s="14">
        <v>9.7674418281421788E-2</v>
      </c>
      <c r="J29" s="13">
        <v>0.51169232519189833</v>
      </c>
      <c r="K29" s="14">
        <v>2.1391599767371954</v>
      </c>
      <c r="L29" s="13">
        <v>6.2474036785694587</v>
      </c>
    </row>
    <row r="30" spans="1:16" x14ac:dyDescent="0.25">
      <c r="A30" s="21" t="s">
        <v>330</v>
      </c>
      <c r="B30" s="13" t="s">
        <v>135</v>
      </c>
      <c r="C30" s="14" t="s">
        <v>135</v>
      </c>
      <c r="D30" s="13" t="s">
        <v>135</v>
      </c>
      <c r="E30" s="14">
        <v>-1.59</v>
      </c>
      <c r="F30" s="13">
        <v>0.01</v>
      </c>
      <c r="G30" s="26">
        <v>-0.52</v>
      </c>
      <c r="H30" s="13">
        <v>-8.3469910141133724E-2</v>
      </c>
      <c r="I30" s="14">
        <v>9.7674418281421788E-2</v>
      </c>
      <c r="J30" s="13">
        <v>0.51169232519189833</v>
      </c>
      <c r="K30" s="14">
        <v>2.1391599767371954</v>
      </c>
      <c r="L30" s="13">
        <v>6.2474036785694587</v>
      </c>
    </row>
    <row r="32" spans="1:16" s="9" customFormat="1" x14ac:dyDescent="0.25">
      <c r="A32" s="20" t="s">
        <v>331</v>
      </c>
      <c r="B32" s="8" t="s">
        <v>332</v>
      </c>
      <c r="C32" s="8" t="s">
        <v>333</v>
      </c>
      <c r="D32" s="8" t="s">
        <v>334</v>
      </c>
      <c r="E32" s="8" t="s">
        <v>335</v>
      </c>
      <c r="F32" s="8" t="s">
        <v>298</v>
      </c>
      <c r="G32" s="8" t="s">
        <v>299</v>
      </c>
      <c r="H32" s="8" t="s">
        <v>300</v>
      </c>
      <c r="I32" s="8" t="s">
        <v>274</v>
      </c>
      <c r="J32" s="8" t="s">
        <v>275</v>
      </c>
      <c r="K32" s="39" t="s">
        <v>301</v>
      </c>
      <c r="L32" s="8" t="s">
        <v>277</v>
      </c>
      <c r="M32" s="8" t="s">
        <v>278</v>
      </c>
      <c r="N32" s="8" t="s">
        <v>279</v>
      </c>
      <c r="O32" s="8" t="s">
        <v>302</v>
      </c>
      <c r="P32" s="8" t="s">
        <v>303</v>
      </c>
    </row>
    <row r="33" spans="1:16" s="9" customFormat="1" x14ac:dyDescent="0.25">
      <c r="A33" s="12" t="s">
        <v>336</v>
      </c>
      <c r="B33" s="13">
        <v>210</v>
      </c>
      <c r="C33" s="14">
        <v>330</v>
      </c>
      <c r="D33" s="13">
        <v>470</v>
      </c>
      <c r="E33" s="14">
        <v>630</v>
      </c>
      <c r="F33" s="13">
        <v>690</v>
      </c>
      <c r="G33" s="14">
        <v>870</v>
      </c>
      <c r="H33" s="13">
        <v>1060</v>
      </c>
      <c r="I33" s="14">
        <v>1240</v>
      </c>
      <c r="J33" s="13">
        <v>1410</v>
      </c>
      <c r="K33" s="26">
        <v>1570</v>
      </c>
      <c r="L33" s="13">
        <f>K33*(1+L34)</f>
        <v>1731.0820000000001</v>
      </c>
      <c r="M33" s="14">
        <f>L33*(1+M34)</f>
        <v>1900.7280360000002</v>
      </c>
      <c r="N33" s="13">
        <f>M33*(1+N34)</f>
        <v>2040.2414738424</v>
      </c>
      <c r="O33" s="14">
        <f>N33*(1+O34)</f>
        <v>2319.7545557588087</v>
      </c>
      <c r="P33" s="13">
        <f>O33*(1+P34)</f>
        <v>2588.846084226831</v>
      </c>
    </row>
    <row r="34" spans="1:16" s="43" customFormat="1" x14ac:dyDescent="0.25">
      <c r="A34" s="12" t="s">
        <v>282</v>
      </c>
      <c r="B34" s="13" t="s">
        <v>135</v>
      </c>
      <c r="C34" s="40">
        <f>C33/B33-1</f>
        <v>0.5714285714285714</v>
      </c>
      <c r="D34" s="41">
        <f t="shared" ref="D34:K34" si="0">D33/C33-1</f>
        <v>0.42424242424242431</v>
      </c>
      <c r="E34" s="40">
        <f t="shared" si="0"/>
        <v>0.34042553191489366</v>
      </c>
      <c r="F34" s="41">
        <f t="shared" si="0"/>
        <v>9.5238095238095344E-2</v>
      </c>
      <c r="G34" s="40">
        <f t="shared" si="0"/>
        <v>0.26086956521739135</v>
      </c>
      <c r="H34" s="41">
        <f t="shared" si="0"/>
        <v>0.21839080459770122</v>
      </c>
      <c r="I34" s="40">
        <f t="shared" si="0"/>
        <v>0.16981132075471694</v>
      </c>
      <c r="J34" s="41">
        <f t="shared" si="0"/>
        <v>0.13709677419354849</v>
      </c>
      <c r="K34" s="42">
        <f t="shared" si="0"/>
        <v>0.11347517730496448</v>
      </c>
      <c r="L34" s="41">
        <v>0.1026</v>
      </c>
      <c r="M34" s="40">
        <v>9.8000000000000004E-2</v>
      </c>
      <c r="N34" s="41">
        <v>7.3400000000000007E-2</v>
      </c>
      <c r="O34" s="40">
        <v>0.13700000000000001</v>
      </c>
      <c r="P34" s="41">
        <v>0.11600000000000001</v>
      </c>
    </row>
    <row r="35" spans="1:16" s="44" customFormat="1" ht="30" customHeight="1" x14ac:dyDescent="0.25">
      <c r="A35" s="121" t="s">
        <v>337</v>
      </c>
      <c r="B35" s="121"/>
      <c r="C35" s="121"/>
      <c r="D35" s="121"/>
      <c r="E35" s="121"/>
      <c r="F35" s="121"/>
      <c r="G35" s="121"/>
      <c r="H35" s="121"/>
      <c r="I35" s="121"/>
      <c r="J35" s="121"/>
      <c r="K35" s="121"/>
      <c r="L35" s="121"/>
      <c r="M35" s="121"/>
      <c r="N35" s="121"/>
      <c r="O35" s="121"/>
      <c r="P35" s="121"/>
    </row>
    <row r="36" spans="1:16" s="44" customFormat="1" ht="29.4" customHeight="1" x14ac:dyDescent="0.25">
      <c r="A36" s="121" t="s">
        <v>338</v>
      </c>
      <c r="B36" s="121"/>
      <c r="C36" s="121"/>
      <c r="D36" s="121"/>
      <c r="E36" s="121"/>
      <c r="F36" s="121"/>
      <c r="G36" s="121"/>
      <c r="H36" s="121"/>
      <c r="I36" s="121"/>
      <c r="J36" s="121"/>
      <c r="K36" s="121"/>
      <c r="L36" s="121"/>
      <c r="M36" s="121"/>
      <c r="N36" s="121"/>
      <c r="O36" s="121"/>
      <c r="P36" s="121"/>
    </row>
    <row r="37" spans="1:16" s="9" customFormat="1" x14ac:dyDescent="0.25"/>
    <row r="38" spans="1:16" s="9" customFormat="1" x14ac:dyDescent="0.25">
      <c r="A38" s="20" t="s">
        <v>339</v>
      </c>
      <c r="B38" s="8" t="s">
        <v>332</v>
      </c>
      <c r="C38" s="8" t="s">
        <v>333</v>
      </c>
      <c r="D38" s="8" t="s">
        <v>334</v>
      </c>
      <c r="E38" s="8" t="s">
        <v>335</v>
      </c>
      <c r="F38" s="8" t="s">
        <v>298</v>
      </c>
      <c r="G38" s="8" t="s">
        <v>299</v>
      </c>
      <c r="H38" s="8" t="s">
        <v>300</v>
      </c>
      <c r="I38" s="8" t="s">
        <v>274</v>
      </c>
      <c r="J38" s="8" t="s">
        <v>275</v>
      </c>
      <c r="K38" s="39" t="s">
        <v>301</v>
      </c>
      <c r="L38" s="8" t="s">
        <v>277</v>
      </c>
      <c r="M38" s="8" t="s">
        <v>278</v>
      </c>
      <c r="N38" s="8" t="s">
        <v>279</v>
      </c>
      <c r="O38" s="8" t="s">
        <v>302</v>
      </c>
      <c r="P38" s="8" t="s">
        <v>303</v>
      </c>
    </row>
    <row r="39" spans="1:16" s="9" customFormat="1" x14ac:dyDescent="0.25">
      <c r="A39" s="12" t="s">
        <v>336</v>
      </c>
      <c r="B39" s="13">
        <v>1</v>
      </c>
      <c r="C39" s="14">
        <v>1</v>
      </c>
      <c r="D39" s="13">
        <v>3</v>
      </c>
      <c r="E39" s="14">
        <v>4</v>
      </c>
      <c r="F39" s="13">
        <v>5</v>
      </c>
      <c r="G39" s="14">
        <v>5</v>
      </c>
      <c r="H39" s="13">
        <v>13</v>
      </c>
      <c r="I39" s="14">
        <v>18</v>
      </c>
      <c r="J39" s="13">
        <v>22</v>
      </c>
      <c r="K39" s="26">
        <v>29</v>
      </c>
      <c r="L39" s="13">
        <f>L33*L43</f>
        <v>41.040425900000002</v>
      </c>
      <c r="M39" s="14">
        <f>M33*M43</f>
        <v>60.248412272273406</v>
      </c>
      <c r="N39" s="13">
        <f>N33*N43</f>
        <v>94.28980147879895</v>
      </c>
      <c r="O39" s="14">
        <f>O33*O43</f>
        <v>161.13287893493577</v>
      </c>
      <c r="P39" s="13">
        <f>P33*P43</f>
        <v>263.33469451014912</v>
      </c>
    </row>
    <row r="40" spans="1:16" s="45" customFormat="1" x14ac:dyDescent="0.25">
      <c r="A40" s="12" t="s">
        <v>282</v>
      </c>
      <c r="B40" s="13" t="s">
        <v>135</v>
      </c>
      <c r="C40" s="40">
        <f t="shared" ref="C40:K40" si="1">C39/B39-1</f>
        <v>0</v>
      </c>
      <c r="D40" s="41">
        <f t="shared" si="1"/>
        <v>2</v>
      </c>
      <c r="E40" s="40">
        <f t="shared" si="1"/>
        <v>0.33333333333333326</v>
      </c>
      <c r="F40" s="41">
        <f t="shared" si="1"/>
        <v>0.25</v>
      </c>
      <c r="G40" s="40">
        <f t="shared" si="1"/>
        <v>0</v>
      </c>
      <c r="H40" s="41">
        <f t="shared" si="1"/>
        <v>1.6</v>
      </c>
      <c r="I40" s="40">
        <f t="shared" si="1"/>
        <v>0.38461538461538458</v>
      </c>
      <c r="J40" s="41">
        <f t="shared" si="1"/>
        <v>0.22222222222222232</v>
      </c>
      <c r="K40" s="42">
        <f t="shared" si="1"/>
        <v>0.31818181818181812</v>
      </c>
      <c r="L40" s="41">
        <f>L39/K39-1</f>
        <v>0.41518710000000003</v>
      </c>
      <c r="M40" s="40">
        <f>M39/L39-1</f>
        <v>0.46802600000000005</v>
      </c>
      <c r="N40" s="41">
        <f>N39/M39-1</f>
        <v>0.56501719999999978</v>
      </c>
      <c r="O40" s="40">
        <f>O39/N39-1</f>
        <v>0.70891099999999985</v>
      </c>
      <c r="P40" s="41">
        <f>P39/O39-1</f>
        <v>0.63427040000000035</v>
      </c>
    </row>
    <row r="41" spans="1:16" s="9" customFormat="1" ht="53.1" customHeight="1" x14ac:dyDescent="0.25">
      <c r="A41" s="120" t="s">
        <v>340</v>
      </c>
      <c r="B41" s="120"/>
      <c r="C41" s="120"/>
      <c r="D41" s="120"/>
      <c r="E41" s="120"/>
      <c r="F41" s="120"/>
      <c r="G41" s="120"/>
      <c r="H41" s="120"/>
      <c r="I41" s="120"/>
      <c r="J41" s="120"/>
      <c r="K41" s="120"/>
      <c r="L41" s="120"/>
      <c r="M41" s="120"/>
      <c r="N41" s="120"/>
      <c r="O41" s="120"/>
      <c r="P41" s="120"/>
    </row>
    <row r="42" spans="1:16" s="9" customFormat="1" x14ac:dyDescent="0.25">
      <c r="A42" s="20" t="s">
        <v>341</v>
      </c>
      <c r="B42" s="8" t="s">
        <v>332</v>
      </c>
      <c r="C42" s="8" t="s">
        <v>333</v>
      </c>
      <c r="D42" s="8" t="s">
        <v>334</v>
      </c>
      <c r="E42" s="8" t="s">
        <v>335</v>
      </c>
      <c r="F42" s="8" t="s">
        <v>298</v>
      </c>
      <c r="G42" s="8" t="s">
        <v>299</v>
      </c>
      <c r="H42" s="8" t="s">
        <v>300</v>
      </c>
      <c r="I42" s="8" t="s">
        <v>274</v>
      </c>
      <c r="J42" s="8" t="s">
        <v>275</v>
      </c>
      <c r="K42" s="39" t="s">
        <v>301</v>
      </c>
      <c r="L42" s="8" t="s">
        <v>277</v>
      </c>
      <c r="M42" s="8" t="s">
        <v>278</v>
      </c>
      <c r="N42" s="8" t="s">
        <v>279</v>
      </c>
      <c r="O42" s="8" t="s">
        <v>302</v>
      </c>
      <c r="P42" s="8" t="s">
        <v>303</v>
      </c>
    </row>
    <row r="43" spans="1:16" s="9" customFormat="1" x14ac:dyDescent="0.25">
      <c r="A43" s="12" t="s">
        <v>342</v>
      </c>
      <c r="B43" s="41">
        <f t="shared" ref="B43:K43" si="2">B39/B33</f>
        <v>4.7619047619047623E-3</v>
      </c>
      <c r="C43" s="40">
        <f t="shared" si="2"/>
        <v>3.0303030303030303E-3</v>
      </c>
      <c r="D43" s="41">
        <f t="shared" si="2"/>
        <v>6.382978723404255E-3</v>
      </c>
      <c r="E43" s="40">
        <f t="shared" si="2"/>
        <v>6.3492063492063492E-3</v>
      </c>
      <c r="F43" s="41">
        <f t="shared" si="2"/>
        <v>7.246376811594203E-3</v>
      </c>
      <c r="G43" s="40">
        <f t="shared" si="2"/>
        <v>5.7471264367816091E-3</v>
      </c>
      <c r="H43" s="41">
        <f t="shared" si="2"/>
        <v>1.2264150943396227E-2</v>
      </c>
      <c r="I43" s="40">
        <f t="shared" si="2"/>
        <v>1.4516129032258065E-2</v>
      </c>
      <c r="J43" s="41">
        <f t="shared" si="2"/>
        <v>1.5602836879432624E-2</v>
      </c>
      <c r="K43" s="42">
        <f t="shared" si="2"/>
        <v>1.8471337579617834E-2</v>
      </c>
      <c r="L43" s="41">
        <f>K43*(1+L44)</f>
        <v>2.370796178343949E-2</v>
      </c>
      <c r="M43" s="40">
        <f>L43*(1+M44)</f>
        <v>3.1697544904458599E-2</v>
      </c>
      <c r="N43" s="41">
        <f>M43*(1+N44)</f>
        <v>4.6215020470700634E-2</v>
      </c>
      <c r="O43" s="40">
        <f>N43*(1+O44)</f>
        <v>6.9461175767463051E-2</v>
      </c>
      <c r="P43" s="41">
        <f>O43*(1+P44)</f>
        <v>0.10171894579387289</v>
      </c>
    </row>
    <row r="44" spans="1:16" s="44" customFormat="1" x14ac:dyDescent="0.25">
      <c r="A44" s="12" t="s">
        <v>293</v>
      </c>
      <c r="B44" s="13" t="s">
        <v>135</v>
      </c>
      <c r="C44" s="40">
        <f t="shared" ref="C44:K44" si="3">C43/B43-1</f>
        <v>-0.36363636363636365</v>
      </c>
      <c r="D44" s="41">
        <f t="shared" si="3"/>
        <v>1.1063829787234041</v>
      </c>
      <c r="E44" s="40">
        <f t="shared" si="3"/>
        <v>-5.2910052910052352E-3</v>
      </c>
      <c r="F44" s="41">
        <f t="shared" si="3"/>
        <v>0.14130434782608692</v>
      </c>
      <c r="G44" s="40">
        <f t="shared" si="3"/>
        <v>-0.2068965517241379</v>
      </c>
      <c r="H44" s="41">
        <f t="shared" si="3"/>
        <v>1.1339622641509437</v>
      </c>
      <c r="I44" s="40">
        <f t="shared" si="3"/>
        <v>0.18362282878411906</v>
      </c>
      <c r="J44" s="41">
        <f t="shared" si="3"/>
        <v>7.486209613869188E-2</v>
      </c>
      <c r="K44" s="42">
        <f t="shared" si="3"/>
        <v>0.18384481760277938</v>
      </c>
      <c r="L44" s="41">
        <v>0.28349999999999997</v>
      </c>
      <c r="M44" s="40">
        <v>0.33700000000000002</v>
      </c>
      <c r="N44" s="41">
        <v>0.45800000000000002</v>
      </c>
      <c r="O44" s="40">
        <v>0.503</v>
      </c>
      <c r="P44" s="41">
        <v>0.46439999999999998</v>
      </c>
    </row>
    <row r="45" spans="1:16" s="44" customFormat="1" x14ac:dyDescent="0.25">
      <c r="A45" s="122" t="s">
        <v>343</v>
      </c>
      <c r="B45" s="122"/>
      <c r="C45" s="122"/>
      <c r="D45" s="122"/>
      <c r="E45" s="122"/>
      <c r="F45" s="122"/>
      <c r="G45" s="122"/>
      <c r="H45" s="122"/>
      <c r="I45" s="122"/>
      <c r="J45" s="122"/>
      <c r="K45" s="122"/>
      <c r="L45" s="122"/>
      <c r="M45" s="122"/>
      <c r="N45" s="122"/>
      <c r="O45" s="122"/>
      <c r="P45" s="122"/>
    </row>
    <row r="46" spans="1:16" s="9" customFormat="1" x14ac:dyDescent="0.25"/>
    <row r="47" spans="1:16" s="9" customFormat="1" x14ac:dyDescent="0.25">
      <c r="A47" s="20" t="s">
        <v>344</v>
      </c>
      <c r="B47" s="8" t="s">
        <v>298</v>
      </c>
      <c r="C47" s="8" t="s">
        <v>299</v>
      </c>
      <c r="D47" s="8" t="s">
        <v>300</v>
      </c>
      <c r="E47" s="8" t="s">
        <v>274</v>
      </c>
      <c r="F47" s="8" t="s">
        <v>275</v>
      </c>
      <c r="G47" s="39" t="s">
        <v>301</v>
      </c>
      <c r="H47" s="8" t="s">
        <v>277</v>
      </c>
      <c r="I47" s="8" t="s">
        <v>278</v>
      </c>
      <c r="J47" s="8" t="s">
        <v>279</v>
      </c>
      <c r="K47" s="8" t="s">
        <v>302</v>
      </c>
      <c r="L47" s="8" t="s">
        <v>303</v>
      </c>
    </row>
    <row r="48" spans="1:16" s="9" customFormat="1" x14ac:dyDescent="0.25">
      <c r="A48" s="12" t="s">
        <v>345</v>
      </c>
      <c r="B48" s="13">
        <v>0.18146000000000001</v>
      </c>
      <c r="C48" s="14">
        <v>0.28483999999999998</v>
      </c>
      <c r="D48" s="13">
        <v>0.79039999999999999</v>
      </c>
      <c r="E48" s="14">
        <v>1.3096000000000001</v>
      </c>
      <c r="F48" s="13">
        <v>2.0804200000000002</v>
      </c>
      <c r="G48" s="26">
        <v>2.85541</v>
      </c>
      <c r="H48" s="13">
        <v>3.8742162049600002</v>
      </c>
      <c r="I48" s="14">
        <v>5.8260214667288377</v>
      </c>
      <c r="J48" s="13">
        <v>9.8061393537950909</v>
      </c>
      <c r="K48" s="14">
        <v>17.386237637079571</v>
      </c>
      <c r="L48" s="13">
        <v>36.708856414714788</v>
      </c>
    </row>
    <row r="49" spans="1:12" s="44" customFormat="1" x14ac:dyDescent="0.25">
      <c r="A49" s="15" t="s">
        <v>282</v>
      </c>
      <c r="B49" s="13" t="s">
        <v>135</v>
      </c>
      <c r="C49" s="40">
        <v>0.5697123332965941</v>
      </c>
      <c r="D49" s="41">
        <v>1.7748911669709311</v>
      </c>
      <c r="E49" s="40">
        <v>0.65688259109311753</v>
      </c>
      <c r="F49" s="41">
        <v>0.58859193646915098</v>
      </c>
      <c r="G49" s="42">
        <v>0.37251612655136923</v>
      </c>
      <c r="H49" s="41">
        <v>0.35679857006874682</v>
      </c>
      <c r="I49" s="40">
        <v>0.50379358262711849</v>
      </c>
      <c r="J49" s="41">
        <v>0.68316224198552211</v>
      </c>
      <c r="K49" s="40">
        <v>0.77299516249999978</v>
      </c>
      <c r="L49" s="41">
        <v>1.1113743629286379</v>
      </c>
    </row>
    <row r="50" spans="1:12" s="9" customFormat="1" x14ac:dyDescent="0.25">
      <c r="A50" s="12" t="s">
        <v>346</v>
      </c>
      <c r="B50" s="41">
        <v>3.6292000000000005E-2</v>
      </c>
      <c r="C50" s="40">
        <v>5.6967999999999998E-2</v>
      </c>
      <c r="D50" s="41">
        <v>6.08E-2</v>
      </c>
      <c r="E50" s="40">
        <v>7.2755555555555559E-2</v>
      </c>
      <c r="F50" s="41">
        <v>9.4564545454545457E-2</v>
      </c>
      <c r="G50" s="42">
        <v>9.8462413793103443E-2</v>
      </c>
      <c r="H50" s="41">
        <v>0.10775726565517241</v>
      </c>
      <c r="I50" s="40">
        <v>0.11817739324402758</v>
      </c>
      <c r="J50" s="41">
        <v>0.13046784214140647</v>
      </c>
      <c r="K50" s="40">
        <v>0.1445453223084642</v>
      </c>
      <c r="L50" s="41">
        <v>0.16469494023826411</v>
      </c>
    </row>
    <row r="51" spans="1:12" s="44" customFormat="1" x14ac:dyDescent="0.25">
      <c r="A51" s="15" t="s">
        <v>282</v>
      </c>
      <c r="B51" s="13" t="s">
        <v>135</v>
      </c>
      <c r="C51" s="40">
        <v>0.5697123332965941</v>
      </c>
      <c r="D51" s="41">
        <v>6.7265833450358192E-2</v>
      </c>
      <c r="E51" s="40">
        <v>0.19663742690058483</v>
      </c>
      <c r="F51" s="41">
        <v>0.29975703892930516</v>
      </c>
      <c r="G51" s="42">
        <v>4.1219130487245792E-2</v>
      </c>
      <c r="H51" s="41">
        <v>9.4399999999999998E-2</v>
      </c>
      <c r="I51" s="40">
        <v>9.6699999999999994E-2</v>
      </c>
      <c r="J51" s="41">
        <v>0.104</v>
      </c>
      <c r="K51" s="40">
        <v>0.1079</v>
      </c>
      <c r="L51" s="41">
        <v>0.1394</v>
      </c>
    </row>
    <row r="52" spans="1:12" s="9" customFormat="1" ht="28.5" customHeight="1" x14ac:dyDescent="0.25">
      <c r="A52" s="120" t="s">
        <v>347</v>
      </c>
      <c r="B52" s="120"/>
      <c r="C52" s="120"/>
      <c r="D52" s="120"/>
      <c r="E52" s="120"/>
      <c r="F52" s="120"/>
      <c r="G52" s="120"/>
      <c r="H52" s="120"/>
      <c r="I52" s="120"/>
      <c r="J52" s="120"/>
      <c r="K52" s="120"/>
      <c r="L52" s="120"/>
    </row>
    <row r="53" spans="1:12" s="9" customFormat="1" x14ac:dyDescent="0.25">
      <c r="A53" s="5"/>
      <c r="B53" s="46"/>
      <c r="C53" s="46"/>
      <c r="D53" s="46"/>
      <c r="E53" s="46"/>
      <c r="F53" s="44"/>
      <c r="G53" s="44"/>
      <c r="H53" s="44"/>
      <c r="I53" s="44"/>
      <c r="J53" s="44"/>
    </row>
    <row r="54" spans="1:12" s="44" customFormat="1" x14ac:dyDescent="0.25">
      <c r="A54" s="20" t="s">
        <v>348</v>
      </c>
      <c r="B54" s="8" t="s">
        <v>300</v>
      </c>
      <c r="C54" s="8" t="s">
        <v>274</v>
      </c>
      <c r="D54" s="8" t="s">
        <v>275</v>
      </c>
      <c r="E54" s="39" t="s">
        <v>301</v>
      </c>
      <c r="F54" s="8" t="s">
        <v>277</v>
      </c>
      <c r="G54" s="8" t="s">
        <v>278</v>
      </c>
      <c r="H54" s="8" t="s">
        <v>279</v>
      </c>
      <c r="I54" s="8" t="s">
        <v>302</v>
      </c>
      <c r="J54" s="8" t="s">
        <v>303</v>
      </c>
      <c r="K54" s="9"/>
      <c r="L54" s="9"/>
    </row>
    <row r="55" spans="1:12" s="44" customFormat="1" x14ac:dyDescent="0.25">
      <c r="A55" s="12" t="s">
        <v>349</v>
      </c>
      <c r="B55" s="13">
        <v>154.4</v>
      </c>
      <c r="C55" s="14">
        <v>286.5</v>
      </c>
      <c r="D55" s="13">
        <v>524.20000000000005</v>
      </c>
      <c r="E55" s="26">
        <v>750.5</v>
      </c>
      <c r="F55" s="13">
        <f>E55*(1+F56)</f>
        <v>958.16334999999992</v>
      </c>
      <c r="G55" s="14">
        <f t="shared" ref="G55:J55" si="4">F55*(1+G56)</f>
        <v>1346.7944047599999</v>
      </c>
      <c r="H55" s="13">
        <f t="shared" si="4"/>
        <v>2293.5908713062795</v>
      </c>
      <c r="I55" s="14">
        <f t="shared" si="4"/>
        <v>2899.0988613311374</v>
      </c>
      <c r="J55" s="13">
        <f t="shared" si="4"/>
        <v>4367.4924345953586</v>
      </c>
    </row>
    <row r="56" spans="1:12" s="9" customFormat="1" x14ac:dyDescent="0.25">
      <c r="A56" s="15" t="s">
        <v>293</v>
      </c>
      <c r="B56" s="13" t="s">
        <v>135</v>
      </c>
      <c r="C56" s="40">
        <f>C55/B55-1</f>
        <v>0.85556994818652843</v>
      </c>
      <c r="D56" s="41">
        <f t="shared" ref="D56:E56" si="5">D55/C55-1</f>
        <v>0.82966841186736495</v>
      </c>
      <c r="E56" s="42">
        <f t="shared" si="5"/>
        <v>0.43170545593284992</v>
      </c>
      <c r="F56" s="41">
        <v>0.2767</v>
      </c>
      <c r="G56" s="40">
        <v>0.40560000000000002</v>
      </c>
      <c r="H56" s="41">
        <v>0.70299999999999996</v>
      </c>
      <c r="I56" s="40">
        <v>0.26400000000000001</v>
      </c>
      <c r="J56" s="41">
        <v>0.50649999999999995</v>
      </c>
    </row>
    <row r="57" spans="1:12" s="44" customFormat="1" x14ac:dyDescent="0.25">
      <c r="A57" s="12" t="s">
        <v>350</v>
      </c>
      <c r="B57" s="13">
        <v>16</v>
      </c>
      <c r="C57" s="14">
        <v>18.7</v>
      </c>
      <c r="D57" s="13">
        <v>21.8</v>
      </c>
      <c r="E57" s="26">
        <v>38.5</v>
      </c>
      <c r="F57" s="13">
        <f>E57*(1+F58)</f>
        <v>50.280999999999999</v>
      </c>
      <c r="G57" s="14">
        <f t="shared" ref="G57:J57" si="6">F57*(1+G58)</f>
        <v>59.050006399999994</v>
      </c>
      <c r="H57" s="13">
        <f t="shared" si="6"/>
        <v>68.320857404799995</v>
      </c>
      <c r="I57" s="14">
        <f t="shared" si="6"/>
        <v>98.634821835309751</v>
      </c>
      <c r="J57" s="13">
        <f t="shared" si="6"/>
        <v>125.15772542682454</v>
      </c>
    </row>
    <row r="58" spans="1:12" s="9" customFormat="1" x14ac:dyDescent="0.25">
      <c r="A58" s="15" t="s">
        <v>293</v>
      </c>
      <c r="B58" s="13" t="s">
        <v>135</v>
      </c>
      <c r="C58" s="40">
        <f>C57/B57-1</f>
        <v>0.16874999999999996</v>
      </c>
      <c r="D58" s="41">
        <f>D57/C57-1</f>
        <v>0.16577540106951871</v>
      </c>
      <c r="E58" s="42">
        <f>E57/D57-1</f>
        <v>0.76605504587155959</v>
      </c>
      <c r="F58" s="41">
        <v>0.30599999999999999</v>
      </c>
      <c r="G58" s="40">
        <v>0.1744</v>
      </c>
      <c r="H58" s="41">
        <v>0.157</v>
      </c>
      <c r="I58" s="40">
        <v>0.44369999999999998</v>
      </c>
      <c r="J58" s="41">
        <v>0.26889999999999997</v>
      </c>
    </row>
    <row r="59" spans="1:12" s="44" customFormat="1" x14ac:dyDescent="0.25">
      <c r="A59" s="12" t="s">
        <v>351</v>
      </c>
      <c r="B59" s="13">
        <v>9.5</v>
      </c>
      <c r="C59" s="14">
        <v>11.6</v>
      </c>
      <c r="D59" s="13">
        <v>31.7</v>
      </c>
      <c r="E59" s="26">
        <v>50.5</v>
      </c>
      <c r="F59" s="13">
        <f>E59*(1+F60)</f>
        <v>62.236199999999997</v>
      </c>
      <c r="G59" s="14">
        <f t="shared" ref="G59:J59" si="7">F59*(1+G60)</f>
        <v>84.392287199999984</v>
      </c>
      <c r="H59" s="13">
        <f t="shared" si="7"/>
        <v>97.726268577599981</v>
      </c>
      <c r="I59" s="14">
        <f t="shared" si="7"/>
        <v>143.97033886852029</v>
      </c>
      <c r="J59" s="13">
        <f t="shared" si="7"/>
        <v>159.46154733077304</v>
      </c>
    </row>
    <row r="60" spans="1:12" s="9" customFormat="1" x14ac:dyDescent="0.25">
      <c r="A60" s="15" t="s">
        <v>293</v>
      </c>
      <c r="B60" s="13" t="s">
        <v>135</v>
      </c>
      <c r="C60" s="40">
        <f>C59/B59-1</f>
        <v>0.22105263157894739</v>
      </c>
      <c r="D60" s="41">
        <f t="shared" ref="D60:E60" si="8">D59/C59-1</f>
        <v>1.7327586206896552</v>
      </c>
      <c r="E60" s="42">
        <f t="shared" si="8"/>
        <v>0.59305993690851744</v>
      </c>
      <c r="F60" s="41">
        <v>0.2324</v>
      </c>
      <c r="G60" s="40">
        <v>0.35599999999999998</v>
      </c>
      <c r="H60" s="41">
        <v>0.158</v>
      </c>
      <c r="I60" s="40">
        <v>0.47320000000000001</v>
      </c>
      <c r="J60" s="41">
        <v>0.1076</v>
      </c>
    </row>
    <row r="61" spans="1:12" s="9" customFormat="1" x14ac:dyDescent="0.25">
      <c r="A61" s="12" t="s">
        <v>352</v>
      </c>
      <c r="B61" s="13">
        <v>1.7</v>
      </c>
      <c r="C61" s="14">
        <v>6.9</v>
      </c>
      <c r="D61" s="13">
        <v>13.3</v>
      </c>
      <c r="E61" s="26">
        <v>36.4</v>
      </c>
      <c r="F61" s="13">
        <f>E61*(1+F62)</f>
        <v>52.863719999999994</v>
      </c>
      <c r="G61" s="14">
        <f t="shared" ref="G61:J61" si="9">F61*(1+G62)</f>
        <v>95.551173899999995</v>
      </c>
      <c r="H61" s="13">
        <f t="shared" si="9"/>
        <v>158.08941721754999</v>
      </c>
      <c r="I61" s="14">
        <f t="shared" si="9"/>
        <v>201.31106388482817</v>
      </c>
      <c r="J61" s="13">
        <f t="shared" si="9"/>
        <v>302.53026680611981</v>
      </c>
    </row>
    <row r="62" spans="1:12" s="9" customFormat="1" x14ac:dyDescent="0.25">
      <c r="A62" s="15" t="s">
        <v>293</v>
      </c>
      <c r="B62" s="13" t="s">
        <v>135</v>
      </c>
      <c r="C62" s="40">
        <f>C61/B61-1</f>
        <v>3.0588235294117654</v>
      </c>
      <c r="D62" s="41">
        <f t="shared" ref="D62:E62" si="10">D61/C61-1</f>
        <v>0.92753623188405787</v>
      </c>
      <c r="E62" s="42">
        <f t="shared" si="10"/>
        <v>1.7368421052631575</v>
      </c>
      <c r="F62" s="41">
        <v>0.45229999999999998</v>
      </c>
      <c r="G62" s="40">
        <v>0.8075</v>
      </c>
      <c r="H62" s="41">
        <v>0.65449999999999997</v>
      </c>
      <c r="I62" s="40">
        <v>0.27339999999999998</v>
      </c>
      <c r="J62" s="41">
        <v>0.50280000000000002</v>
      </c>
      <c r="K62" s="44"/>
    </row>
    <row r="63" spans="1:12" s="9" customFormat="1" x14ac:dyDescent="0.25">
      <c r="A63" s="12" t="s">
        <v>353</v>
      </c>
      <c r="B63" s="13">
        <v>5.4</v>
      </c>
      <c r="C63" s="14">
        <v>18.399999999999999</v>
      </c>
      <c r="D63" s="13">
        <v>41.2</v>
      </c>
      <c r="E63" s="26">
        <v>83.4</v>
      </c>
      <c r="F63" s="13">
        <f>E63*(1+F64)</f>
        <v>142.15530000000001</v>
      </c>
      <c r="G63" s="14">
        <f t="shared" ref="G63:J63" si="11">F63*(1+G64)</f>
        <v>219.34562790000004</v>
      </c>
      <c r="H63" s="13">
        <f t="shared" si="11"/>
        <v>285.65381121417005</v>
      </c>
      <c r="I63" s="14">
        <f t="shared" si="11"/>
        <v>389.63179849612789</v>
      </c>
      <c r="J63" s="13">
        <f t="shared" si="11"/>
        <v>492.88422509760181</v>
      </c>
    </row>
    <row r="64" spans="1:12" s="44" customFormat="1" x14ac:dyDescent="0.25">
      <c r="A64" s="15" t="s">
        <v>293</v>
      </c>
      <c r="B64" s="13" t="s">
        <v>135</v>
      </c>
      <c r="C64" s="40">
        <f>C63/B63-1</f>
        <v>2.407407407407407</v>
      </c>
      <c r="D64" s="41">
        <f t="shared" ref="D64:E64" si="12">D63/C63-1</f>
        <v>1.2391304347826089</v>
      </c>
      <c r="E64" s="42">
        <f t="shared" si="12"/>
        <v>1.0242718446601944</v>
      </c>
      <c r="F64" s="41">
        <v>0.70450000000000002</v>
      </c>
      <c r="G64" s="40">
        <v>0.54300000000000004</v>
      </c>
      <c r="H64" s="41">
        <v>0.30230000000000001</v>
      </c>
      <c r="I64" s="40">
        <v>0.36399999999999999</v>
      </c>
      <c r="J64" s="41">
        <v>0.26500000000000001</v>
      </c>
    </row>
    <row r="65" spans="1:13" s="9" customFormat="1" x14ac:dyDescent="0.25">
      <c r="A65" s="12" t="s">
        <v>354</v>
      </c>
      <c r="B65" s="13">
        <v>2.7</v>
      </c>
      <c r="C65" s="14">
        <v>5</v>
      </c>
      <c r="D65" s="13">
        <v>6.8</v>
      </c>
      <c r="E65" s="26">
        <v>6</v>
      </c>
      <c r="F65" s="13">
        <f>E65*(1+F66)</f>
        <v>7.5468000000000002</v>
      </c>
      <c r="G65" s="14">
        <f t="shared" ref="G65:J65" si="13">F65*(1+G66)</f>
        <v>10.61683824</v>
      </c>
      <c r="H65" s="13">
        <f t="shared" si="13"/>
        <v>13.933538506175999</v>
      </c>
      <c r="I65" s="14">
        <f t="shared" si="13"/>
        <v>23.749716383776988</v>
      </c>
      <c r="J65" s="13">
        <f t="shared" si="13"/>
        <v>35.021331779517553</v>
      </c>
    </row>
    <row r="66" spans="1:13" s="44" customFormat="1" x14ac:dyDescent="0.25">
      <c r="A66" s="15" t="s">
        <v>293</v>
      </c>
      <c r="B66" s="13" t="s">
        <v>135</v>
      </c>
      <c r="C66" s="40">
        <f>C65/B65-1</f>
        <v>0.85185185185185164</v>
      </c>
      <c r="D66" s="41">
        <f t="shared" ref="D66:E66" si="14">D65/C65-1</f>
        <v>0.35999999999999988</v>
      </c>
      <c r="E66" s="42">
        <f t="shared" si="14"/>
        <v>-0.11764705882352944</v>
      </c>
      <c r="F66" s="41">
        <v>0.25779999999999997</v>
      </c>
      <c r="G66" s="40">
        <v>0.40679999999999999</v>
      </c>
      <c r="H66" s="41">
        <v>0.31240000000000001</v>
      </c>
      <c r="I66" s="40">
        <v>0.70450000000000002</v>
      </c>
      <c r="J66" s="41">
        <v>0.47460000000000002</v>
      </c>
    </row>
    <row r="67" spans="1:13" s="9" customFormat="1" x14ac:dyDescent="0.25">
      <c r="A67" s="12" t="s">
        <v>355</v>
      </c>
      <c r="B67" s="13">
        <v>0.1</v>
      </c>
      <c r="C67" s="14">
        <v>0.3</v>
      </c>
      <c r="D67" s="13">
        <v>0.7</v>
      </c>
      <c r="E67" s="26">
        <v>0.9</v>
      </c>
      <c r="F67" s="13">
        <f>E67*(1+F68)</f>
        <v>1.4451300000000002</v>
      </c>
      <c r="G67" s="14">
        <f t="shared" ref="G67:J67" si="15">F67*(1+G68)</f>
        <v>1.8142162020000003</v>
      </c>
      <c r="H67" s="13">
        <f t="shared" si="15"/>
        <v>3.2813728445574006</v>
      </c>
      <c r="I67" s="14">
        <f t="shared" si="15"/>
        <v>4.4479008907975564</v>
      </c>
      <c r="J67" s="13">
        <f t="shared" si="15"/>
        <v>5.2431855700721597</v>
      </c>
    </row>
    <row r="68" spans="1:13" s="9" customFormat="1" x14ac:dyDescent="0.25">
      <c r="A68" s="15" t="s">
        <v>293</v>
      </c>
      <c r="B68" s="13" t="s">
        <v>135</v>
      </c>
      <c r="C68" s="40">
        <f>C67/B67-1</f>
        <v>1.9999999999999996</v>
      </c>
      <c r="D68" s="41">
        <f t="shared" ref="D68:E68" si="16">D67/C67-1</f>
        <v>1.3333333333333335</v>
      </c>
      <c r="E68" s="42">
        <f t="shared" si="16"/>
        <v>0.28571428571428581</v>
      </c>
      <c r="F68" s="41">
        <v>0.60570000000000002</v>
      </c>
      <c r="G68" s="40">
        <v>0.25540000000000002</v>
      </c>
      <c r="H68" s="41">
        <v>0.80869999999999997</v>
      </c>
      <c r="I68" s="40">
        <v>0.35549999999999998</v>
      </c>
      <c r="J68" s="41">
        <v>0.17879999999999999</v>
      </c>
    </row>
    <row r="69" spans="1:13" s="9" customFormat="1" x14ac:dyDescent="0.25">
      <c r="A69" s="12" t="s">
        <v>311</v>
      </c>
      <c r="B69" s="13">
        <f t="shared" ref="B69:J69" si="17">B55+B57+B59+B61+B63+B65+B67</f>
        <v>189.79999999999998</v>
      </c>
      <c r="C69" s="14">
        <f t="shared" si="17"/>
        <v>347.4</v>
      </c>
      <c r="D69" s="13">
        <f t="shared" si="17"/>
        <v>639.70000000000005</v>
      </c>
      <c r="E69" s="26">
        <f t="shared" si="17"/>
        <v>966.19999999999993</v>
      </c>
      <c r="F69" s="13">
        <f t="shared" si="17"/>
        <v>1274.6914999999999</v>
      </c>
      <c r="G69" s="14">
        <f t="shared" si="17"/>
        <v>1817.564554602</v>
      </c>
      <c r="H69" s="13">
        <f t="shared" si="17"/>
        <v>2920.5961370711329</v>
      </c>
      <c r="I69" s="14">
        <f t="shared" si="17"/>
        <v>3760.844501690498</v>
      </c>
      <c r="J69" s="13">
        <f t="shared" si="17"/>
        <v>5487.7907166062687</v>
      </c>
    </row>
    <row r="70" spans="1:13" s="9" customFormat="1" x14ac:dyDescent="0.25">
      <c r="A70" s="15" t="s">
        <v>293</v>
      </c>
      <c r="B70" s="13" t="s">
        <v>135</v>
      </c>
      <c r="C70" s="40">
        <f>C69/B69-1</f>
        <v>0.83034773445732357</v>
      </c>
      <c r="D70" s="41">
        <f t="shared" ref="D70:J70" si="18">D69/C69-1</f>
        <v>0.84139320667818107</v>
      </c>
      <c r="E70" s="42">
        <f t="shared" si="18"/>
        <v>0.51039549788963545</v>
      </c>
      <c r="F70" s="41">
        <f t="shared" si="18"/>
        <v>0.31928327468433038</v>
      </c>
      <c r="G70" s="40">
        <f t="shared" si="18"/>
        <v>0.42588583559394588</v>
      </c>
      <c r="H70" s="41">
        <f t="shared" si="18"/>
        <v>0.60687340082436214</v>
      </c>
      <c r="I70" s="40">
        <f t="shared" si="18"/>
        <v>0.28769755391856155</v>
      </c>
      <c r="J70" s="41">
        <f t="shared" si="18"/>
        <v>0.45919107108510038</v>
      </c>
    </row>
    <row r="71" spans="1:13" s="9" customFormat="1" ht="42.9" customHeight="1" x14ac:dyDescent="0.25">
      <c r="A71" s="120" t="s">
        <v>356</v>
      </c>
      <c r="B71" s="120"/>
      <c r="C71" s="120"/>
      <c r="D71" s="120"/>
      <c r="E71" s="120"/>
      <c r="F71" s="120"/>
      <c r="G71" s="120"/>
      <c r="H71" s="120"/>
      <c r="I71" s="120"/>
      <c r="J71" s="120"/>
    </row>
    <row r="72" spans="1:13" s="9" customFormat="1" x14ac:dyDescent="0.25"/>
    <row r="73" spans="1:13" s="9" customFormat="1" x14ac:dyDescent="0.25"/>
    <row r="74" spans="1:13" s="9" customFormat="1" x14ac:dyDescent="0.25">
      <c r="A74" s="20" t="s">
        <v>357</v>
      </c>
      <c r="B74" s="8" t="s">
        <v>298</v>
      </c>
      <c r="C74" s="8" t="s">
        <v>299</v>
      </c>
      <c r="D74" s="8" t="s">
        <v>300</v>
      </c>
      <c r="E74" s="8" t="s">
        <v>274</v>
      </c>
      <c r="F74" s="8" t="s">
        <v>275</v>
      </c>
      <c r="G74" s="39" t="s">
        <v>301</v>
      </c>
      <c r="H74" s="8" t="s">
        <v>277</v>
      </c>
      <c r="I74" s="8" t="s">
        <v>278</v>
      </c>
      <c r="J74" s="8" t="s">
        <v>279</v>
      </c>
      <c r="K74" s="8" t="s">
        <v>302</v>
      </c>
      <c r="L74" s="8" t="s">
        <v>303</v>
      </c>
    </row>
    <row r="75" spans="1:13" s="9" customFormat="1" x14ac:dyDescent="0.25">
      <c r="A75" s="12" t="s">
        <v>358</v>
      </c>
      <c r="B75" s="13">
        <v>-103808</v>
      </c>
      <c r="C75" s="14">
        <v>-202365</v>
      </c>
      <c r="D75" s="13">
        <v>-299191</v>
      </c>
      <c r="E75" s="14">
        <v>-449799</v>
      </c>
      <c r="F75" s="13">
        <v>-716907</v>
      </c>
      <c r="G75" s="26">
        <v>-919372</v>
      </c>
      <c r="H75" s="13">
        <v>-1226718.0596</v>
      </c>
      <c r="I75" s="14">
        <v>-1444460.5151790001</v>
      </c>
      <c r="J75" s="13">
        <v>-1824931.4148771488</v>
      </c>
      <c r="K75" s="14">
        <v>-2128964.9885956817</v>
      </c>
      <c r="L75" s="13">
        <v>-2994815.0494575454</v>
      </c>
    </row>
    <row r="76" spans="1:13" s="9" customFormat="1" x14ac:dyDescent="0.25">
      <c r="A76" s="15" t="s">
        <v>293</v>
      </c>
      <c r="B76" s="13" t="s">
        <v>135</v>
      </c>
      <c r="C76" s="40">
        <f>C75/B75-1</f>
        <v>0.94941622996300867</v>
      </c>
      <c r="D76" s="41">
        <f t="shared" ref="D76:L76" si="19">D75/C75-1</f>
        <v>0.47847206779828522</v>
      </c>
      <c r="E76" s="40">
        <f t="shared" si="19"/>
        <v>0.50338412585940095</v>
      </c>
      <c r="F76" s="41">
        <f t="shared" si="19"/>
        <v>0.59383858123295075</v>
      </c>
      <c r="G76" s="42">
        <f t="shared" si="19"/>
        <v>0.28241459491956422</v>
      </c>
      <c r="H76" s="41">
        <f t="shared" si="19"/>
        <v>0.33430000000000004</v>
      </c>
      <c r="I76" s="40">
        <f t="shared" si="19"/>
        <v>0.17749999999999999</v>
      </c>
      <c r="J76" s="41">
        <f t="shared" si="19"/>
        <v>0.26340000000000008</v>
      </c>
      <c r="K76" s="40">
        <f t="shared" si="19"/>
        <v>0.16659999999999986</v>
      </c>
      <c r="L76" s="41">
        <f t="shared" si="19"/>
        <v>0.40670000000000006</v>
      </c>
    </row>
    <row r="77" spans="1:13" s="9" customFormat="1" x14ac:dyDescent="0.25">
      <c r="A77" s="12" t="s">
        <v>314</v>
      </c>
      <c r="B77" s="13">
        <v>-84002</v>
      </c>
      <c r="C77" s="14">
        <v>-50659</v>
      </c>
      <c r="D77" s="13">
        <v>-59730</v>
      </c>
      <c r="E77" s="14">
        <v>-151380</v>
      </c>
      <c r="F77" s="13">
        <v>-129936</v>
      </c>
      <c r="G77" s="26">
        <v>-260723</v>
      </c>
      <c r="H77" s="13">
        <v>-538992.65789999999</v>
      </c>
      <c r="I77" s="14">
        <v>-615098.42119548004</v>
      </c>
      <c r="J77" s="13">
        <v>-801719.28218618862</v>
      </c>
      <c r="K77" s="14">
        <v>-756021.2831015758</v>
      </c>
      <c r="L77" s="13">
        <v>-1063721.9453239171</v>
      </c>
    </row>
    <row r="78" spans="1:13" s="9" customFormat="1" x14ac:dyDescent="0.25">
      <c r="A78" s="15" t="s">
        <v>293</v>
      </c>
      <c r="B78" s="13" t="s">
        <v>135</v>
      </c>
      <c r="C78" s="40">
        <f>C77/B77-1</f>
        <v>-0.39693102545177494</v>
      </c>
      <c r="D78" s="41">
        <f t="shared" ref="D78:L78" si="20">D77/C77-1</f>
        <v>0.17905998934049228</v>
      </c>
      <c r="E78" s="40">
        <f t="shared" si="20"/>
        <v>1.5344048216976396</v>
      </c>
      <c r="F78" s="41">
        <f t="shared" si="20"/>
        <v>-0.14165675782798259</v>
      </c>
      <c r="G78" s="42">
        <f t="shared" si="20"/>
        <v>1.0065493781553996</v>
      </c>
      <c r="H78" s="41">
        <f t="shared" si="20"/>
        <v>1.0672999999999999</v>
      </c>
      <c r="I78" s="40">
        <f t="shared" si="20"/>
        <v>0.14119999999999999</v>
      </c>
      <c r="J78" s="41">
        <f t="shared" si="20"/>
        <v>0.30339999999999989</v>
      </c>
      <c r="K78" s="40">
        <f t="shared" si="20"/>
        <v>-5.7000000000000051E-2</v>
      </c>
      <c r="L78" s="41">
        <f t="shared" si="20"/>
        <v>0.40699999999999981</v>
      </c>
      <c r="M78" s="43"/>
    </row>
    <row r="79" spans="1:13" s="9" customFormat="1" ht="50.4" customHeight="1" x14ac:dyDescent="0.25">
      <c r="A79" s="120" t="s">
        <v>359</v>
      </c>
      <c r="B79" s="120"/>
      <c r="C79" s="120"/>
      <c r="D79" s="120"/>
      <c r="E79" s="120"/>
      <c r="F79" s="120"/>
      <c r="G79" s="120"/>
      <c r="H79" s="120"/>
      <c r="I79" s="120"/>
      <c r="J79" s="120"/>
      <c r="K79" s="120"/>
      <c r="L79" s="120"/>
    </row>
  </sheetData>
  <sheetProtection sheet="1" objects="1" scenarios="1"/>
  <mergeCells count="7">
    <mergeCell ref="A79:L79"/>
    <mergeCell ref="A35:P35"/>
    <mergeCell ref="A41:P41"/>
    <mergeCell ref="A52:L52"/>
    <mergeCell ref="A36:P36"/>
    <mergeCell ref="A71:J71"/>
    <mergeCell ref="A45:P45"/>
  </mergeCells>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CBCF8-1595-4CF8-AD6C-D3057B2592B1}">
  <sheetPr>
    <tabColor theme="4" tint="0.59999389629810485"/>
  </sheetPr>
  <dimension ref="A1:T188"/>
  <sheetViews>
    <sheetView showGridLines="0" topLeftCell="B160" zoomScale="40" zoomScaleNormal="40" workbookViewId="0">
      <selection activeCell="A183" sqref="A183:L187"/>
    </sheetView>
  </sheetViews>
  <sheetFormatPr defaultRowHeight="13.8" x14ac:dyDescent="0.25"/>
  <cols>
    <col min="1" max="1" width="56.6640625" customWidth="1"/>
    <col min="2" max="7" width="13" bestFit="1" customWidth="1"/>
    <col min="8" max="10" width="14.109375" bestFit="1" customWidth="1"/>
    <col min="11" max="12" width="15.33203125" bestFit="1" customWidth="1"/>
  </cols>
  <sheetData>
    <row r="1" spans="1:12" x14ac:dyDescent="0.25">
      <c r="A1" s="20" t="s">
        <v>360</v>
      </c>
      <c r="B1" s="8" t="s">
        <v>298</v>
      </c>
      <c r="C1" s="8" t="s">
        <v>299</v>
      </c>
      <c r="D1" s="8" t="s">
        <v>300</v>
      </c>
      <c r="E1" s="8" t="s">
        <v>274</v>
      </c>
      <c r="F1" s="8" t="s">
        <v>275</v>
      </c>
      <c r="G1" s="8" t="s">
        <v>301</v>
      </c>
      <c r="H1" s="8" t="s">
        <v>277</v>
      </c>
      <c r="I1" s="8" t="s">
        <v>278</v>
      </c>
      <c r="J1" s="8" t="s">
        <v>279</v>
      </c>
      <c r="K1" s="8" t="s">
        <v>302</v>
      </c>
      <c r="L1" s="8" t="s">
        <v>303</v>
      </c>
    </row>
    <row r="2" spans="1:12" x14ac:dyDescent="0.25">
      <c r="A2" s="20" t="s">
        <v>304</v>
      </c>
      <c r="B2" s="8" t="s">
        <v>305</v>
      </c>
      <c r="C2" s="8" t="s">
        <v>305</v>
      </c>
      <c r="D2" s="8" t="s">
        <v>305</v>
      </c>
      <c r="E2" s="8" t="s">
        <v>305</v>
      </c>
      <c r="F2" s="8" t="s">
        <v>305</v>
      </c>
      <c r="G2" s="8" t="s">
        <v>306</v>
      </c>
      <c r="H2" s="8" t="s">
        <v>305</v>
      </c>
      <c r="I2" s="8" t="s">
        <v>305</v>
      </c>
      <c r="J2" s="8" t="s">
        <v>305</v>
      </c>
      <c r="K2" s="8" t="s">
        <v>305</v>
      </c>
      <c r="L2" s="8" t="s">
        <v>305</v>
      </c>
    </row>
    <row r="3" spans="1:12" x14ac:dyDescent="0.25">
      <c r="A3" s="20" t="s">
        <v>307</v>
      </c>
      <c r="B3" s="8" t="s">
        <v>308</v>
      </c>
      <c r="C3" s="8" t="s">
        <v>308</v>
      </c>
      <c r="D3" s="8" t="s">
        <v>308</v>
      </c>
      <c r="E3" s="8" t="s">
        <v>308</v>
      </c>
      <c r="F3" s="8" t="s">
        <v>308</v>
      </c>
      <c r="G3" s="8" t="s">
        <v>309</v>
      </c>
      <c r="H3" s="8" t="s">
        <v>308</v>
      </c>
      <c r="I3" s="8" t="s">
        <v>308</v>
      </c>
      <c r="J3" s="8" t="s">
        <v>308</v>
      </c>
      <c r="K3" s="8" t="s">
        <v>308</v>
      </c>
      <c r="L3" s="8" t="s">
        <v>308</v>
      </c>
    </row>
    <row r="4" spans="1:12" x14ac:dyDescent="0.25">
      <c r="A4" s="25" t="s">
        <v>361</v>
      </c>
      <c r="B4" s="28"/>
      <c r="C4" s="29"/>
      <c r="D4" s="30"/>
      <c r="E4" s="29"/>
      <c r="F4" s="30"/>
      <c r="G4" s="31"/>
      <c r="H4" s="30"/>
      <c r="I4" s="29"/>
      <c r="J4" s="30"/>
      <c r="K4" s="29"/>
      <c r="L4" s="30"/>
    </row>
    <row r="5" spans="1:12" x14ac:dyDescent="0.25">
      <c r="A5" s="12" t="s">
        <v>362</v>
      </c>
      <c r="B5" s="13">
        <v>11893</v>
      </c>
      <c r="C5" s="14">
        <v>14581</v>
      </c>
      <c r="D5" s="13">
        <v>30647</v>
      </c>
      <c r="E5" s="14">
        <v>79287</v>
      </c>
      <c r="F5" s="13">
        <v>156386</v>
      </c>
      <c r="G5" s="26">
        <v>239478</v>
      </c>
      <c r="H5" s="13">
        <v>359869.70300000004</v>
      </c>
      <c r="I5" s="14">
        <v>448453.33930106007</v>
      </c>
      <c r="J5" s="13">
        <v>493329.61789492809</v>
      </c>
      <c r="K5" s="14">
        <v>932912.84682699502</v>
      </c>
      <c r="L5" s="13">
        <v>1301204.7512599619</v>
      </c>
    </row>
    <row r="6" spans="1:12" x14ac:dyDescent="0.25">
      <c r="A6" s="12" t="s">
        <v>363</v>
      </c>
      <c r="B6" s="13" t="s">
        <v>135</v>
      </c>
      <c r="C6" s="14" t="s">
        <v>135</v>
      </c>
      <c r="D6" s="13" t="s">
        <v>135</v>
      </c>
      <c r="E6" s="14">
        <v>130495</v>
      </c>
      <c r="F6" s="13">
        <v>147578</v>
      </c>
      <c r="G6" s="26">
        <v>156746</v>
      </c>
      <c r="H6" s="13">
        <v>188800.55699999997</v>
      </c>
      <c r="I6" s="14">
        <v>199184.58763499995</v>
      </c>
      <c r="J6" s="13">
        <v>256709.09654398792</v>
      </c>
      <c r="K6" s="14">
        <v>303609.84848257451</v>
      </c>
      <c r="L6" s="13">
        <v>411907.48143630882</v>
      </c>
    </row>
    <row r="7" spans="1:12" x14ac:dyDescent="0.25">
      <c r="A7" s="12" t="s">
        <v>364</v>
      </c>
      <c r="B7" s="13">
        <v>11893</v>
      </c>
      <c r="C7" s="14">
        <v>41281</v>
      </c>
      <c r="D7" s="13">
        <v>140880</v>
      </c>
      <c r="E7" s="14">
        <v>508968</v>
      </c>
      <c r="F7" s="13">
        <v>1226502</v>
      </c>
      <c r="G7" s="26">
        <v>1758204</v>
      </c>
      <c r="H7" s="13">
        <v>4418440.3623000002</v>
      </c>
      <c r="I7" s="14">
        <v>5610653.7169593796</v>
      </c>
      <c r="J7" s="13">
        <v>6370179.1792688463</v>
      </c>
      <c r="K7" s="14">
        <v>10963303.890144702</v>
      </c>
      <c r="L7" s="13">
        <v>13723602.263423661</v>
      </c>
    </row>
    <row r="8" spans="1:12" x14ac:dyDescent="0.25">
      <c r="A8" s="12" t="s">
        <v>365</v>
      </c>
      <c r="B8" s="13">
        <v>45401</v>
      </c>
      <c r="C8" s="14">
        <v>11500</v>
      </c>
      <c r="D8" s="13" t="s">
        <v>135</v>
      </c>
      <c r="E8" s="14" t="s">
        <v>135</v>
      </c>
      <c r="F8" s="13">
        <v>61364</v>
      </c>
      <c r="G8" s="26">
        <v>182328</v>
      </c>
      <c r="H8" s="13" t="s">
        <v>135</v>
      </c>
      <c r="I8" s="14" t="s">
        <v>135</v>
      </c>
      <c r="J8" s="13" t="s">
        <v>135</v>
      </c>
      <c r="K8" s="14" t="s">
        <v>135</v>
      </c>
      <c r="L8" s="13" t="s">
        <v>135</v>
      </c>
    </row>
    <row r="9" spans="1:12" x14ac:dyDescent="0.25">
      <c r="A9" s="27" t="s">
        <v>366</v>
      </c>
      <c r="B9" s="13" t="s">
        <v>135</v>
      </c>
      <c r="C9" s="14" t="s">
        <v>135</v>
      </c>
      <c r="D9" s="13" t="s">
        <v>135</v>
      </c>
      <c r="E9" s="14" t="s">
        <v>135</v>
      </c>
      <c r="F9" s="13" t="s">
        <v>135</v>
      </c>
      <c r="G9" s="26">
        <v>44834</v>
      </c>
      <c r="H9" s="13" t="s">
        <v>135</v>
      </c>
      <c r="I9" s="14" t="s">
        <v>135</v>
      </c>
      <c r="J9" s="13" t="s">
        <v>135</v>
      </c>
      <c r="K9" s="14" t="s">
        <v>135</v>
      </c>
      <c r="L9" s="13" t="s">
        <v>135</v>
      </c>
    </row>
    <row r="10" spans="1:12" x14ac:dyDescent="0.25">
      <c r="A10" s="12" t="s">
        <v>367</v>
      </c>
      <c r="B10" s="13" t="s">
        <v>135</v>
      </c>
      <c r="C10" s="14" t="s">
        <v>135</v>
      </c>
      <c r="D10" s="13" t="s">
        <v>135</v>
      </c>
      <c r="E10" s="14" t="s">
        <v>135</v>
      </c>
      <c r="F10" s="13" t="s">
        <v>135</v>
      </c>
      <c r="G10" s="26">
        <v>15468</v>
      </c>
      <c r="H10" s="13" t="s">
        <v>135</v>
      </c>
      <c r="I10" s="14" t="s">
        <v>135</v>
      </c>
      <c r="J10" s="13" t="s">
        <v>135</v>
      </c>
      <c r="K10" s="14" t="s">
        <v>135</v>
      </c>
      <c r="L10" s="13" t="s">
        <v>135</v>
      </c>
    </row>
    <row r="11" spans="1:12" x14ac:dyDescent="0.25">
      <c r="A11" s="12" t="s">
        <v>368</v>
      </c>
      <c r="B11" s="13" t="s">
        <v>135</v>
      </c>
      <c r="C11" s="14">
        <v>11500</v>
      </c>
      <c r="D11" s="13" t="s">
        <v>135</v>
      </c>
      <c r="E11" s="14" t="s">
        <v>135</v>
      </c>
      <c r="F11" s="13">
        <v>393000</v>
      </c>
      <c r="G11" s="26" t="s">
        <v>135</v>
      </c>
      <c r="H11" s="13" t="s">
        <v>135</v>
      </c>
      <c r="I11" s="14" t="s">
        <v>135</v>
      </c>
      <c r="J11" s="13" t="s">
        <v>135</v>
      </c>
      <c r="K11" s="14" t="s">
        <v>135</v>
      </c>
      <c r="L11" s="13" t="s">
        <v>135</v>
      </c>
    </row>
    <row r="12" spans="1:12" x14ac:dyDescent="0.25">
      <c r="A12" s="12" t="s">
        <v>369</v>
      </c>
      <c r="B12" s="13">
        <v>8630</v>
      </c>
      <c r="C12" s="14">
        <v>28956</v>
      </c>
      <c r="D12" s="13">
        <v>21529</v>
      </c>
      <c r="E12" s="14">
        <v>127585</v>
      </c>
      <c r="F12" s="13">
        <v>870328</v>
      </c>
      <c r="G12" s="26">
        <v>1823976</v>
      </c>
      <c r="H12" s="13">
        <v>816923.61469199415</v>
      </c>
      <c r="I12" s="14">
        <v>843222.68211539241</v>
      </c>
      <c r="J12" s="13">
        <v>852666.7430916056</v>
      </c>
      <c r="K12" s="14">
        <v>4240149.8800508371</v>
      </c>
      <c r="L12" s="13">
        <v>17838676.780532043</v>
      </c>
    </row>
    <row r="13" spans="1:12" x14ac:dyDescent="0.25">
      <c r="A13" s="25" t="s">
        <v>370</v>
      </c>
      <c r="B13" s="13">
        <v>66331</v>
      </c>
      <c r="C13" s="14">
        <v>166424</v>
      </c>
      <c r="D13" s="13">
        <v>286607</v>
      </c>
      <c r="E13" s="14">
        <v>846335</v>
      </c>
      <c r="F13" s="13">
        <v>2855158</v>
      </c>
      <c r="G13" s="26">
        <v>4221034</v>
      </c>
      <c r="H13" s="13">
        <v>5784034.2369919941</v>
      </c>
      <c r="I13" s="14">
        <v>7101514.3260108326</v>
      </c>
      <c r="J13" s="13">
        <v>7972884.6367993681</v>
      </c>
      <c r="K13" s="14">
        <v>16439976.465505108</v>
      </c>
      <c r="L13" s="13">
        <v>33275391.276651975</v>
      </c>
    </row>
    <row r="14" spans="1:12" x14ac:dyDescent="0.25">
      <c r="A14" s="21"/>
      <c r="B14" s="13"/>
      <c r="C14" s="14"/>
      <c r="D14" s="13"/>
      <c r="E14" s="14"/>
      <c r="F14" s="13"/>
      <c r="G14" s="26"/>
      <c r="H14" s="13"/>
      <c r="I14" s="14"/>
      <c r="J14" s="13"/>
      <c r="K14" s="14"/>
      <c r="L14" s="13"/>
    </row>
    <row r="15" spans="1:12" x14ac:dyDescent="0.25">
      <c r="A15" s="25" t="s">
        <v>371</v>
      </c>
      <c r="B15" s="13"/>
      <c r="C15" s="14"/>
      <c r="D15" s="13"/>
      <c r="E15" s="14"/>
      <c r="F15" s="13"/>
      <c r="G15" s="26"/>
      <c r="H15" s="13"/>
      <c r="I15" s="14"/>
      <c r="J15" s="13"/>
      <c r="K15" s="14"/>
      <c r="L15" s="13"/>
    </row>
    <row r="16" spans="1:12" x14ac:dyDescent="0.25">
      <c r="A16" s="12" t="s">
        <v>372</v>
      </c>
      <c r="B16" s="13">
        <v>2040</v>
      </c>
      <c r="C16" s="14">
        <v>8442</v>
      </c>
      <c r="D16" s="13">
        <v>9724</v>
      </c>
      <c r="E16" s="14">
        <v>16914</v>
      </c>
      <c r="F16" s="13">
        <v>21024</v>
      </c>
      <c r="G16" s="26">
        <v>63645</v>
      </c>
      <c r="H16" s="13">
        <v>44078.905599999998</v>
      </c>
      <c r="I16" s="14">
        <v>54147.217207040005</v>
      </c>
      <c r="J16" s="13">
        <v>76893.168410764993</v>
      </c>
      <c r="K16" s="14">
        <v>92600.109833205555</v>
      </c>
      <c r="L16" s="13">
        <v>150004.77917123481</v>
      </c>
    </row>
    <row r="17" spans="1:12" x14ac:dyDescent="0.25">
      <c r="A17" s="27" t="s">
        <v>373</v>
      </c>
      <c r="B17" s="13" t="s">
        <v>135</v>
      </c>
      <c r="C17" s="14">
        <v>7343</v>
      </c>
      <c r="D17" s="13" t="s">
        <v>135</v>
      </c>
      <c r="E17" s="14" t="s">
        <v>135</v>
      </c>
      <c r="F17" s="13">
        <v>61176</v>
      </c>
      <c r="G17" s="26">
        <v>114229</v>
      </c>
      <c r="H17" s="13">
        <v>84015.429499999998</v>
      </c>
      <c r="I17" s="14">
        <v>75412.249519199991</v>
      </c>
      <c r="J17" s="13">
        <v>69869.449179538788</v>
      </c>
      <c r="K17" s="14">
        <v>86267.808901976532</v>
      </c>
      <c r="L17" s="13">
        <v>102865.73533471681</v>
      </c>
    </row>
    <row r="18" spans="1:12" x14ac:dyDescent="0.25">
      <c r="A18" s="12" t="s">
        <v>374</v>
      </c>
      <c r="B18" s="13" t="s">
        <v>135</v>
      </c>
      <c r="C18" s="14" t="s">
        <v>135</v>
      </c>
      <c r="D18" s="13" t="s">
        <v>135</v>
      </c>
      <c r="E18" s="14" t="s">
        <v>135</v>
      </c>
      <c r="F18" s="13" t="s">
        <v>135</v>
      </c>
      <c r="G18" s="26">
        <v>32401</v>
      </c>
      <c r="H18" s="13" t="s">
        <v>135</v>
      </c>
      <c r="I18" s="14" t="s">
        <v>135</v>
      </c>
      <c r="J18" s="13" t="s">
        <v>135</v>
      </c>
      <c r="K18" s="14" t="s">
        <v>135</v>
      </c>
      <c r="L18" s="13" t="s">
        <v>135</v>
      </c>
    </row>
    <row r="19" spans="1:12" x14ac:dyDescent="0.25">
      <c r="A19" s="12" t="s">
        <v>375</v>
      </c>
      <c r="B19" s="13">
        <v>4</v>
      </c>
      <c r="C19" s="14">
        <v>11233</v>
      </c>
      <c r="D19" s="13">
        <v>37623</v>
      </c>
      <c r="E19" s="14">
        <v>57054</v>
      </c>
      <c r="F19" s="13">
        <v>138787</v>
      </c>
      <c r="G19" s="26">
        <v>1015779</v>
      </c>
      <c r="H19" s="13">
        <v>1157131.8985000001</v>
      </c>
      <c r="I19" s="14">
        <v>1223682.1292047501</v>
      </c>
      <c r="J19" s="13">
        <v>1563199.9575581662</v>
      </c>
      <c r="K19" s="14">
        <v>1929139.8959353047</v>
      </c>
      <c r="L19" s="13">
        <v>2912494.7840767405</v>
      </c>
    </row>
    <row r="20" spans="1:12" x14ac:dyDescent="0.25">
      <c r="A20" s="12" t="s">
        <v>376</v>
      </c>
      <c r="B20" s="13" t="s">
        <v>135</v>
      </c>
      <c r="C20" s="14">
        <v>7343</v>
      </c>
      <c r="D20" s="13">
        <v>3510</v>
      </c>
      <c r="E20" s="14">
        <v>27963</v>
      </c>
      <c r="F20" s="13">
        <v>16944</v>
      </c>
      <c r="G20" s="26">
        <v>38701</v>
      </c>
      <c r="H20" s="13">
        <v>48205.965600000003</v>
      </c>
      <c r="I20" s="14">
        <v>23722.15567176</v>
      </c>
      <c r="J20" s="13">
        <v>46623.524757277104</v>
      </c>
      <c r="K20" s="14">
        <v>53262.714682713369</v>
      </c>
      <c r="L20" s="13">
        <v>71137.681730231969</v>
      </c>
    </row>
    <row r="21" spans="1:12" x14ac:dyDescent="0.25">
      <c r="A21" s="12" t="s">
        <v>377</v>
      </c>
      <c r="B21" s="13">
        <v>14306</v>
      </c>
      <c r="C21" s="14">
        <v>59857</v>
      </c>
      <c r="D21" s="13">
        <v>59703</v>
      </c>
      <c r="E21" s="14">
        <v>59305</v>
      </c>
      <c r="F21" s="13">
        <v>45184</v>
      </c>
      <c r="G21" s="26">
        <v>44370</v>
      </c>
      <c r="H21" s="13">
        <v>51047.798400000014</v>
      </c>
      <c r="I21" s="14">
        <v>34058.447843890026</v>
      </c>
      <c r="J21" s="13">
        <v>56588.176243736918</v>
      </c>
      <c r="K21" s="14">
        <v>68111.300231684727</v>
      </c>
      <c r="L21" s="13">
        <v>67717.37060968022</v>
      </c>
    </row>
    <row r="22" spans="1:12" x14ac:dyDescent="0.25">
      <c r="A22" s="12" t="s">
        <v>363</v>
      </c>
      <c r="B22" s="13" t="s">
        <v>135</v>
      </c>
      <c r="C22" s="14" t="s">
        <v>135</v>
      </c>
      <c r="D22" s="13" t="s">
        <v>135</v>
      </c>
      <c r="E22" s="14">
        <v>63476</v>
      </c>
      <c r="F22" s="13">
        <v>39549</v>
      </c>
      <c r="G22" s="26">
        <v>40841</v>
      </c>
      <c r="H22" s="13">
        <v>48184.211799999997</v>
      </c>
      <c r="I22" s="14">
        <v>55045.643560320001</v>
      </c>
      <c r="J22" s="13">
        <v>60693.326589608834</v>
      </c>
      <c r="K22" s="14">
        <v>65870.467347702463</v>
      </c>
      <c r="L22" s="13">
        <v>79347.564967042388</v>
      </c>
    </row>
    <row r="23" spans="1:12" x14ac:dyDescent="0.25">
      <c r="A23" s="12" t="s">
        <v>378</v>
      </c>
      <c r="B23" s="13" t="s">
        <v>135</v>
      </c>
      <c r="C23" s="14" t="s">
        <v>135</v>
      </c>
      <c r="D23" s="13" t="s">
        <v>135</v>
      </c>
      <c r="E23" s="14" t="s">
        <v>135</v>
      </c>
      <c r="F23" s="13">
        <v>66441</v>
      </c>
      <c r="G23" s="26">
        <v>47033</v>
      </c>
      <c r="H23" s="13" t="s">
        <v>135</v>
      </c>
      <c r="I23" s="14" t="s">
        <v>135</v>
      </c>
      <c r="J23" s="13" t="s">
        <v>135</v>
      </c>
      <c r="K23" s="14" t="s">
        <v>135</v>
      </c>
      <c r="L23" s="13" t="s">
        <v>135</v>
      </c>
    </row>
    <row r="24" spans="1:12" x14ac:dyDescent="0.25">
      <c r="A24" s="12" t="s">
        <v>365</v>
      </c>
      <c r="B24" s="13" t="s">
        <v>135</v>
      </c>
      <c r="C24" s="14" t="s">
        <v>135</v>
      </c>
      <c r="D24" s="13" t="s">
        <v>135</v>
      </c>
      <c r="E24" s="14" t="s">
        <v>135</v>
      </c>
      <c r="F24" s="13">
        <v>40885</v>
      </c>
      <c r="G24" s="26">
        <v>215094</v>
      </c>
      <c r="H24" s="13" t="s">
        <v>135</v>
      </c>
      <c r="I24" s="14" t="s">
        <v>135</v>
      </c>
      <c r="J24" s="13" t="s">
        <v>135</v>
      </c>
      <c r="K24" s="14" t="s">
        <v>135</v>
      </c>
      <c r="L24" s="13" t="s">
        <v>135</v>
      </c>
    </row>
    <row r="25" spans="1:12" x14ac:dyDescent="0.25">
      <c r="A25" s="27" t="s">
        <v>364</v>
      </c>
      <c r="B25" s="13" t="s">
        <v>135</v>
      </c>
      <c r="C25" s="14" t="s">
        <v>135</v>
      </c>
      <c r="D25" s="13" t="s">
        <v>135</v>
      </c>
      <c r="E25" s="14" t="s">
        <v>135</v>
      </c>
      <c r="F25" s="13">
        <v>1767</v>
      </c>
      <c r="G25" s="26">
        <v>4087</v>
      </c>
      <c r="H25" s="13" t="s">
        <v>135</v>
      </c>
      <c r="I25" s="14" t="s">
        <v>135</v>
      </c>
      <c r="J25" s="13" t="s">
        <v>135</v>
      </c>
      <c r="K25" s="14" t="s">
        <v>135</v>
      </c>
      <c r="L25" s="13" t="s">
        <v>135</v>
      </c>
    </row>
    <row r="26" spans="1:12" x14ac:dyDescent="0.25">
      <c r="A26" s="12" t="s">
        <v>379</v>
      </c>
      <c r="B26" s="13" t="s">
        <v>135</v>
      </c>
      <c r="C26" s="14" t="s">
        <v>135</v>
      </c>
      <c r="D26" s="13" t="s">
        <v>135</v>
      </c>
      <c r="E26" s="14">
        <v>9700</v>
      </c>
      <c r="F26" s="13">
        <v>17000</v>
      </c>
      <c r="G26" s="26">
        <v>17000</v>
      </c>
      <c r="H26" s="13" t="s">
        <v>135</v>
      </c>
      <c r="I26" s="14" t="s">
        <v>135</v>
      </c>
      <c r="J26" s="13" t="s">
        <v>135</v>
      </c>
      <c r="K26" s="14" t="s">
        <v>135</v>
      </c>
      <c r="L26" s="13" t="s">
        <v>135</v>
      </c>
    </row>
    <row r="27" spans="1:12" ht="14.4" thickBot="1" x14ac:dyDescent="0.3">
      <c r="A27" s="32" t="s">
        <v>380</v>
      </c>
      <c r="B27" s="33">
        <v>16350</v>
      </c>
      <c r="C27" s="34">
        <v>94218</v>
      </c>
      <c r="D27" s="33">
        <v>110560</v>
      </c>
      <c r="E27" s="34">
        <v>234412</v>
      </c>
      <c r="F27" s="33">
        <v>448757</v>
      </c>
      <c r="G27" s="35">
        <v>1633180</v>
      </c>
      <c r="H27" s="33">
        <v>1432664.2094000001</v>
      </c>
      <c r="I27" s="34">
        <v>1466067.8430069599</v>
      </c>
      <c r="J27" s="33">
        <v>1873867.6027390927</v>
      </c>
      <c r="K27" s="34">
        <v>2295252.2969325874</v>
      </c>
      <c r="L27" s="33">
        <v>3383567.9158896464</v>
      </c>
    </row>
    <row r="28" spans="1:12" x14ac:dyDescent="0.25">
      <c r="A28" s="25" t="s">
        <v>381</v>
      </c>
      <c r="B28" s="13">
        <v>98743</v>
      </c>
      <c r="C28" s="14">
        <v>300675</v>
      </c>
      <c r="D28" s="13">
        <v>466748</v>
      </c>
      <c r="E28" s="14">
        <v>1080747</v>
      </c>
      <c r="F28" s="13">
        <v>3303915</v>
      </c>
      <c r="G28" s="26">
        <v>5854214</v>
      </c>
      <c r="H28" s="13">
        <v>7216698.4463919941</v>
      </c>
      <c r="I28" s="14">
        <v>8567582.1690177917</v>
      </c>
      <c r="J28" s="13">
        <v>9846752.239538461</v>
      </c>
      <c r="K28" s="14">
        <v>18735228.762437694</v>
      </c>
      <c r="L28" s="13">
        <v>36658959.192541622</v>
      </c>
    </row>
    <row r="29" spans="1:12" x14ac:dyDescent="0.25">
      <c r="A29" s="21"/>
      <c r="B29" s="13"/>
      <c r="C29" s="14"/>
      <c r="D29" s="13"/>
      <c r="E29" s="14"/>
      <c r="F29" s="13"/>
      <c r="G29" s="26"/>
      <c r="H29" s="13"/>
      <c r="I29" s="14"/>
      <c r="J29" s="13"/>
      <c r="K29" s="14"/>
      <c r="L29" s="13"/>
    </row>
    <row r="30" spans="1:12" x14ac:dyDescent="0.25">
      <c r="A30" s="25" t="s">
        <v>382</v>
      </c>
      <c r="B30" s="13"/>
      <c r="C30" s="14"/>
      <c r="D30" s="13"/>
      <c r="E30" s="14"/>
      <c r="F30" s="13"/>
      <c r="G30" s="26"/>
      <c r="H30" s="13"/>
      <c r="I30" s="14"/>
      <c r="J30" s="13"/>
      <c r="K30" s="14"/>
      <c r="L30" s="13"/>
    </row>
    <row r="31" spans="1:12" x14ac:dyDescent="0.25">
      <c r="A31" s="12" t="s">
        <v>383</v>
      </c>
      <c r="B31" s="13" t="s">
        <v>135</v>
      </c>
      <c r="C31" s="14" t="s">
        <v>135</v>
      </c>
      <c r="D31" s="13" t="s">
        <v>135</v>
      </c>
      <c r="E31" s="14">
        <v>80000</v>
      </c>
      <c r="F31" s="13">
        <v>300000</v>
      </c>
      <c r="G31" s="26">
        <v>425050</v>
      </c>
      <c r="H31" s="13">
        <v>425050</v>
      </c>
      <c r="I31" s="14">
        <v>591600</v>
      </c>
      <c r="J31" s="13">
        <v>287520</v>
      </c>
      <c r="K31" s="14">
        <v>0</v>
      </c>
      <c r="L31" s="13">
        <v>0</v>
      </c>
    </row>
    <row r="32" spans="1:12" x14ac:dyDescent="0.25">
      <c r="A32" s="12" t="s">
        <v>384</v>
      </c>
      <c r="B32" s="13" t="s">
        <v>135</v>
      </c>
      <c r="C32" s="14" t="s">
        <v>135</v>
      </c>
      <c r="D32" s="13" t="s">
        <v>135</v>
      </c>
      <c r="E32" s="14" t="s">
        <v>135</v>
      </c>
      <c r="F32" s="13">
        <v>15013</v>
      </c>
      <c r="G32" s="26">
        <v>31093</v>
      </c>
      <c r="H32" s="13"/>
      <c r="I32" s="14"/>
      <c r="J32" s="13"/>
      <c r="K32" s="14"/>
      <c r="L32" s="13"/>
    </row>
    <row r="33" spans="1:12" x14ac:dyDescent="0.25">
      <c r="A33" s="27" t="s">
        <v>385</v>
      </c>
      <c r="B33" s="13" t="s">
        <v>135</v>
      </c>
      <c r="C33" s="14" t="s">
        <v>135</v>
      </c>
      <c r="D33" s="13" t="s">
        <v>135</v>
      </c>
      <c r="E33" s="14">
        <v>270303</v>
      </c>
      <c r="F33" s="13">
        <v>562674</v>
      </c>
      <c r="G33" s="26">
        <v>1490440</v>
      </c>
      <c r="H33" s="13">
        <v>2278957.0193999996</v>
      </c>
      <c r="I33" s="14">
        <v>2759175.8237413801</v>
      </c>
      <c r="J33" s="13">
        <v>2544498.0039872169</v>
      </c>
      <c r="K33" s="14">
        <v>2925539.5280184853</v>
      </c>
      <c r="L33" s="13">
        <v>5350232.3060776656</v>
      </c>
    </row>
    <row r="34" spans="1:12" x14ac:dyDescent="0.25">
      <c r="A34" s="12" t="s">
        <v>386</v>
      </c>
      <c r="B34" s="13">
        <v>77039</v>
      </c>
      <c r="C34" s="14">
        <v>141763</v>
      </c>
      <c r="D34" s="13">
        <v>192934</v>
      </c>
      <c r="E34" s="14">
        <v>262792</v>
      </c>
      <c r="F34" s="13">
        <v>293488</v>
      </c>
      <c r="G34" s="26">
        <v>376256</v>
      </c>
      <c r="H34" s="13">
        <v>509676.37760000001</v>
      </c>
      <c r="I34" s="14">
        <v>582814.93778559996</v>
      </c>
      <c r="J34" s="13">
        <v>663767.93264401983</v>
      </c>
      <c r="K34" s="14">
        <v>832033.10356927896</v>
      </c>
      <c r="L34" s="13">
        <v>1152948.2716159497</v>
      </c>
    </row>
    <row r="35" spans="1:12" x14ac:dyDescent="0.25">
      <c r="A35" s="12" t="s">
        <v>387</v>
      </c>
      <c r="B35" s="13">
        <v>8</v>
      </c>
      <c r="C35" s="14" t="s">
        <v>135</v>
      </c>
      <c r="D35" s="13">
        <v>42</v>
      </c>
      <c r="E35" s="14">
        <v>212</v>
      </c>
      <c r="F35" s="13">
        <v>2647</v>
      </c>
      <c r="G35" s="26">
        <v>821</v>
      </c>
      <c r="H35" s="13" t="s">
        <v>135</v>
      </c>
      <c r="I35" s="14" t="s">
        <v>135</v>
      </c>
      <c r="J35" s="13" t="s">
        <v>135</v>
      </c>
      <c r="K35" s="14" t="s">
        <v>135</v>
      </c>
      <c r="L35" s="13" t="s">
        <v>135</v>
      </c>
    </row>
    <row r="36" spans="1:12" x14ac:dyDescent="0.25">
      <c r="A36" s="12" t="s">
        <v>388</v>
      </c>
      <c r="B36" s="13" t="s">
        <v>135</v>
      </c>
      <c r="C36" s="14" t="s">
        <v>135</v>
      </c>
      <c r="D36" s="13" t="s">
        <v>135</v>
      </c>
      <c r="E36" s="14" t="s">
        <v>135</v>
      </c>
      <c r="F36" s="13" t="s">
        <v>135</v>
      </c>
      <c r="G36" s="26">
        <v>46365</v>
      </c>
      <c r="H36" s="13" t="s">
        <v>135</v>
      </c>
      <c r="I36" s="14" t="s">
        <v>135</v>
      </c>
      <c r="J36" s="13" t="s">
        <v>135</v>
      </c>
      <c r="K36" s="14" t="s">
        <v>135</v>
      </c>
      <c r="L36" s="13" t="s">
        <v>135</v>
      </c>
    </row>
    <row r="37" spans="1:12" x14ac:dyDescent="0.25">
      <c r="A37" s="25" t="s">
        <v>389</v>
      </c>
      <c r="B37" s="13">
        <v>112755</v>
      </c>
      <c r="C37" s="14">
        <v>468814</v>
      </c>
      <c r="D37" s="13">
        <v>536385</v>
      </c>
      <c r="E37" s="14">
        <v>613307</v>
      </c>
      <c r="F37" s="13">
        <v>1173822</v>
      </c>
      <c r="G37" s="26">
        <v>2370025</v>
      </c>
      <c r="H37" s="13">
        <v>3213683.3969999999</v>
      </c>
      <c r="I37" s="14">
        <v>3933590.76152698</v>
      </c>
      <c r="J37" s="13">
        <v>3495785.9366312367</v>
      </c>
      <c r="K37" s="14">
        <v>3757572.6315877642</v>
      </c>
      <c r="L37" s="13">
        <v>6503180.5776936151</v>
      </c>
    </row>
    <row r="38" spans="1:12" x14ac:dyDescent="0.25">
      <c r="A38" s="21"/>
      <c r="B38" s="13"/>
      <c r="C38" s="14"/>
      <c r="D38" s="13"/>
      <c r="E38" s="14"/>
      <c r="F38" s="13"/>
      <c r="G38" s="26"/>
      <c r="H38" s="13"/>
      <c r="I38" s="14"/>
      <c r="J38" s="13"/>
      <c r="K38" s="14"/>
      <c r="L38" s="13"/>
    </row>
    <row r="39" spans="1:12" x14ac:dyDescent="0.25">
      <c r="A39" s="25" t="s">
        <v>390</v>
      </c>
      <c r="B39" s="13"/>
      <c r="C39" s="14"/>
      <c r="D39" s="13"/>
      <c r="E39" s="14"/>
      <c r="F39" s="13"/>
      <c r="G39" s="26"/>
      <c r="H39" s="13"/>
      <c r="I39" s="14"/>
      <c r="J39" s="13"/>
      <c r="K39" s="14"/>
      <c r="L39" s="13"/>
    </row>
    <row r="40" spans="1:12" x14ac:dyDescent="0.25">
      <c r="A40" s="12" t="s">
        <v>383</v>
      </c>
      <c r="B40" s="13" t="s">
        <v>135</v>
      </c>
      <c r="C40" s="14" t="s">
        <v>135</v>
      </c>
      <c r="D40" s="13" t="s">
        <v>135</v>
      </c>
      <c r="E40" s="14" t="s">
        <v>135</v>
      </c>
      <c r="F40" s="13" t="s">
        <v>135</v>
      </c>
      <c r="G40" s="26">
        <v>40000</v>
      </c>
      <c r="H40" s="13">
        <v>40000</v>
      </c>
      <c r="I40" s="14">
        <v>41600</v>
      </c>
      <c r="J40" s="13">
        <v>41600</v>
      </c>
      <c r="K40" s="14">
        <v>0</v>
      </c>
      <c r="L40" s="13">
        <v>0</v>
      </c>
    </row>
    <row r="41" spans="1:12" x14ac:dyDescent="0.25">
      <c r="A41" s="27" t="s">
        <v>388</v>
      </c>
      <c r="B41" s="13">
        <v>17337</v>
      </c>
      <c r="C41" s="14">
        <v>17172</v>
      </c>
      <c r="D41" s="13" t="s">
        <v>135</v>
      </c>
      <c r="E41" s="14">
        <v>2769905</v>
      </c>
      <c r="F41" s="13">
        <v>18076</v>
      </c>
      <c r="G41" s="26">
        <v>1947553</v>
      </c>
      <c r="H41" s="13" t="s">
        <v>135</v>
      </c>
      <c r="I41" s="14" t="s">
        <v>135</v>
      </c>
      <c r="J41" s="13" t="s">
        <v>135</v>
      </c>
      <c r="K41" s="14" t="s">
        <v>135</v>
      </c>
      <c r="L41" s="13" t="s">
        <v>135</v>
      </c>
    </row>
    <row r="42" spans="1:12" x14ac:dyDescent="0.25">
      <c r="A42" s="12" t="s">
        <v>384</v>
      </c>
      <c r="B42" s="13" t="s">
        <v>135</v>
      </c>
      <c r="C42" s="14" t="s">
        <v>135</v>
      </c>
      <c r="D42" s="13" t="s">
        <v>135</v>
      </c>
      <c r="E42" s="14" t="s">
        <v>135</v>
      </c>
      <c r="F42" s="13">
        <v>35230</v>
      </c>
      <c r="G42" s="26">
        <v>71260</v>
      </c>
      <c r="H42" s="13" t="s">
        <v>135</v>
      </c>
      <c r="I42" s="14" t="s">
        <v>135</v>
      </c>
      <c r="J42" s="13" t="s">
        <v>135</v>
      </c>
      <c r="K42" s="14" t="s">
        <v>135</v>
      </c>
      <c r="L42" s="13" t="s">
        <v>135</v>
      </c>
    </row>
    <row r="43" spans="1:12" x14ac:dyDescent="0.25">
      <c r="A43" s="12" t="s">
        <v>386</v>
      </c>
      <c r="B43" s="13">
        <v>28148</v>
      </c>
      <c r="C43" s="14">
        <v>101205</v>
      </c>
      <c r="D43" s="13">
        <v>145107</v>
      </c>
      <c r="E43" s="14">
        <v>130071</v>
      </c>
      <c r="F43" s="13">
        <v>85179</v>
      </c>
      <c r="G43" s="26">
        <v>105098</v>
      </c>
      <c r="H43" s="13">
        <v>130815.4806</v>
      </c>
      <c r="I43" s="14">
        <v>109283.25249324</v>
      </c>
      <c r="J43" s="13">
        <v>149127.9263522753</v>
      </c>
      <c r="K43" s="14">
        <v>140627.63455019559</v>
      </c>
      <c r="L43" s="13">
        <v>200042.81014765322</v>
      </c>
    </row>
    <row r="44" spans="1:12" x14ac:dyDescent="0.25">
      <c r="A44" s="12" t="s">
        <v>391</v>
      </c>
      <c r="B44" s="13" t="s">
        <v>135</v>
      </c>
      <c r="C44" s="14" t="s">
        <v>135</v>
      </c>
      <c r="D44" s="13" t="s">
        <v>135</v>
      </c>
      <c r="E44" s="14" t="s">
        <v>135</v>
      </c>
      <c r="F44" s="13" t="s">
        <v>135</v>
      </c>
      <c r="G44" s="26">
        <v>67188</v>
      </c>
      <c r="H44" s="13" t="s">
        <v>135</v>
      </c>
      <c r="I44" s="14" t="s">
        <v>135</v>
      </c>
      <c r="J44" s="13" t="s">
        <v>135</v>
      </c>
      <c r="K44" s="14" t="s">
        <v>135</v>
      </c>
      <c r="L44" s="13" t="s">
        <v>135</v>
      </c>
    </row>
    <row r="45" spans="1:12" x14ac:dyDescent="0.25">
      <c r="A45" s="12" t="s">
        <v>392</v>
      </c>
      <c r="B45" s="13" t="s">
        <v>135</v>
      </c>
      <c r="C45" s="14" t="s">
        <v>135</v>
      </c>
      <c r="D45" s="13" t="s">
        <v>135</v>
      </c>
      <c r="E45" s="14" t="s">
        <v>135</v>
      </c>
      <c r="F45" s="13">
        <v>1800</v>
      </c>
      <c r="G45" s="26">
        <v>600</v>
      </c>
      <c r="H45" s="13" t="s">
        <v>135</v>
      </c>
      <c r="I45" s="14" t="s">
        <v>135</v>
      </c>
      <c r="J45" s="13" t="s">
        <v>135</v>
      </c>
      <c r="K45" s="14" t="s">
        <v>135</v>
      </c>
      <c r="L45" s="13" t="s">
        <v>135</v>
      </c>
    </row>
    <row r="46" spans="1:12" x14ac:dyDescent="0.25">
      <c r="A46" s="25" t="s">
        <v>393</v>
      </c>
      <c r="B46" s="13">
        <v>45485</v>
      </c>
      <c r="C46" s="14">
        <v>118377</v>
      </c>
      <c r="D46" s="13">
        <v>145107</v>
      </c>
      <c r="E46" s="14">
        <v>2899976</v>
      </c>
      <c r="F46" s="13">
        <v>140285</v>
      </c>
      <c r="G46" s="26">
        <v>2231699</v>
      </c>
      <c r="H46" s="13">
        <v>170815.48060000001</v>
      </c>
      <c r="I46" s="14">
        <v>150883.25249324</v>
      </c>
      <c r="J46" s="13">
        <v>190727.9263522753</v>
      </c>
      <c r="K46" s="14">
        <v>140627.63455019559</v>
      </c>
      <c r="L46" s="13">
        <v>200042.81014765322</v>
      </c>
    </row>
    <row r="47" spans="1:12" ht="14.4" thickBot="1" x14ac:dyDescent="0.3">
      <c r="A47" s="36"/>
      <c r="B47" s="33"/>
      <c r="C47" s="34"/>
      <c r="D47" s="33"/>
      <c r="E47" s="34"/>
      <c r="F47" s="33"/>
      <c r="G47" s="35"/>
      <c r="H47" s="33"/>
      <c r="I47" s="34"/>
      <c r="J47" s="33"/>
      <c r="K47" s="34"/>
      <c r="L47" s="33"/>
    </row>
    <row r="48" spans="1:12" x14ac:dyDescent="0.25">
      <c r="A48" s="25" t="s">
        <v>394</v>
      </c>
      <c r="B48" s="13">
        <v>158240</v>
      </c>
      <c r="C48" s="14">
        <v>587191</v>
      </c>
      <c r="D48" s="13">
        <v>681492</v>
      </c>
      <c r="E48" s="14">
        <v>3513283</v>
      </c>
      <c r="F48" s="13">
        <v>1314107</v>
      </c>
      <c r="G48" s="26">
        <v>4601724</v>
      </c>
      <c r="H48" s="13">
        <v>3384498.8775999998</v>
      </c>
      <c r="I48" s="14">
        <v>4084474.0140202199</v>
      </c>
      <c r="J48" s="13">
        <v>3686513.8629835118</v>
      </c>
      <c r="K48" s="14">
        <v>3898200.2661379599</v>
      </c>
      <c r="L48" s="13">
        <v>6703223.3878412684</v>
      </c>
    </row>
    <row r="49" spans="1:20" x14ac:dyDescent="0.25">
      <c r="A49" s="22"/>
      <c r="B49" s="13">
        <v>0.18201410137022747</v>
      </c>
      <c r="C49" s="14">
        <v>9.2866253994121337E-2</v>
      </c>
      <c r="D49" s="13">
        <v>9.7273413686065041E-2</v>
      </c>
      <c r="E49" s="14">
        <v>0.33730578649844206</v>
      </c>
      <c r="F49" s="13">
        <v>0.87467605820984784</v>
      </c>
      <c r="G49" s="26">
        <v>0.87064651216759315</v>
      </c>
      <c r="H49" s="13">
        <v>0.36618209459915696</v>
      </c>
      <c r="I49" s="14">
        <v>0.32837071767858156</v>
      </c>
      <c r="J49" s="13">
        <v>0.38503397673246031</v>
      </c>
      <c r="K49" s="14">
        <v>1.3767033226160026</v>
      </c>
      <c r="L49" s="13">
        <v>2.943157014191363</v>
      </c>
    </row>
    <row r="50" spans="1:20" x14ac:dyDescent="0.25">
      <c r="A50" s="25" t="s">
        <v>395</v>
      </c>
      <c r="B50" s="13"/>
      <c r="C50" s="14"/>
      <c r="D50" s="13"/>
      <c r="E50" s="14"/>
      <c r="F50" s="13"/>
      <c r="G50" s="26"/>
      <c r="H50" s="13"/>
      <c r="I50" s="14"/>
      <c r="J50" s="13"/>
      <c r="K50" s="14"/>
      <c r="L50" s="13"/>
    </row>
    <row r="51" spans="1:20" x14ac:dyDescent="0.25">
      <c r="A51" s="12" t="s">
        <v>396</v>
      </c>
      <c r="B51" s="13">
        <v>35943</v>
      </c>
      <c r="C51" s="14">
        <v>-113520</v>
      </c>
      <c r="D51" s="13" t="s">
        <v>135</v>
      </c>
      <c r="E51" s="14" t="s">
        <v>135</v>
      </c>
      <c r="F51" s="13">
        <v>1531</v>
      </c>
      <c r="G51" s="26">
        <v>1529</v>
      </c>
      <c r="H51" s="13" t="s">
        <v>135</v>
      </c>
      <c r="I51" s="14" t="s">
        <v>135</v>
      </c>
      <c r="J51" s="13" t="s">
        <v>135</v>
      </c>
      <c r="K51" s="14" t="s">
        <v>135</v>
      </c>
      <c r="L51" s="13" t="s">
        <v>135</v>
      </c>
    </row>
    <row r="52" spans="1:20" x14ac:dyDescent="0.25">
      <c r="A52" s="12" t="s">
        <v>397</v>
      </c>
      <c r="B52" s="13" t="s">
        <v>135</v>
      </c>
      <c r="C52" s="14" t="s">
        <v>135</v>
      </c>
      <c r="D52" s="13" t="s">
        <v>135</v>
      </c>
      <c r="E52" s="14" t="s">
        <v>135</v>
      </c>
      <c r="F52" s="13">
        <v>-63143</v>
      </c>
      <c r="G52" s="26" t="s">
        <v>135</v>
      </c>
      <c r="H52" s="13" t="s">
        <v>135</v>
      </c>
      <c r="I52" s="14" t="s">
        <v>135</v>
      </c>
      <c r="J52" s="13" t="s">
        <v>135</v>
      </c>
      <c r="K52" s="14" t="s">
        <v>135</v>
      </c>
      <c r="L52" s="13" t="s">
        <v>135</v>
      </c>
    </row>
    <row r="53" spans="1:20" x14ac:dyDescent="0.25">
      <c r="A53" s="12" t="s">
        <v>398</v>
      </c>
      <c r="B53" s="13" t="s">
        <v>135</v>
      </c>
      <c r="C53" s="14" t="s">
        <v>135</v>
      </c>
      <c r="D53" s="13" t="s">
        <v>135</v>
      </c>
      <c r="E53" s="14" t="s">
        <v>135</v>
      </c>
      <c r="F53" s="13">
        <v>-38582</v>
      </c>
      <c r="G53" s="26">
        <v>-15819</v>
      </c>
      <c r="H53" s="13" t="s">
        <v>135</v>
      </c>
      <c r="I53" s="14" t="s">
        <v>135</v>
      </c>
      <c r="J53" s="13" t="s">
        <v>135</v>
      </c>
      <c r="K53" s="14" t="s">
        <v>135</v>
      </c>
      <c r="L53" s="13" t="s">
        <v>135</v>
      </c>
    </row>
    <row r="54" spans="1:20" x14ac:dyDescent="0.25">
      <c r="A54" s="12" t="s">
        <v>399</v>
      </c>
      <c r="B54" s="13" t="s">
        <v>135</v>
      </c>
      <c r="C54" s="14" t="s">
        <v>135</v>
      </c>
      <c r="D54" s="13" t="s">
        <v>135</v>
      </c>
      <c r="E54" s="14">
        <v>1049</v>
      </c>
      <c r="F54" s="13">
        <v>4171056</v>
      </c>
      <c r="G54" s="26">
        <v>4278775</v>
      </c>
      <c r="H54" s="13">
        <v>4278775</v>
      </c>
      <c r="I54" s="14">
        <v>4278775</v>
      </c>
      <c r="J54" s="13">
        <v>4278775</v>
      </c>
      <c r="K54" s="14">
        <v>4278775</v>
      </c>
      <c r="L54" s="13">
        <v>4278775</v>
      </c>
    </row>
    <row r="55" spans="1:20" x14ac:dyDescent="0.25">
      <c r="A55" s="12" t="s">
        <v>400</v>
      </c>
      <c r="B55" s="13" t="s">
        <v>135</v>
      </c>
      <c r="C55" s="14" t="s">
        <v>135</v>
      </c>
      <c r="D55" s="13">
        <v>-44163</v>
      </c>
      <c r="E55" s="14" t="s">
        <v>135</v>
      </c>
      <c r="F55" s="13" t="s">
        <v>135</v>
      </c>
      <c r="G55" s="26" t="s">
        <v>135</v>
      </c>
      <c r="H55" s="13" t="s">
        <v>135</v>
      </c>
      <c r="I55" s="14" t="s">
        <v>135</v>
      </c>
      <c r="J55" s="13" t="s">
        <v>135</v>
      </c>
      <c r="K55" s="14" t="s">
        <v>135</v>
      </c>
      <c r="L55" s="13" t="s">
        <v>135</v>
      </c>
    </row>
    <row r="56" spans="1:20" x14ac:dyDescent="0.25">
      <c r="A56" s="12" t="s">
        <v>401</v>
      </c>
      <c r="B56" s="13" t="s">
        <v>135</v>
      </c>
      <c r="C56" s="14" t="s">
        <v>135</v>
      </c>
      <c r="D56" s="13" t="s">
        <v>135</v>
      </c>
      <c r="E56" s="14">
        <v>-1170341</v>
      </c>
      <c r="F56" s="13">
        <v>-1127164</v>
      </c>
      <c r="G56" s="26">
        <v>-1106251</v>
      </c>
      <c r="H56" s="13">
        <v>-269190.24483933486</v>
      </c>
      <c r="I56" s="14">
        <v>-88375.254131693393</v>
      </c>
      <c r="J56" s="13">
        <v>512161.82561901025</v>
      </c>
      <c r="K56" s="14">
        <v>5020130.6978509333</v>
      </c>
      <c r="L56" s="13">
        <v>9639207.647597421</v>
      </c>
    </row>
    <row r="57" spans="1:20" ht="14.4" thickBot="1" x14ac:dyDescent="0.3">
      <c r="A57" s="37" t="s">
        <v>402</v>
      </c>
      <c r="B57" s="33">
        <v>-97658</v>
      </c>
      <c r="C57" s="34">
        <v>-174981</v>
      </c>
      <c r="D57" s="33">
        <v>-172884</v>
      </c>
      <c r="E57" s="34">
        <v>-1262090</v>
      </c>
      <c r="F57" s="33">
        <v>-953595</v>
      </c>
      <c r="G57" s="35">
        <v>-2110217</v>
      </c>
      <c r="H57" s="33">
        <v>-177385.1863686704</v>
      </c>
      <c r="I57" s="34">
        <v>292708.40912926593</v>
      </c>
      <c r="J57" s="33">
        <v>1369301.550935939</v>
      </c>
      <c r="K57" s="34">
        <v>5538122.798448801</v>
      </c>
      <c r="L57" s="33">
        <v>16037753.157102931</v>
      </c>
    </row>
    <row r="58" spans="1:20" x14ac:dyDescent="0.25">
      <c r="A58" s="25" t="s">
        <v>403</v>
      </c>
      <c r="B58" s="13" t="s">
        <v>135</v>
      </c>
      <c r="C58" s="14">
        <v>-288501</v>
      </c>
      <c r="D58" s="13">
        <v>-217047</v>
      </c>
      <c r="E58" s="14">
        <v>-2431382</v>
      </c>
      <c r="F58" s="13">
        <v>1990103</v>
      </c>
      <c r="G58" s="26">
        <v>1048017</v>
      </c>
      <c r="H58" s="13">
        <v>3832199.5687919948</v>
      </c>
      <c r="I58" s="14">
        <v>4483108.1549975723</v>
      </c>
      <c r="J58" s="13">
        <v>6160238.3765549492</v>
      </c>
      <c r="K58" s="14">
        <v>14837028.496299734</v>
      </c>
      <c r="L58" s="13">
        <v>29955735.804700352</v>
      </c>
    </row>
    <row r="59" spans="1:20" x14ac:dyDescent="0.25">
      <c r="A59" s="25" t="s">
        <v>404</v>
      </c>
      <c r="B59" s="13">
        <v>98743</v>
      </c>
      <c r="C59" s="14">
        <v>300675</v>
      </c>
      <c r="D59" s="13">
        <v>466748</v>
      </c>
      <c r="E59" s="14">
        <v>1080747</v>
      </c>
      <c r="F59" s="13">
        <v>3303915</v>
      </c>
      <c r="G59" s="26">
        <v>5854214</v>
      </c>
      <c r="H59" s="13">
        <v>7216698.4463919941</v>
      </c>
      <c r="I59" s="14">
        <v>8567582.1690177917</v>
      </c>
      <c r="J59" s="13">
        <v>9846752.239538461</v>
      </c>
      <c r="K59" s="14">
        <v>18735228.762437694</v>
      </c>
      <c r="L59" s="13">
        <v>36658959.192541622</v>
      </c>
    </row>
    <row r="62" spans="1:20" s="47" customFormat="1" x14ac:dyDescent="0.25">
      <c r="A62" s="20" t="s">
        <v>405</v>
      </c>
      <c r="B62" s="8" t="s">
        <v>298</v>
      </c>
      <c r="C62" s="8" t="s">
        <v>299</v>
      </c>
      <c r="D62" s="8" t="s">
        <v>300</v>
      </c>
      <c r="E62" s="8" t="s">
        <v>274</v>
      </c>
      <c r="F62" s="8" t="s">
        <v>275</v>
      </c>
      <c r="G62" s="39" t="s">
        <v>301</v>
      </c>
      <c r="H62" s="8" t="s">
        <v>277</v>
      </c>
      <c r="I62" s="8" t="s">
        <v>278</v>
      </c>
      <c r="J62" s="8" t="s">
        <v>279</v>
      </c>
      <c r="K62" s="8" t="s">
        <v>302</v>
      </c>
      <c r="L62" s="8" t="s">
        <v>303</v>
      </c>
    </row>
    <row r="63" spans="1:20" s="47" customFormat="1" x14ac:dyDescent="0.25">
      <c r="A63" s="12" t="s">
        <v>406</v>
      </c>
      <c r="B63" s="13" t="s">
        <v>135</v>
      </c>
      <c r="C63" s="14" t="s">
        <v>135</v>
      </c>
      <c r="D63" s="13" t="s">
        <v>135</v>
      </c>
      <c r="E63" s="14">
        <v>130495</v>
      </c>
      <c r="F63" s="13">
        <v>147578</v>
      </c>
      <c r="G63" s="26">
        <v>156746</v>
      </c>
      <c r="H63" s="13">
        <v>188800.55699999997</v>
      </c>
      <c r="I63" s="14">
        <v>199184.58763499995</v>
      </c>
      <c r="J63" s="13">
        <v>256709.09654398792</v>
      </c>
      <c r="K63" s="14">
        <v>303609.84848257451</v>
      </c>
      <c r="L63" s="13">
        <v>411907.48143630882</v>
      </c>
      <c r="M63" s="48"/>
      <c r="N63" s="48"/>
      <c r="O63" s="48"/>
      <c r="P63" s="48"/>
      <c r="Q63" s="48"/>
      <c r="R63" s="48"/>
      <c r="S63" s="48"/>
      <c r="T63" s="48"/>
    </row>
    <row r="64" spans="1:20" s="50" customFormat="1" x14ac:dyDescent="0.25">
      <c r="A64" s="15" t="s">
        <v>293</v>
      </c>
      <c r="B64" s="41" t="s">
        <v>135</v>
      </c>
      <c r="C64" s="40" t="s">
        <v>135</v>
      </c>
      <c r="D64" s="41" t="s">
        <v>135</v>
      </c>
      <c r="E64" s="40" t="s">
        <v>135</v>
      </c>
      <c r="F64" s="41">
        <v>0.13090923023870649</v>
      </c>
      <c r="G64" s="42">
        <v>6.2123080675981601E-2</v>
      </c>
      <c r="H64" s="41">
        <v>0.20449999999999999</v>
      </c>
      <c r="I64" s="40">
        <v>5.5E-2</v>
      </c>
      <c r="J64" s="41">
        <v>0.2888</v>
      </c>
      <c r="K64" s="40">
        <v>0.1827</v>
      </c>
      <c r="L64" s="41">
        <v>0.35670000000000002</v>
      </c>
      <c r="M64" s="49"/>
      <c r="N64" s="49"/>
      <c r="O64" s="49"/>
      <c r="P64" s="49"/>
      <c r="Q64" s="49"/>
      <c r="R64" s="49"/>
      <c r="S64" s="49"/>
      <c r="T64" s="49"/>
    </row>
    <row r="65" spans="1:20" s="47" customFormat="1" x14ac:dyDescent="0.25">
      <c r="A65" s="12" t="s">
        <v>407</v>
      </c>
      <c r="B65" s="13" t="s">
        <v>135</v>
      </c>
      <c r="C65" s="14" t="s">
        <v>135</v>
      </c>
      <c r="D65" s="13" t="s">
        <v>135</v>
      </c>
      <c r="E65" s="14">
        <v>63476</v>
      </c>
      <c r="F65" s="13">
        <v>39549</v>
      </c>
      <c r="G65" s="26">
        <v>40841</v>
      </c>
      <c r="H65" s="13">
        <v>48184.211799999997</v>
      </c>
      <c r="I65" s="14">
        <v>55045.643560320001</v>
      </c>
      <c r="J65" s="13">
        <v>60693.326589608834</v>
      </c>
      <c r="K65" s="14">
        <v>65870.467347702463</v>
      </c>
      <c r="L65" s="13">
        <v>79347.564967042388</v>
      </c>
      <c r="M65" s="48"/>
      <c r="N65" s="48"/>
      <c r="O65" s="48"/>
      <c r="P65" s="48"/>
      <c r="Q65" s="48"/>
      <c r="R65" s="48"/>
      <c r="S65" s="48"/>
      <c r="T65" s="48"/>
    </row>
    <row r="66" spans="1:20" s="50" customFormat="1" x14ac:dyDescent="0.25">
      <c r="A66" s="15" t="s">
        <v>293</v>
      </c>
      <c r="B66" s="41" t="s">
        <v>135</v>
      </c>
      <c r="C66" s="40" t="s">
        <v>135</v>
      </c>
      <c r="D66" s="41" t="s">
        <v>135</v>
      </c>
      <c r="E66" s="40" t="s">
        <v>135</v>
      </c>
      <c r="F66" s="41">
        <v>-0.37694561724116205</v>
      </c>
      <c r="G66" s="42">
        <v>3.2668335482565869E-2</v>
      </c>
      <c r="H66" s="41">
        <v>0.17979999999999999</v>
      </c>
      <c r="I66" s="40">
        <v>0.1424</v>
      </c>
      <c r="J66" s="41">
        <v>0.1026</v>
      </c>
      <c r="K66" s="40">
        <v>8.5300000000000001E-2</v>
      </c>
      <c r="L66" s="41">
        <v>0.2046</v>
      </c>
      <c r="M66" s="49"/>
      <c r="N66" s="49"/>
      <c r="O66" s="49"/>
      <c r="P66" s="49"/>
      <c r="Q66" s="49"/>
      <c r="R66" s="49"/>
      <c r="S66" s="49"/>
      <c r="T66" s="49"/>
    </row>
    <row r="67" spans="1:20" s="47" customFormat="1" x14ac:dyDescent="0.25">
      <c r="A67" s="12" t="s">
        <v>408</v>
      </c>
      <c r="B67" s="13" t="s">
        <v>135</v>
      </c>
      <c r="C67" s="14" t="s">
        <v>135</v>
      </c>
      <c r="D67" s="13" t="s">
        <v>135</v>
      </c>
      <c r="E67" s="14">
        <v>193971</v>
      </c>
      <c r="F67" s="13">
        <v>187127</v>
      </c>
      <c r="G67" s="26">
        <v>197587</v>
      </c>
      <c r="H67" s="13">
        <v>236984.76879999996</v>
      </c>
      <c r="I67" s="14">
        <v>254230.23119531994</v>
      </c>
      <c r="J67" s="13">
        <v>317402.42313359678</v>
      </c>
      <c r="K67" s="14">
        <v>369480.31583027699</v>
      </c>
      <c r="L67" s="13">
        <v>491255.04640335124</v>
      </c>
    </row>
    <row r="68" spans="1:20" s="47" customFormat="1" x14ac:dyDescent="0.25">
      <c r="A68" s="15" t="s">
        <v>293</v>
      </c>
      <c r="B68" s="41" t="s">
        <v>135</v>
      </c>
      <c r="C68" s="40" t="s">
        <v>135</v>
      </c>
      <c r="D68" s="41" t="s">
        <v>135</v>
      </c>
      <c r="E68" s="40" t="s">
        <v>135</v>
      </c>
      <c r="F68" s="41">
        <v>-3.5283624871759178E-2</v>
      </c>
      <c r="G68" s="42">
        <v>5.5897866155071085E-2</v>
      </c>
      <c r="H68" s="41">
        <v>0.17979999999999999</v>
      </c>
      <c r="I68" s="40">
        <v>0.1424</v>
      </c>
      <c r="J68" s="41">
        <v>0.1026</v>
      </c>
      <c r="K68" s="40">
        <v>8.5300000000000001E-2</v>
      </c>
      <c r="L68" s="41">
        <v>0.2046</v>
      </c>
    </row>
    <row r="69" spans="1:20" s="47" customFormat="1" ht="40.5" customHeight="1" x14ac:dyDescent="0.25">
      <c r="A69" s="123" t="s">
        <v>409</v>
      </c>
      <c r="B69" s="123"/>
      <c r="C69" s="123"/>
      <c r="D69" s="123"/>
      <c r="E69" s="123"/>
      <c r="F69" s="123"/>
      <c r="G69" s="123"/>
      <c r="H69" s="123"/>
      <c r="I69" s="123"/>
      <c r="J69" s="123"/>
      <c r="K69" s="123"/>
      <c r="L69" s="123"/>
      <c r="M69" s="123"/>
    </row>
    <row r="70" spans="1:20" s="9" customFormat="1" x14ac:dyDescent="0.25"/>
    <row r="71" spans="1:20" s="9" customFormat="1" x14ac:dyDescent="0.25"/>
    <row r="72" spans="1:20" s="9" customFormat="1" x14ac:dyDescent="0.25">
      <c r="A72" s="20" t="s">
        <v>410</v>
      </c>
      <c r="B72" s="8" t="s">
        <v>298</v>
      </c>
      <c r="C72" s="8" t="s">
        <v>299</v>
      </c>
      <c r="D72" s="8" t="s">
        <v>300</v>
      </c>
      <c r="E72" s="8" t="s">
        <v>274</v>
      </c>
      <c r="F72" s="8" t="s">
        <v>275</v>
      </c>
      <c r="G72" s="39" t="s">
        <v>301</v>
      </c>
      <c r="H72" s="8" t="s">
        <v>277</v>
      </c>
      <c r="I72" s="8" t="s">
        <v>278</v>
      </c>
      <c r="J72" s="8" t="s">
        <v>279</v>
      </c>
      <c r="K72" s="8" t="s">
        <v>302</v>
      </c>
      <c r="L72" s="8" t="s">
        <v>303</v>
      </c>
    </row>
    <row r="73" spans="1:20" s="9" customFormat="1" x14ac:dyDescent="0.25">
      <c r="A73" s="12" t="s">
        <v>411</v>
      </c>
      <c r="B73" s="13">
        <v>11893</v>
      </c>
      <c r="C73" s="14">
        <v>14581</v>
      </c>
      <c r="D73" s="13">
        <v>30647</v>
      </c>
      <c r="E73" s="14">
        <v>79287</v>
      </c>
      <c r="F73" s="13">
        <v>156386</v>
      </c>
      <c r="G73" s="26">
        <v>239478</v>
      </c>
      <c r="H73" s="13">
        <v>359869.70300000004</v>
      </c>
      <c r="I73" s="14">
        <v>448453.33930106007</v>
      </c>
      <c r="J73" s="13">
        <v>493329.61789492809</v>
      </c>
      <c r="K73" s="14">
        <v>932912.84682699502</v>
      </c>
      <c r="L73" s="13">
        <v>1301204.7512599619</v>
      </c>
    </row>
    <row r="74" spans="1:20" s="9" customFormat="1" x14ac:dyDescent="0.25">
      <c r="A74" s="15" t="s">
        <v>293</v>
      </c>
      <c r="B74" s="13" t="s">
        <v>135</v>
      </c>
      <c r="C74" s="40">
        <f>C73/B73-1</f>
        <v>0.22601530311948204</v>
      </c>
      <c r="D74" s="41">
        <f t="shared" ref="D74:G74" si="0">D73/C73-1</f>
        <v>1.1018448666072285</v>
      </c>
      <c r="E74" s="40">
        <f t="shared" si="0"/>
        <v>1.5871047737135773</v>
      </c>
      <c r="F74" s="41">
        <f t="shared" si="0"/>
        <v>0.97240405110547767</v>
      </c>
      <c r="G74" s="42">
        <f t="shared" si="0"/>
        <v>0.53132633355926995</v>
      </c>
      <c r="H74" s="41">
        <v>0.50272552384770219</v>
      </c>
      <c r="I74" s="40">
        <v>0.24615474868430365</v>
      </c>
      <c r="J74" s="41">
        <v>0.10006900308471378</v>
      </c>
      <c r="K74" s="40">
        <v>0.89105379646127725</v>
      </c>
      <c r="L74" s="41">
        <v>0.39477632416103403</v>
      </c>
    </row>
    <row r="75" spans="1:20" s="9" customFormat="1" x14ac:dyDescent="0.25">
      <c r="A75" s="12" t="s">
        <v>412</v>
      </c>
      <c r="B75" s="13" t="s">
        <v>135</v>
      </c>
      <c r="C75" s="14" t="s">
        <v>135</v>
      </c>
      <c r="D75" s="13">
        <v>28647</v>
      </c>
      <c r="E75" s="14">
        <v>66175</v>
      </c>
      <c r="F75" s="13">
        <v>153242</v>
      </c>
      <c r="G75" s="26">
        <v>243382</v>
      </c>
      <c r="H75" s="13">
        <v>352392.7978</v>
      </c>
      <c r="I75" s="14">
        <v>445177.82146074006</v>
      </c>
      <c r="J75" s="13">
        <v>491565.35045694921</v>
      </c>
      <c r="K75" s="14">
        <v>931073.93030050746</v>
      </c>
      <c r="L75" s="13">
        <v>1288140.7825707521</v>
      </c>
    </row>
    <row r="76" spans="1:20" s="9" customFormat="1" x14ac:dyDescent="0.25">
      <c r="A76" s="15" t="s">
        <v>293</v>
      </c>
      <c r="B76" s="41" t="s">
        <v>135</v>
      </c>
      <c r="C76" s="40" t="s">
        <v>135</v>
      </c>
      <c r="D76" s="41" t="s">
        <v>135</v>
      </c>
      <c r="E76" s="40">
        <f>E75/D75-1</f>
        <v>1.3100150102977626</v>
      </c>
      <c r="F76" s="41">
        <f t="shared" ref="F76:G76" si="1">F75/E75-1</f>
        <v>1.3157083490744239</v>
      </c>
      <c r="G76" s="42">
        <f t="shared" si="1"/>
        <v>0.58821993970321462</v>
      </c>
      <c r="H76" s="41">
        <v>0.44790000000000002</v>
      </c>
      <c r="I76" s="40">
        <v>0.26329999999999998</v>
      </c>
      <c r="J76" s="41">
        <v>0.1042</v>
      </c>
      <c r="K76" s="40">
        <v>0.89410000000000001</v>
      </c>
      <c r="L76" s="41">
        <v>0.38350000000000001</v>
      </c>
    </row>
    <row r="77" spans="1:20" s="9" customFormat="1" x14ac:dyDescent="0.25">
      <c r="A77" s="12" t="s">
        <v>413</v>
      </c>
      <c r="B77" s="13" t="s">
        <v>135</v>
      </c>
      <c r="C77" s="14" t="s">
        <v>135</v>
      </c>
      <c r="D77" s="13">
        <v>2000</v>
      </c>
      <c r="E77" s="14">
        <v>13112</v>
      </c>
      <c r="F77" s="13">
        <v>4317</v>
      </c>
      <c r="G77" s="26">
        <v>2508</v>
      </c>
      <c r="H77" s="13">
        <v>11296.533600000001</v>
      </c>
      <c r="I77" s="14">
        <v>7880.4618393600003</v>
      </c>
      <c r="J77" s="13">
        <v>8696.0896397337601</v>
      </c>
      <c r="K77" s="14">
        <v>2572.3033154332456</v>
      </c>
      <c r="L77" s="13">
        <v>14644.637235424554</v>
      </c>
    </row>
    <row r="78" spans="1:20" s="9" customFormat="1" x14ac:dyDescent="0.25">
      <c r="A78" s="15" t="s">
        <v>293</v>
      </c>
      <c r="B78" s="41" t="s">
        <v>135</v>
      </c>
      <c r="C78" s="40" t="s">
        <v>135</v>
      </c>
      <c r="D78" s="41" t="s">
        <v>135</v>
      </c>
      <c r="E78" s="40">
        <f>E77/D77-1</f>
        <v>5.556</v>
      </c>
      <c r="F78" s="41">
        <f t="shared" ref="F78:G78" si="2">F77/E77-1</f>
        <v>-0.67075960951799884</v>
      </c>
      <c r="G78" s="42">
        <f t="shared" si="2"/>
        <v>-0.419041000694927</v>
      </c>
      <c r="H78" s="41">
        <v>3.5042</v>
      </c>
      <c r="I78" s="40">
        <v>-0.3024</v>
      </c>
      <c r="J78" s="41">
        <v>0.10349999999999999</v>
      </c>
      <c r="K78" s="40">
        <v>-0.70420000000000005</v>
      </c>
      <c r="L78" s="41">
        <v>4.6932</v>
      </c>
    </row>
    <row r="79" spans="1:20" s="9" customFormat="1" x14ac:dyDescent="0.25">
      <c r="A79" s="12" t="s">
        <v>414</v>
      </c>
      <c r="B79" s="13" t="s">
        <v>135</v>
      </c>
      <c r="C79" s="14" t="s">
        <v>135</v>
      </c>
      <c r="D79" s="13" t="s">
        <v>135</v>
      </c>
      <c r="E79" s="14" t="s">
        <v>135</v>
      </c>
      <c r="F79" s="13">
        <v>-1173</v>
      </c>
      <c r="G79" s="26">
        <v>-6412</v>
      </c>
      <c r="H79" s="13">
        <v>-3819.6284000000001</v>
      </c>
      <c r="I79" s="14">
        <v>-4604.9439990399997</v>
      </c>
      <c r="J79" s="13">
        <v>-6931.8222017549115</v>
      </c>
      <c r="K79" s="14">
        <v>-733.38678894566965</v>
      </c>
      <c r="L79" s="13">
        <v>-1580.6685462146017</v>
      </c>
    </row>
    <row r="80" spans="1:20" s="9" customFormat="1" x14ac:dyDescent="0.25">
      <c r="A80" s="123" t="s">
        <v>415</v>
      </c>
      <c r="B80" s="123"/>
      <c r="C80" s="123"/>
      <c r="D80" s="123"/>
      <c r="E80" s="123"/>
      <c r="F80" s="123"/>
      <c r="G80" s="123"/>
      <c r="H80" s="123"/>
      <c r="I80" s="123"/>
      <c r="J80" s="123"/>
      <c r="K80" s="123"/>
      <c r="L80" s="123"/>
    </row>
    <row r="81" spans="1:12" s="9" customFormat="1" x14ac:dyDescent="0.25"/>
    <row r="82" spans="1:12" s="9" customFormat="1" x14ac:dyDescent="0.25"/>
    <row r="83" spans="1:12" s="9" customFormat="1" x14ac:dyDescent="0.25">
      <c r="A83" s="20" t="s">
        <v>416</v>
      </c>
      <c r="B83" s="8" t="s">
        <v>298</v>
      </c>
      <c r="C83" s="8" t="s">
        <v>299</v>
      </c>
      <c r="D83" s="8" t="s">
        <v>300</v>
      </c>
      <c r="E83" s="8" t="s">
        <v>274</v>
      </c>
      <c r="F83" s="8" t="s">
        <v>275</v>
      </c>
      <c r="G83" s="39" t="s">
        <v>301</v>
      </c>
      <c r="H83" s="8" t="s">
        <v>277</v>
      </c>
      <c r="I83" s="8" t="s">
        <v>278</v>
      </c>
      <c r="J83" s="8" t="s">
        <v>279</v>
      </c>
      <c r="K83" s="8" t="s">
        <v>302</v>
      </c>
      <c r="L83" s="8" t="s">
        <v>303</v>
      </c>
    </row>
    <row r="84" spans="1:12" s="9" customFormat="1" x14ac:dyDescent="0.25">
      <c r="A84" s="12" t="s">
        <v>417</v>
      </c>
      <c r="B84" s="13">
        <v>11893</v>
      </c>
      <c r="C84" s="14">
        <v>41281</v>
      </c>
      <c r="D84" s="13">
        <v>140880</v>
      </c>
      <c r="E84" s="14">
        <v>508968</v>
      </c>
      <c r="F84" s="13">
        <v>1226502</v>
      </c>
      <c r="G84" s="26">
        <v>1758204</v>
      </c>
      <c r="H84" s="13">
        <v>4418440.3623000002</v>
      </c>
      <c r="I84" s="14">
        <v>5610653.7169593796</v>
      </c>
      <c r="J84" s="13">
        <v>6370179.1792688463</v>
      </c>
      <c r="K84" s="14">
        <v>10963303.890144702</v>
      </c>
      <c r="L84" s="13">
        <v>13723602.263423661</v>
      </c>
    </row>
    <row r="85" spans="1:12" s="9" customFormat="1" x14ac:dyDescent="0.25">
      <c r="A85" s="15" t="s">
        <v>293</v>
      </c>
      <c r="B85" s="13" t="s">
        <v>135</v>
      </c>
      <c r="C85" s="40">
        <f>C84/B84-1</f>
        <v>2.4710333809804088</v>
      </c>
      <c r="D85" s="41">
        <f t="shared" ref="D85:G85" si="3">D84/C84-1</f>
        <v>2.4127080254838789</v>
      </c>
      <c r="E85" s="40">
        <f t="shared" si="3"/>
        <v>2.6127768313458262</v>
      </c>
      <c r="F85" s="41">
        <f t="shared" si="3"/>
        <v>1.409782147404159</v>
      </c>
      <c r="G85" s="42">
        <f t="shared" si="3"/>
        <v>0.43351091151910071</v>
      </c>
      <c r="H85" s="41">
        <v>1.5130419236334349</v>
      </c>
      <c r="I85" s="40">
        <v>0.26982673905295806</v>
      </c>
      <c r="J85" s="41">
        <v>0.13537200843702779</v>
      </c>
      <c r="K85" s="40">
        <v>0.72103540286963219</v>
      </c>
      <c r="L85" s="41">
        <v>0.25177614348173716</v>
      </c>
    </row>
    <row r="86" spans="1:12" s="9" customFormat="1" x14ac:dyDescent="0.25">
      <c r="A86" s="12" t="s">
        <v>418</v>
      </c>
      <c r="B86" s="13" t="s">
        <v>135</v>
      </c>
      <c r="C86" s="14" t="s">
        <v>135</v>
      </c>
      <c r="D86" s="13" t="s">
        <v>135</v>
      </c>
      <c r="E86" s="14" t="s">
        <v>135</v>
      </c>
      <c r="F86" s="13">
        <v>1767</v>
      </c>
      <c r="G86" s="26">
        <v>4087</v>
      </c>
      <c r="H86" s="13" t="s">
        <v>135</v>
      </c>
      <c r="I86" s="14" t="s">
        <v>135</v>
      </c>
      <c r="J86" s="13" t="s">
        <v>135</v>
      </c>
      <c r="K86" s="14" t="s">
        <v>135</v>
      </c>
      <c r="L86" s="13" t="s">
        <v>135</v>
      </c>
    </row>
    <row r="87" spans="1:12" s="9" customFormat="1" x14ac:dyDescent="0.25">
      <c r="A87" s="15" t="s">
        <v>293</v>
      </c>
      <c r="B87" s="13" t="s">
        <v>135</v>
      </c>
      <c r="C87" s="14" t="s">
        <v>135</v>
      </c>
      <c r="D87" s="13" t="s">
        <v>135</v>
      </c>
      <c r="E87" s="14" t="s">
        <v>135</v>
      </c>
      <c r="F87" s="13" t="s">
        <v>135</v>
      </c>
      <c r="G87" s="42">
        <f>G86/F86-1</f>
        <v>1.3129598189020939</v>
      </c>
      <c r="H87" s="13" t="s">
        <v>135</v>
      </c>
      <c r="I87" s="14" t="s">
        <v>135</v>
      </c>
      <c r="J87" s="13" t="s">
        <v>135</v>
      </c>
      <c r="K87" s="14" t="s">
        <v>135</v>
      </c>
      <c r="L87" s="13" t="s">
        <v>135</v>
      </c>
    </row>
    <row r="88" spans="1:12" s="9" customFormat="1" x14ac:dyDescent="0.25">
      <c r="A88" s="12" t="s">
        <v>419</v>
      </c>
      <c r="B88" s="13" t="s">
        <v>135</v>
      </c>
      <c r="C88" s="14" t="s">
        <v>135</v>
      </c>
      <c r="D88" s="13">
        <v>27683</v>
      </c>
      <c r="E88" s="14">
        <v>77503</v>
      </c>
      <c r="F88" s="13">
        <v>555034</v>
      </c>
      <c r="G88" s="26">
        <v>912740</v>
      </c>
      <c r="H88" s="13">
        <v>3335334.5079999999</v>
      </c>
      <c r="I88" s="14">
        <v>4183176.5399336</v>
      </c>
      <c r="J88" s="13">
        <v>4792247.044147932</v>
      </c>
      <c r="K88" s="14">
        <v>8641379.8700075503</v>
      </c>
      <c r="L88" s="13">
        <v>10753333.110237395</v>
      </c>
    </row>
    <row r="89" spans="1:12" s="9" customFormat="1" x14ac:dyDescent="0.25">
      <c r="A89" s="15" t="s">
        <v>293</v>
      </c>
      <c r="B89" s="13" t="s">
        <v>135</v>
      </c>
      <c r="C89" s="14" t="s">
        <v>135</v>
      </c>
      <c r="D89" s="13" t="s">
        <v>135</v>
      </c>
      <c r="E89" s="40">
        <v>1.7996604414261461</v>
      </c>
      <c r="F89" s="41">
        <v>6.1614518147684603</v>
      </c>
      <c r="G89" s="42">
        <v>0.64447583391287733</v>
      </c>
      <c r="H89" s="41">
        <v>2.6541999999999999</v>
      </c>
      <c r="I89" s="40">
        <v>0.25419999999999998</v>
      </c>
      <c r="J89" s="41">
        <v>0.14560000000000001</v>
      </c>
      <c r="K89" s="40">
        <v>0.80320000000000003</v>
      </c>
      <c r="L89" s="41">
        <v>0.24440000000000001</v>
      </c>
    </row>
    <row r="90" spans="1:12" s="9" customFormat="1" x14ac:dyDescent="0.25">
      <c r="A90" s="12" t="s">
        <v>420</v>
      </c>
      <c r="B90" s="13" t="s">
        <v>135</v>
      </c>
      <c r="C90" s="14" t="s">
        <v>135</v>
      </c>
      <c r="D90" s="13">
        <v>87220</v>
      </c>
      <c r="E90" s="14">
        <v>342273</v>
      </c>
      <c r="F90" s="13">
        <v>563677</v>
      </c>
      <c r="G90" s="26">
        <v>665183</v>
      </c>
      <c r="H90" s="13">
        <v>848307.87990000006</v>
      </c>
      <c r="I90" s="14">
        <v>1073448.7912254601</v>
      </c>
      <c r="J90" s="13">
        <v>1186482.9489415011</v>
      </c>
      <c r="K90" s="14">
        <v>1783877.1137335468</v>
      </c>
      <c r="L90" s="13">
        <v>2323321.5529265716</v>
      </c>
    </row>
    <row r="91" spans="1:12" s="9" customFormat="1" x14ac:dyDescent="0.25">
      <c r="A91" s="15" t="s">
        <v>293</v>
      </c>
      <c r="B91" s="13" t="s">
        <v>135</v>
      </c>
      <c r="C91" s="14" t="s">
        <v>135</v>
      </c>
      <c r="D91" s="13" t="s">
        <v>135</v>
      </c>
      <c r="E91" s="40">
        <v>2.9242490254528777</v>
      </c>
      <c r="F91" s="41">
        <v>0.64686376079912811</v>
      </c>
      <c r="G91" s="42">
        <v>0.18007830725752516</v>
      </c>
      <c r="H91" s="41">
        <v>0.27529999999999999</v>
      </c>
      <c r="I91" s="40">
        <v>0.26540000000000002</v>
      </c>
      <c r="J91" s="41">
        <v>0.1053</v>
      </c>
      <c r="K91" s="40">
        <v>0.50349999999999995</v>
      </c>
      <c r="L91" s="41">
        <v>0.3024</v>
      </c>
    </row>
    <row r="92" spans="1:12" s="9" customFormat="1" x14ac:dyDescent="0.25">
      <c r="A92" s="12" t="s">
        <v>421</v>
      </c>
      <c r="B92" s="13" t="s">
        <v>135</v>
      </c>
      <c r="C92" s="14" t="s">
        <v>135</v>
      </c>
      <c r="D92" s="13">
        <v>25977</v>
      </c>
      <c r="E92" s="14">
        <v>89192</v>
      </c>
      <c r="F92" s="13">
        <v>107791</v>
      </c>
      <c r="G92" s="26">
        <v>180281</v>
      </c>
      <c r="H92" s="13">
        <v>234797.97440000001</v>
      </c>
      <c r="I92" s="14">
        <v>354028.38580032001</v>
      </c>
      <c r="J92" s="13">
        <v>391449.18617941381</v>
      </c>
      <c r="K92" s="14">
        <v>538046.90640360431</v>
      </c>
      <c r="L92" s="13">
        <v>646947.60025969381</v>
      </c>
    </row>
    <row r="93" spans="1:12" s="9" customFormat="1" x14ac:dyDescent="0.25">
      <c r="A93" s="15" t="s">
        <v>293</v>
      </c>
      <c r="B93" s="13" t="s">
        <v>135</v>
      </c>
      <c r="C93" s="14" t="s">
        <v>135</v>
      </c>
      <c r="D93" s="13" t="s">
        <v>135</v>
      </c>
      <c r="E93" s="40">
        <v>2.4334988643800286</v>
      </c>
      <c r="F93" s="41">
        <v>0.20852767064310695</v>
      </c>
      <c r="G93" s="42">
        <v>0.67250512565984177</v>
      </c>
      <c r="H93" s="41">
        <v>0.3024</v>
      </c>
      <c r="I93" s="40">
        <v>0.50780000000000003</v>
      </c>
      <c r="J93" s="41">
        <v>0.1057</v>
      </c>
      <c r="K93" s="40">
        <v>0.3745</v>
      </c>
      <c r="L93" s="41">
        <v>0.2024</v>
      </c>
    </row>
    <row r="94" spans="1:12" s="9" customFormat="1" x14ac:dyDescent="0.25">
      <c r="A94" s="123" t="s">
        <v>422</v>
      </c>
      <c r="B94" s="123"/>
      <c r="C94" s="123"/>
      <c r="D94" s="123"/>
      <c r="E94" s="123"/>
      <c r="F94" s="123"/>
      <c r="G94" s="123"/>
      <c r="H94" s="123"/>
      <c r="I94" s="123"/>
      <c r="J94" s="123"/>
      <c r="K94" s="123"/>
      <c r="L94" s="123"/>
    </row>
    <row r="95" spans="1:12" s="9" customFormat="1" x14ac:dyDescent="0.25"/>
    <row r="96" spans="1:12" s="9" customFormat="1" x14ac:dyDescent="0.25"/>
    <row r="97" spans="1:13" s="9" customFormat="1" x14ac:dyDescent="0.25"/>
    <row r="98" spans="1:13" s="9" customFormat="1" x14ac:dyDescent="0.25">
      <c r="A98" s="20" t="s">
        <v>423</v>
      </c>
      <c r="B98" s="8" t="s">
        <v>298</v>
      </c>
      <c r="C98" s="8" t="s">
        <v>299</v>
      </c>
      <c r="D98" s="8" t="s">
        <v>300</v>
      </c>
      <c r="E98" s="8" t="s">
        <v>274</v>
      </c>
      <c r="F98" s="8" t="s">
        <v>275</v>
      </c>
      <c r="G98" s="39" t="s">
        <v>301</v>
      </c>
      <c r="H98" s="8" t="s">
        <v>277</v>
      </c>
      <c r="I98" s="8" t="s">
        <v>278</v>
      </c>
      <c r="J98" s="8" t="s">
        <v>279</v>
      </c>
      <c r="K98" s="8" t="s">
        <v>302</v>
      </c>
      <c r="L98" s="8" t="s">
        <v>303</v>
      </c>
    </row>
    <row r="99" spans="1:13" s="9" customFormat="1" x14ac:dyDescent="0.25">
      <c r="A99" s="12" t="s">
        <v>372</v>
      </c>
      <c r="B99" s="13">
        <v>2040</v>
      </c>
      <c r="C99" s="14">
        <v>8442</v>
      </c>
      <c r="D99" s="13">
        <v>9724</v>
      </c>
      <c r="E99" s="14">
        <v>16914</v>
      </c>
      <c r="F99" s="13">
        <v>21024</v>
      </c>
      <c r="G99" s="26">
        <v>63645</v>
      </c>
      <c r="H99" s="13">
        <v>44078.905599999998</v>
      </c>
      <c r="I99" s="14">
        <v>54147.217207040005</v>
      </c>
      <c r="J99" s="13">
        <v>76893.168410764993</v>
      </c>
      <c r="K99" s="14">
        <v>92600.109833205555</v>
      </c>
      <c r="L99" s="13">
        <v>150004.77917123481</v>
      </c>
    </row>
    <row r="100" spans="1:13" s="9" customFormat="1" x14ac:dyDescent="0.25">
      <c r="A100" s="15" t="s">
        <v>293</v>
      </c>
      <c r="B100" s="13" t="s">
        <v>135</v>
      </c>
      <c r="C100" s="40">
        <v>3.1382352941176475</v>
      </c>
      <c r="D100" s="41">
        <v>0.15185974887467424</v>
      </c>
      <c r="E100" s="40">
        <v>0.73940765117235707</v>
      </c>
      <c r="F100" s="41">
        <v>0.24299396949272789</v>
      </c>
      <c r="G100" s="42">
        <v>2.0272545662100456</v>
      </c>
      <c r="H100" s="41">
        <v>-0.30742547568544276</v>
      </c>
      <c r="I100" s="40">
        <v>0.22841564394557046</v>
      </c>
      <c r="J100" s="41">
        <v>0.42007608843040689</v>
      </c>
      <c r="K100" s="40">
        <v>0.20426966071333852</v>
      </c>
      <c r="L100" s="41">
        <v>0.61992009989435748</v>
      </c>
    </row>
    <row r="101" spans="1:13" s="9" customFormat="1" x14ac:dyDescent="0.25">
      <c r="A101" s="12" t="s">
        <v>424</v>
      </c>
      <c r="B101" s="13" t="s">
        <v>135</v>
      </c>
      <c r="C101" s="14" t="s">
        <v>135</v>
      </c>
      <c r="D101" s="13" t="s">
        <v>135</v>
      </c>
      <c r="E101" s="14" t="s">
        <v>135</v>
      </c>
      <c r="F101" s="13" t="s">
        <v>135</v>
      </c>
      <c r="G101" s="26">
        <v>35261</v>
      </c>
      <c r="H101" s="13">
        <v>35261</v>
      </c>
      <c r="I101" s="14" t="s">
        <v>135</v>
      </c>
      <c r="J101" s="13" t="s">
        <v>135</v>
      </c>
      <c r="K101" s="14" t="s">
        <v>135</v>
      </c>
      <c r="L101" s="13" t="s">
        <v>135</v>
      </c>
    </row>
    <row r="102" spans="1:13" s="9" customFormat="1" x14ac:dyDescent="0.25">
      <c r="A102" s="15" t="s">
        <v>293</v>
      </c>
      <c r="B102" s="13" t="s">
        <v>135</v>
      </c>
      <c r="C102" s="14" t="s">
        <v>135</v>
      </c>
      <c r="D102" s="13" t="s">
        <v>135</v>
      </c>
      <c r="E102" s="14" t="s">
        <v>135</v>
      </c>
      <c r="F102" s="13" t="s">
        <v>135</v>
      </c>
      <c r="G102" s="26" t="s">
        <v>135</v>
      </c>
      <c r="H102" s="13" t="s">
        <v>135</v>
      </c>
      <c r="I102" s="14" t="s">
        <v>135</v>
      </c>
      <c r="J102" s="13" t="s">
        <v>135</v>
      </c>
      <c r="K102" s="14" t="s">
        <v>135</v>
      </c>
      <c r="L102" s="13" t="s">
        <v>135</v>
      </c>
    </row>
    <row r="103" spans="1:13" s="9" customFormat="1" x14ac:dyDescent="0.25">
      <c r="A103" s="12" t="s">
        <v>425</v>
      </c>
      <c r="B103" s="13" t="s">
        <v>135</v>
      </c>
      <c r="C103" s="14" t="s">
        <v>135</v>
      </c>
      <c r="D103" s="13" t="s">
        <v>135</v>
      </c>
      <c r="E103" s="14">
        <v>9718</v>
      </c>
      <c r="F103" s="13">
        <v>9893</v>
      </c>
      <c r="G103" s="26">
        <v>13265</v>
      </c>
      <c r="H103" s="13">
        <v>22281.220499999999</v>
      </c>
      <c r="I103" s="14">
        <v>26904.573753749999</v>
      </c>
      <c r="J103" s="13">
        <v>38355.160343345997</v>
      </c>
      <c r="K103" s="14">
        <v>42075.610896650556</v>
      </c>
      <c r="L103" s="13">
        <v>74263.453232588232</v>
      </c>
    </row>
    <row r="104" spans="1:13" s="9" customFormat="1" x14ac:dyDescent="0.25">
      <c r="A104" s="15" t="s">
        <v>293</v>
      </c>
      <c r="B104" s="13" t="s">
        <v>135</v>
      </c>
      <c r="C104" s="14" t="s">
        <v>135</v>
      </c>
      <c r="D104" s="13" t="s">
        <v>135</v>
      </c>
      <c r="E104" s="14" t="s">
        <v>135</v>
      </c>
      <c r="F104" s="41">
        <v>1.8007820539205577E-2</v>
      </c>
      <c r="G104" s="42">
        <v>0.34084706358030936</v>
      </c>
      <c r="H104" s="41">
        <v>0.67969999999999997</v>
      </c>
      <c r="I104" s="40">
        <v>0.20749999999999999</v>
      </c>
      <c r="J104" s="41">
        <v>0.42559999999999998</v>
      </c>
      <c r="K104" s="40">
        <v>9.7000000000000003E-2</v>
      </c>
      <c r="L104" s="41">
        <v>0.76500000000000001</v>
      </c>
    </row>
    <row r="105" spans="1:13" s="9" customFormat="1" x14ac:dyDescent="0.25">
      <c r="A105" s="12" t="s">
        <v>426</v>
      </c>
      <c r="B105" s="13" t="s">
        <v>135</v>
      </c>
      <c r="C105" s="14" t="s">
        <v>135</v>
      </c>
      <c r="D105" s="13" t="s">
        <v>135</v>
      </c>
      <c r="E105" s="14">
        <v>5316</v>
      </c>
      <c r="F105" s="13">
        <v>7203</v>
      </c>
      <c r="G105" s="26">
        <v>10752</v>
      </c>
      <c r="H105" s="13">
        <v>16975.257600000001</v>
      </c>
      <c r="I105" s="14">
        <v>21692.681687040003</v>
      </c>
      <c r="J105" s="13">
        <v>32267.864009472007</v>
      </c>
      <c r="K105" s="14">
        <v>42348.344726031064</v>
      </c>
      <c r="L105" s="13">
        <v>65737.335518218024</v>
      </c>
    </row>
    <row r="106" spans="1:13" s="9" customFormat="1" x14ac:dyDescent="0.25">
      <c r="A106" s="15" t="s">
        <v>293</v>
      </c>
      <c r="B106" s="13" t="s">
        <v>135</v>
      </c>
      <c r="C106" s="14" t="s">
        <v>135</v>
      </c>
      <c r="D106" s="13" t="s">
        <v>135</v>
      </c>
      <c r="E106" s="14" t="s">
        <v>135</v>
      </c>
      <c r="F106" s="41">
        <v>0.35496613995485338</v>
      </c>
      <c r="G106" s="42">
        <v>0.49271137026239065</v>
      </c>
      <c r="H106" s="41">
        <v>0.57879999999999998</v>
      </c>
      <c r="I106" s="40">
        <v>0.27789999999999998</v>
      </c>
      <c r="J106" s="41">
        <v>0.48749999999999999</v>
      </c>
      <c r="K106" s="40">
        <v>0.31240000000000001</v>
      </c>
      <c r="L106" s="41">
        <v>0.55230000000000001</v>
      </c>
    </row>
    <row r="107" spans="1:13" s="9" customFormat="1" x14ac:dyDescent="0.25">
      <c r="A107" s="12" t="s">
        <v>427</v>
      </c>
      <c r="B107" s="13" t="s">
        <v>135</v>
      </c>
      <c r="C107" s="14" t="s">
        <v>135</v>
      </c>
      <c r="D107" s="13" t="s">
        <v>135</v>
      </c>
      <c r="E107" s="14">
        <v>1671</v>
      </c>
      <c r="F107" s="13">
        <v>2380</v>
      </c>
      <c r="G107" s="26">
        <v>2750</v>
      </c>
      <c r="H107" s="13">
        <v>3031.6</v>
      </c>
      <c r="I107" s="14">
        <v>3215.6181199999996</v>
      </c>
      <c r="J107" s="13">
        <v>3777.0650437519998</v>
      </c>
      <c r="K107" s="14">
        <v>5190.4427831239982</v>
      </c>
      <c r="L107" s="13">
        <v>6258.1168636126049</v>
      </c>
    </row>
    <row r="108" spans="1:13" s="9" customFormat="1" x14ac:dyDescent="0.25">
      <c r="A108" s="15" t="s">
        <v>293</v>
      </c>
      <c r="B108" s="13" t="s">
        <v>135</v>
      </c>
      <c r="C108" s="14" t="s">
        <v>135</v>
      </c>
      <c r="D108" s="13" t="s">
        <v>135</v>
      </c>
      <c r="E108" s="14" t="s">
        <v>135</v>
      </c>
      <c r="F108" s="41">
        <v>0.4242968282465589</v>
      </c>
      <c r="G108" s="42">
        <v>0.15546218487394947</v>
      </c>
      <c r="H108" s="41">
        <v>0.1024</v>
      </c>
      <c r="I108" s="40">
        <v>6.0699999999999997E-2</v>
      </c>
      <c r="J108" s="41">
        <v>0.17460000000000001</v>
      </c>
      <c r="K108" s="40">
        <v>0.37419999999999998</v>
      </c>
      <c r="L108" s="41">
        <v>0.20569999999999999</v>
      </c>
    </row>
    <row r="109" spans="1:13" s="9" customFormat="1" x14ac:dyDescent="0.25">
      <c r="A109" s="12" t="s">
        <v>421</v>
      </c>
      <c r="B109" s="13" t="s">
        <v>135</v>
      </c>
      <c r="C109" s="14" t="s">
        <v>135</v>
      </c>
      <c r="D109" s="13" t="s">
        <v>135</v>
      </c>
      <c r="E109" s="14">
        <v>209</v>
      </c>
      <c r="F109" s="13">
        <v>1548</v>
      </c>
      <c r="G109" s="26">
        <v>1617</v>
      </c>
      <c r="H109" s="13">
        <v>1790.8274999999999</v>
      </c>
      <c r="I109" s="14">
        <v>2334.3436462499999</v>
      </c>
      <c r="J109" s="13">
        <v>2493.0790141950001</v>
      </c>
      <c r="K109" s="14">
        <v>2985.7114273999323</v>
      </c>
      <c r="L109" s="13">
        <v>3745.873556815955</v>
      </c>
    </row>
    <row r="110" spans="1:13" s="9" customFormat="1" x14ac:dyDescent="0.25">
      <c r="A110" s="15" t="s">
        <v>293</v>
      </c>
      <c r="B110" s="13" t="s">
        <v>135</v>
      </c>
      <c r="C110" s="14" t="s">
        <v>135</v>
      </c>
      <c r="D110" s="13" t="s">
        <v>135</v>
      </c>
      <c r="E110" s="14" t="s">
        <v>135</v>
      </c>
      <c r="F110" s="41">
        <v>6.4066985645933014</v>
      </c>
      <c r="G110" s="42">
        <v>4.4573643410852792E-2</v>
      </c>
      <c r="H110" s="41">
        <v>0.1075</v>
      </c>
      <c r="I110" s="40">
        <v>0.30349999999999999</v>
      </c>
      <c r="J110" s="41">
        <v>6.8000000000000005E-2</v>
      </c>
      <c r="K110" s="40">
        <v>0.1976</v>
      </c>
      <c r="L110" s="41">
        <v>0.25459999999999999</v>
      </c>
    </row>
    <row r="111" spans="1:13" s="9" customFormat="1" ht="35.4" customHeight="1" x14ac:dyDescent="0.25">
      <c r="A111" s="123" t="s">
        <v>428</v>
      </c>
      <c r="B111" s="123"/>
      <c r="C111" s="123"/>
      <c r="D111" s="123"/>
      <c r="E111" s="123"/>
      <c r="F111" s="123"/>
      <c r="G111" s="123"/>
      <c r="H111" s="123"/>
      <c r="I111" s="123"/>
      <c r="J111" s="123"/>
      <c r="K111" s="123"/>
      <c r="L111" s="123"/>
      <c r="M111" s="123"/>
    </row>
    <row r="112" spans="1:13" s="9" customFormat="1" x14ac:dyDescent="0.25"/>
    <row r="113" spans="1:12" s="9" customFormat="1" x14ac:dyDescent="0.25"/>
    <row r="114" spans="1:12" s="9" customFormat="1" x14ac:dyDescent="0.25">
      <c r="A114" s="20" t="s">
        <v>429</v>
      </c>
      <c r="B114" s="8" t="s">
        <v>298</v>
      </c>
      <c r="C114" s="8" t="s">
        <v>299</v>
      </c>
      <c r="D114" s="8" t="s">
        <v>300</v>
      </c>
      <c r="E114" s="8" t="s">
        <v>274</v>
      </c>
      <c r="F114" s="8" t="s">
        <v>275</v>
      </c>
      <c r="G114" s="39" t="s">
        <v>301</v>
      </c>
      <c r="H114" s="8" t="s">
        <v>277</v>
      </c>
      <c r="I114" s="8" t="s">
        <v>278</v>
      </c>
      <c r="J114" s="8" t="s">
        <v>279</v>
      </c>
      <c r="K114" s="8" t="s">
        <v>302</v>
      </c>
      <c r="L114" s="8" t="s">
        <v>303</v>
      </c>
    </row>
    <row r="115" spans="1:12" s="9" customFormat="1" x14ac:dyDescent="0.25">
      <c r="A115" s="12" t="s">
        <v>373</v>
      </c>
      <c r="B115" s="13" t="s">
        <v>135</v>
      </c>
      <c r="C115" s="14">
        <v>7343</v>
      </c>
      <c r="D115" s="13" t="s">
        <v>135</v>
      </c>
      <c r="E115" s="14" t="s">
        <v>135</v>
      </c>
      <c r="F115" s="13">
        <v>61176</v>
      </c>
      <c r="G115" s="26">
        <v>114229</v>
      </c>
      <c r="H115" s="13">
        <f>G115*(1+H116)</f>
        <v>84015.429499999998</v>
      </c>
      <c r="I115" s="14">
        <f t="shared" ref="I115:L115" si="4">H115*(1+I116)</f>
        <v>75412.249519199991</v>
      </c>
      <c r="J115" s="13">
        <f t="shared" si="4"/>
        <v>69869.449179538788</v>
      </c>
      <c r="K115" s="14">
        <f t="shared" si="4"/>
        <v>86267.808901976532</v>
      </c>
      <c r="L115" s="13">
        <f t="shared" si="4"/>
        <v>102865.73533471681</v>
      </c>
    </row>
    <row r="116" spans="1:12" s="9" customFormat="1" x14ac:dyDescent="0.25">
      <c r="A116" s="15" t="s">
        <v>293</v>
      </c>
      <c r="B116" s="13" t="s">
        <v>135</v>
      </c>
      <c r="C116" s="14" t="s">
        <v>135</v>
      </c>
      <c r="D116" s="13" t="s">
        <v>135</v>
      </c>
      <c r="E116" s="14" t="s">
        <v>135</v>
      </c>
      <c r="F116" s="13" t="s">
        <v>135</v>
      </c>
      <c r="G116" s="26" t="s">
        <v>135</v>
      </c>
      <c r="H116" s="41">
        <v>-0.26450000000000001</v>
      </c>
      <c r="I116" s="40">
        <v>-0.1024</v>
      </c>
      <c r="J116" s="41">
        <v>-7.3499999999999996E-2</v>
      </c>
      <c r="K116" s="40">
        <v>0.23469999999999999</v>
      </c>
      <c r="L116" s="41">
        <v>0.19239999999999999</v>
      </c>
    </row>
    <row r="117" spans="1:12" s="9" customFormat="1" x14ac:dyDescent="0.25">
      <c r="A117" s="47" t="s">
        <v>430</v>
      </c>
      <c r="B117" s="47"/>
      <c r="C117" s="47"/>
      <c r="D117" s="47"/>
      <c r="E117" s="47"/>
      <c r="F117" s="47"/>
      <c r="G117" s="47"/>
      <c r="H117" s="47"/>
      <c r="I117" s="47"/>
      <c r="J117" s="47"/>
      <c r="K117" s="47"/>
      <c r="L117" s="47"/>
    </row>
    <row r="118" spans="1:12" s="9" customFormat="1" x14ac:dyDescent="0.25"/>
    <row r="119" spans="1:12" s="9" customFormat="1" x14ac:dyDescent="0.25"/>
    <row r="120" spans="1:12" s="9" customFormat="1" x14ac:dyDescent="0.25">
      <c r="A120" s="20" t="s">
        <v>431</v>
      </c>
      <c r="B120" s="8" t="s">
        <v>298</v>
      </c>
      <c r="C120" s="8" t="s">
        <v>299</v>
      </c>
      <c r="D120" s="8" t="s">
        <v>300</v>
      </c>
      <c r="E120" s="8" t="s">
        <v>274</v>
      </c>
      <c r="F120" s="8" t="s">
        <v>275</v>
      </c>
      <c r="G120" s="39" t="s">
        <v>301</v>
      </c>
      <c r="H120" s="8" t="s">
        <v>277</v>
      </c>
      <c r="I120" s="8" t="s">
        <v>278</v>
      </c>
      <c r="J120" s="8" t="s">
        <v>279</v>
      </c>
      <c r="K120" s="8" t="s">
        <v>302</v>
      </c>
      <c r="L120" s="8" t="s">
        <v>303</v>
      </c>
    </row>
    <row r="121" spans="1:12" s="9" customFormat="1" x14ac:dyDescent="0.25">
      <c r="A121" s="12" t="s">
        <v>375</v>
      </c>
      <c r="B121" s="13">
        <v>4</v>
      </c>
      <c r="C121" s="14">
        <v>11233</v>
      </c>
      <c r="D121" s="13">
        <v>37623</v>
      </c>
      <c r="E121" s="14">
        <v>57054</v>
      </c>
      <c r="F121" s="13">
        <v>138787</v>
      </c>
      <c r="G121" s="26">
        <v>1015779</v>
      </c>
      <c r="H121" s="13">
        <v>1157131.8985000001</v>
      </c>
      <c r="I121" s="14">
        <v>1223682.1292047501</v>
      </c>
      <c r="J121" s="13">
        <v>1563199.9575581662</v>
      </c>
      <c r="K121" s="14">
        <v>1929139.8959353047</v>
      </c>
      <c r="L121" s="13">
        <v>2912494.7840767405</v>
      </c>
    </row>
    <row r="122" spans="1:12" s="9" customFormat="1" x14ac:dyDescent="0.25">
      <c r="A122" s="15" t="s">
        <v>293</v>
      </c>
      <c r="B122" s="13" t="s">
        <v>135</v>
      </c>
      <c r="C122" s="40">
        <f>C121/B121-1</f>
        <v>2807.25</v>
      </c>
      <c r="D122" s="41">
        <f t="shared" ref="D122:G122" si="5">D121/C121-1</f>
        <v>2.3493278732306595</v>
      </c>
      <c r="E122" s="40">
        <f t="shared" si="5"/>
        <v>0.51646599154772344</v>
      </c>
      <c r="F122" s="41">
        <f t="shared" si="5"/>
        <v>1.4325551232166016</v>
      </c>
      <c r="G122" s="42">
        <f t="shared" si="5"/>
        <v>6.31897800226246</v>
      </c>
      <c r="H122" s="41">
        <v>0.13915713801919516</v>
      </c>
      <c r="I122" s="40">
        <v>5.7513089727298627E-2</v>
      </c>
      <c r="J122" s="41">
        <v>0.27745590153716071</v>
      </c>
      <c r="K122" s="40">
        <v>0.23409669160224622</v>
      </c>
      <c r="L122" s="41">
        <v>0.50973746912464124</v>
      </c>
    </row>
    <row r="123" spans="1:12" s="9" customFormat="1" x14ac:dyDescent="0.25">
      <c r="A123" s="12" t="s">
        <v>432</v>
      </c>
      <c r="B123" s="13" t="s">
        <v>135</v>
      </c>
      <c r="C123" s="14" t="s">
        <v>135</v>
      </c>
      <c r="D123" s="13" t="s">
        <v>135</v>
      </c>
      <c r="E123" s="14" t="s">
        <v>135</v>
      </c>
      <c r="F123" s="13" t="s">
        <v>135</v>
      </c>
      <c r="G123" s="26">
        <v>538382</v>
      </c>
      <c r="H123" s="13">
        <v>538382</v>
      </c>
      <c r="I123" s="14">
        <v>538382</v>
      </c>
      <c r="J123" s="13">
        <v>538382</v>
      </c>
      <c r="K123" s="14">
        <v>538382</v>
      </c>
      <c r="L123" s="13">
        <v>538382</v>
      </c>
    </row>
    <row r="124" spans="1:12" s="9" customFormat="1" x14ac:dyDescent="0.25">
      <c r="A124" s="12" t="s">
        <v>433</v>
      </c>
      <c r="B124" s="13" t="s">
        <v>135</v>
      </c>
      <c r="C124" s="14" t="s">
        <v>135</v>
      </c>
      <c r="D124" s="13" t="s">
        <v>135</v>
      </c>
      <c r="E124" s="14">
        <v>53304</v>
      </c>
      <c r="F124" s="13">
        <v>134749</v>
      </c>
      <c r="G124" s="26">
        <v>264931</v>
      </c>
      <c r="H124" s="13">
        <v>424816.85849999997</v>
      </c>
      <c r="I124" s="14">
        <v>511267.08920474997</v>
      </c>
      <c r="J124" s="13">
        <v>870381.09266216634</v>
      </c>
      <c r="K124" s="14">
        <v>1256221.0310393048</v>
      </c>
      <c r="L124" s="13">
        <v>2258308.5474993582</v>
      </c>
    </row>
    <row r="125" spans="1:12" s="9" customFormat="1" x14ac:dyDescent="0.25">
      <c r="A125" s="15" t="s">
        <v>293</v>
      </c>
      <c r="B125" s="13" t="s">
        <v>135</v>
      </c>
      <c r="C125" s="14" t="s">
        <v>135</v>
      </c>
      <c r="D125" s="13" t="s">
        <v>135</v>
      </c>
      <c r="E125" s="14" t="s">
        <v>135</v>
      </c>
      <c r="F125" s="41">
        <f>F124/E124-1</f>
        <v>1.5279341137625693</v>
      </c>
      <c r="G125" s="42">
        <f>G124/F124-1</f>
        <v>0.9661073551566246</v>
      </c>
      <c r="H125" s="41">
        <v>0.60350000000000004</v>
      </c>
      <c r="I125" s="40">
        <v>0.20349999999999999</v>
      </c>
      <c r="J125" s="41">
        <v>0.70240000000000002</v>
      </c>
      <c r="K125" s="40">
        <v>0.44330000000000003</v>
      </c>
      <c r="L125" s="41">
        <v>0.79769999999999996</v>
      </c>
    </row>
    <row r="126" spans="1:12" s="9" customFormat="1" x14ac:dyDescent="0.25">
      <c r="A126" s="12" t="s">
        <v>434</v>
      </c>
      <c r="B126" s="13" t="s">
        <v>135</v>
      </c>
      <c r="C126" s="14" t="s">
        <v>135</v>
      </c>
      <c r="D126" s="13" t="s">
        <v>135</v>
      </c>
      <c r="E126" s="14" t="s">
        <v>135</v>
      </c>
      <c r="F126" s="13" t="s">
        <v>135</v>
      </c>
      <c r="G126" s="26">
        <v>207468</v>
      </c>
      <c r="H126" s="13">
        <v>187568</v>
      </c>
      <c r="I126" s="14">
        <v>167668</v>
      </c>
      <c r="J126" s="13">
        <v>147768</v>
      </c>
      <c r="K126" s="14">
        <v>127868</v>
      </c>
      <c r="L126" s="13">
        <v>107968</v>
      </c>
    </row>
    <row r="127" spans="1:12" s="9" customFormat="1" x14ac:dyDescent="0.25">
      <c r="A127" s="12" t="s">
        <v>435</v>
      </c>
      <c r="B127" s="13" t="s">
        <v>135</v>
      </c>
      <c r="C127" s="14" t="s">
        <v>135</v>
      </c>
      <c r="D127" s="13" t="s">
        <v>135</v>
      </c>
      <c r="E127" s="14">
        <v>3398</v>
      </c>
      <c r="F127" s="13">
        <v>3398</v>
      </c>
      <c r="G127" s="26">
        <v>3398</v>
      </c>
      <c r="H127" s="13">
        <v>3398</v>
      </c>
      <c r="I127" s="14">
        <v>3398</v>
      </c>
      <c r="J127" s="13">
        <v>3398</v>
      </c>
      <c r="K127" s="14">
        <v>3398</v>
      </c>
      <c r="L127" s="13">
        <v>3398</v>
      </c>
    </row>
    <row r="128" spans="1:12" s="9" customFormat="1" x14ac:dyDescent="0.25">
      <c r="A128" s="12" t="s">
        <v>436</v>
      </c>
      <c r="B128" s="13" t="s">
        <v>135</v>
      </c>
      <c r="C128" s="14" t="s">
        <v>135</v>
      </c>
      <c r="D128" s="13" t="s">
        <v>135</v>
      </c>
      <c r="E128" s="14">
        <v>352</v>
      </c>
      <c r="F128" s="13">
        <v>640</v>
      </c>
      <c r="G128" s="26">
        <v>1600</v>
      </c>
      <c r="H128" s="13">
        <v>2967.04</v>
      </c>
      <c r="I128" s="14">
        <v>2967.04</v>
      </c>
      <c r="J128" s="13">
        <v>3270.864896</v>
      </c>
      <c r="K128" s="14">
        <v>3270.864896</v>
      </c>
      <c r="L128" s="13">
        <v>4438.2365773824004</v>
      </c>
    </row>
    <row r="129" spans="1:13" s="9" customFormat="1" x14ac:dyDescent="0.25">
      <c r="A129" s="15" t="s">
        <v>293</v>
      </c>
      <c r="B129" s="13" t="s">
        <v>135</v>
      </c>
      <c r="C129" s="14" t="s">
        <v>135</v>
      </c>
      <c r="D129" s="13" t="s">
        <v>135</v>
      </c>
      <c r="E129" s="14" t="s">
        <v>135</v>
      </c>
      <c r="F129" s="41">
        <f>F128/E128-1</f>
        <v>0.81818181818181812</v>
      </c>
      <c r="G129" s="42">
        <f>G128/F128-1</f>
        <v>1.5</v>
      </c>
      <c r="H129" s="41">
        <v>0.85440000000000005</v>
      </c>
      <c r="I129" s="40">
        <v>0</v>
      </c>
      <c r="J129" s="41">
        <v>0.1024</v>
      </c>
      <c r="K129" s="40">
        <v>0</v>
      </c>
      <c r="L129" s="41">
        <v>0.3569</v>
      </c>
    </row>
    <row r="130" spans="1:13" s="9" customFormat="1" ht="45.6" customHeight="1" x14ac:dyDescent="0.25">
      <c r="A130" s="123" t="s">
        <v>437</v>
      </c>
      <c r="B130" s="123"/>
      <c r="C130" s="123"/>
      <c r="D130" s="123"/>
      <c r="E130" s="123"/>
      <c r="F130" s="123"/>
      <c r="G130" s="123"/>
      <c r="H130" s="123"/>
      <c r="I130" s="123"/>
      <c r="J130" s="123"/>
      <c r="K130" s="123"/>
      <c r="L130" s="123"/>
      <c r="M130" s="123"/>
    </row>
    <row r="131" spans="1:13" s="9" customFormat="1" x14ac:dyDescent="0.25"/>
    <row r="132" spans="1:13" s="9" customFormat="1" x14ac:dyDescent="0.25"/>
    <row r="133" spans="1:13" s="9" customFormat="1" x14ac:dyDescent="0.25">
      <c r="A133" s="20" t="s">
        <v>438</v>
      </c>
      <c r="B133" s="8" t="s">
        <v>298</v>
      </c>
      <c r="C133" s="8" t="s">
        <v>299</v>
      </c>
      <c r="D133" s="8" t="s">
        <v>300</v>
      </c>
      <c r="E133" s="8" t="s">
        <v>274</v>
      </c>
      <c r="F133" s="8" t="s">
        <v>275</v>
      </c>
      <c r="G133" s="39" t="s">
        <v>301</v>
      </c>
      <c r="H133" s="8" t="s">
        <v>277</v>
      </c>
      <c r="I133" s="8" t="s">
        <v>278</v>
      </c>
      <c r="J133" s="8" t="s">
        <v>279</v>
      </c>
      <c r="K133" s="8" t="s">
        <v>302</v>
      </c>
      <c r="L133" s="8" t="s">
        <v>303</v>
      </c>
    </row>
    <row r="134" spans="1:13" s="9" customFormat="1" x14ac:dyDescent="0.25">
      <c r="A134" s="12" t="s">
        <v>376</v>
      </c>
      <c r="B134" s="13" t="s">
        <v>135</v>
      </c>
      <c r="C134" s="14">
        <v>7343</v>
      </c>
      <c r="D134" s="13">
        <v>3510</v>
      </c>
      <c r="E134" s="14">
        <v>27963</v>
      </c>
      <c r="F134" s="13">
        <v>16944</v>
      </c>
      <c r="G134" s="26">
        <v>38701</v>
      </c>
      <c r="H134" s="13">
        <f>G134*(1+H135)</f>
        <v>48205.965600000003</v>
      </c>
      <c r="I134" s="14">
        <f t="shared" ref="I134:L134" si="6">H134*(1+I135)</f>
        <v>23722.15567176</v>
      </c>
      <c r="J134" s="13">
        <f t="shared" si="6"/>
        <v>46623.524757277104</v>
      </c>
      <c r="K134" s="14">
        <f t="shared" si="6"/>
        <v>53262.714682713369</v>
      </c>
      <c r="L134" s="13">
        <f t="shared" si="6"/>
        <v>71137.681730231969</v>
      </c>
    </row>
    <row r="135" spans="1:13" s="9" customFormat="1" x14ac:dyDescent="0.25">
      <c r="A135" s="15" t="s">
        <v>293</v>
      </c>
      <c r="B135" s="13" t="s">
        <v>135</v>
      </c>
      <c r="C135" s="14" t="s">
        <v>135</v>
      </c>
      <c r="D135" s="41">
        <f>D134/C134-1</f>
        <v>-0.52199373553043715</v>
      </c>
      <c r="E135" s="40">
        <f t="shared" ref="E135:G135" si="7">E134/D134-1</f>
        <v>6.9666666666666668</v>
      </c>
      <c r="F135" s="41">
        <f t="shared" si="7"/>
        <v>-0.39405643171333549</v>
      </c>
      <c r="G135" s="42">
        <f t="shared" si="7"/>
        <v>1.2840533522190745</v>
      </c>
      <c r="H135" s="41">
        <v>0.24560000000000001</v>
      </c>
      <c r="I135" s="40">
        <v>-0.50790000000000002</v>
      </c>
      <c r="J135" s="41">
        <v>0.96540000000000004</v>
      </c>
      <c r="K135" s="40">
        <v>0.1424</v>
      </c>
      <c r="L135" s="41">
        <v>0.33560000000000001</v>
      </c>
    </row>
    <row r="136" spans="1:13" s="9" customFormat="1" x14ac:dyDescent="0.25">
      <c r="A136" s="123" t="s">
        <v>439</v>
      </c>
      <c r="B136" s="123"/>
      <c r="C136" s="123"/>
      <c r="D136" s="123"/>
      <c r="E136" s="123"/>
      <c r="F136" s="123"/>
      <c r="G136" s="123"/>
      <c r="H136" s="123"/>
      <c r="I136" s="123"/>
      <c r="J136" s="123"/>
      <c r="K136" s="123"/>
      <c r="L136" s="123"/>
      <c r="M136" s="123"/>
    </row>
    <row r="137" spans="1:13" s="9" customFormat="1" x14ac:dyDescent="0.25"/>
    <row r="138" spans="1:13" s="9" customFormat="1" x14ac:dyDescent="0.25"/>
    <row r="139" spans="1:13" s="9" customFormat="1" x14ac:dyDescent="0.25"/>
    <row r="140" spans="1:13" s="9" customFormat="1" x14ac:dyDescent="0.25">
      <c r="A140" s="20" t="s">
        <v>440</v>
      </c>
      <c r="B140" s="8" t="s">
        <v>298</v>
      </c>
      <c r="C140" s="8" t="s">
        <v>299</v>
      </c>
      <c r="D140" s="8" t="s">
        <v>300</v>
      </c>
      <c r="E140" s="8" t="s">
        <v>274</v>
      </c>
      <c r="F140" s="8" t="s">
        <v>275</v>
      </c>
      <c r="G140" s="39" t="s">
        <v>301</v>
      </c>
      <c r="H140" s="8" t="s">
        <v>277</v>
      </c>
      <c r="I140" s="8" t="s">
        <v>278</v>
      </c>
      <c r="J140" s="8" t="s">
        <v>279</v>
      </c>
      <c r="K140" s="8" t="s">
        <v>302</v>
      </c>
      <c r="L140" s="8" t="s">
        <v>303</v>
      </c>
    </row>
    <row r="141" spans="1:13" s="9" customFormat="1" x14ac:dyDescent="0.25">
      <c r="A141" s="12" t="s">
        <v>377</v>
      </c>
      <c r="B141" s="13">
        <v>14306</v>
      </c>
      <c r="C141" s="14">
        <v>59857</v>
      </c>
      <c r="D141" s="13">
        <v>59703</v>
      </c>
      <c r="E141" s="14">
        <v>59305</v>
      </c>
      <c r="F141" s="13">
        <v>45184</v>
      </c>
      <c r="G141" s="26">
        <v>44370</v>
      </c>
      <c r="H141" s="13">
        <v>51047.798400000014</v>
      </c>
      <c r="I141" s="14">
        <v>34058.447843890026</v>
      </c>
      <c r="J141" s="13">
        <v>56588.176243736918</v>
      </c>
      <c r="K141" s="14">
        <v>68111.300231684727</v>
      </c>
      <c r="L141" s="13">
        <v>67717.37060968022</v>
      </c>
    </row>
    <row r="142" spans="1:13" s="9" customFormat="1" x14ac:dyDescent="0.25">
      <c r="A142" s="15" t="s">
        <v>293</v>
      </c>
      <c r="B142" s="13" t="s">
        <v>135</v>
      </c>
      <c r="C142" s="40">
        <v>3.1840486509156998</v>
      </c>
      <c r="D142" s="41">
        <v>-2.5727985030991052E-3</v>
      </c>
      <c r="E142" s="40">
        <v>-6.6663316751252033E-3</v>
      </c>
      <c r="F142" s="41">
        <v>-0.2381080853216424</v>
      </c>
      <c r="G142" s="42">
        <v>-1.8015226628895209E-2</v>
      </c>
      <c r="H142" s="41">
        <v>0.15050255578093341</v>
      </c>
      <c r="I142" s="40">
        <v>-0.33281260090758358</v>
      </c>
      <c r="J142" s="41">
        <v>0.66150191292081018</v>
      </c>
      <c r="K142" s="40">
        <v>0.20363130167537724</v>
      </c>
      <c r="L142" s="41">
        <v>-5.7836162379008016E-3</v>
      </c>
    </row>
    <row r="143" spans="1:13" s="9" customFormat="1" x14ac:dyDescent="0.25">
      <c r="A143" s="12" t="s">
        <v>441</v>
      </c>
      <c r="B143" s="13" t="s">
        <v>135</v>
      </c>
      <c r="C143" s="14" t="s">
        <v>135</v>
      </c>
      <c r="D143" s="13">
        <v>27838</v>
      </c>
      <c r="E143" s="14">
        <v>24863</v>
      </c>
      <c r="F143" s="13">
        <v>25579</v>
      </c>
      <c r="G143" s="26">
        <v>48490</v>
      </c>
      <c r="H143" s="13">
        <v>70208.671000000002</v>
      </c>
      <c r="I143" s="14">
        <v>63510.7637866</v>
      </c>
      <c r="J143" s="13">
        <v>75095.127101275837</v>
      </c>
      <c r="K143" s="14">
        <v>126565.3272164903</v>
      </c>
      <c r="L143" s="13">
        <v>169901.2952554166</v>
      </c>
    </row>
    <row r="144" spans="1:13" s="9" customFormat="1" x14ac:dyDescent="0.25">
      <c r="A144" s="15" t="s">
        <v>293</v>
      </c>
      <c r="B144" s="13" t="s">
        <v>135</v>
      </c>
      <c r="C144" s="14" t="s">
        <v>135</v>
      </c>
      <c r="D144" s="13" t="s">
        <v>135</v>
      </c>
      <c r="E144" s="40">
        <v>-0.10686830950499315</v>
      </c>
      <c r="F144" s="41">
        <v>2.8797812009813795E-2</v>
      </c>
      <c r="G144" s="42">
        <v>0.89569568786895504</v>
      </c>
      <c r="H144" s="41">
        <v>0.44790000000000002</v>
      </c>
      <c r="I144" s="40">
        <v>-9.5399999999999999E-2</v>
      </c>
      <c r="J144" s="41">
        <v>0.18240000000000001</v>
      </c>
      <c r="K144" s="40">
        <v>0.68540000000000001</v>
      </c>
      <c r="L144" s="41">
        <v>0.34239999999999998</v>
      </c>
    </row>
    <row r="145" spans="1:12" s="9" customFormat="1" x14ac:dyDescent="0.25">
      <c r="A145" s="12" t="s">
        <v>442</v>
      </c>
      <c r="B145" s="13" t="s">
        <v>135</v>
      </c>
      <c r="C145" s="14" t="s">
        <v>135</v>
      </c>
      <c r="D145" s="13">
        <v>51004</v>
      </c>
      <c r="E145" s="14">
        <v>60063</v>
      </c>
      <c r="F145" s="13">
        <v>50293</v>
      </c>
      <c r="G145" s="26">
        <v>41373</v>
      </c>
      <c r="H145" s="13">
        <v>37132.267500000002</v>
      </c>
      <c r="I145" s="14">
        <v>50670.692230500004</v>
      </c>
      <c r="J145" s="13">
        <v>65127.040723861646</v>
      </c>
      <c r="K145" s="14">
        <v>55859.462828856136</v>
      </c>
      <c r="L145" s="13">
        <v>81744.737903748071</v>
      </c>
    </row>
    <row r="146" spans="1:12" s="9" customFormat="1" x14ac:dyDescent="0.25">
      <c r="A146" s="15" t="s">
        <v>293</v>
      </c>
      <c r="B146" s="13" t="s">
        <v>135</v>
      </c>
      <c r="C146" s="14" t="s">
        <v>135</v>
      </c>
      <c r="D146" s="13" t="s">
        <v>135</v>
      </c>
      <c r="E146" s="40">
        <v>0.17761352050819545</v>
      </c>
      <c r="F146" s="41">
        <v>-0.16266253766878114</v>
      </c>
      <c r="G146" s="42">
        <v>-0.17736066649434312</v>
      </c>
      <c r="H146" s="41">
        <v>-0.10249999999999999</v>
      </c>
      <c r="I146" s="40">
        <v>0.36459999999999998</v>
      </c>
      <c r="J146" s="41">
        <v>0.2853</v>
      </c>
      <c r="K146" s="40">
        <v>-0.14230000000000001</v>
      </c>
      <c r="L146" s="41">
        <v>0.46339999999999998</v>
      </c>
    </row>
    <row r="147" spans="1:12" s="9" customFormat="1" x14ac:dyDescent="0.25">
      <c r="A147" s="12" t="s">
        <v>421</v>
      </c>
      <c r="B147" s="13" t="s">
        <v>135</v>
      </c>
      <c r="C147" s="14" t="s">
        <v>135</v>
      </c>
      <c r="D147" s="13">
        <v>5329</v>
      </c>
      <c r="E147" s="14">
        <v>6195</v>
      </c>
      <c r="F147" s="13">
        <v>8751</v>
      </c>
      <c r="G147" s="26">
        <v>12583</v>
      </c>
      <c r="H147" s="13">
        <v>16052.133100000001</v>
      </c>
      <c r="I147" s="14">
        <v>17716.73930247</v>
      </c>
      <c r="J147" s="13">
        <v>24332.169758012296</v>
      </c>
      <c r="K147" s="14">
        <v>29551.420171105932</v>
      </c>
      <c r="L147" s="13">
        <v>42917.527514497146</v>
      </c>
    </row>
    <row r="148" spans="1:12" s="9" customFormat="1" x14ac:dyDescent="0.25">
      <c r="A148" s="15" t="s">
        <v>293</v>
      </c>
      <c r="B148" s="13" t="s">
        <v>135</v>
      </c>
      <c r="C148" s="14" t="s">
        <v>135</v>
      </c>
      <c r="D148" s="13" t="s">
        <v>135</v>
      </c>
      <c r="E148" s="40">
        <v>0.1625070369675361</v>
      </c>
      <c r="F148" s="41">
        <v>0.412590799031477</v>
      </c>
      <c r="G148" s="42">
        <v>0.43789281225002852</v>
      </c>
      <c r="H148" s="41">
        <v>0.2757</v>
      </c>
      <c r="I148" s="40">
        <v>0.1037</v>
      </c>
      <c r="J148" s="41">
        <v>0.37340000000000001</v>
      </c>
      <c r="K148" s="40">
        <v>0.2145</v>
      </c>
      <c r="L148" s="41">
        <v>0.45229999999999998</v>
      </c>
    </row>
    <row r="149" spans="1:12" s="9" customFormat="1" x14ac:dyDescent="0.25">
      <c r="A149" s="12" t="s">
        <v>443</v>
      </c>
      <c r="B149" s="13" t="s">
        <v>135</v>
      </c>
      <c r="C149" s="14" t="s">
        <v>135</v>
      </c>
      <c r="D149" s="13">
        <v>-24468</v>
      </c>
      <c r="E149" s="14">
        <v>-31816</v>
      </c>
      <c r="F149" s="13">
        <v>-39439</v>
      </c>
      <c r="G149" s="26">
        <v>-58076</v>
      </c>
      <c r="H149" s="13">
        <v>-72345.273199999996</v>
      </c>
      <c r="I149" s="14">
        <v>-97839.747475679993</v>
      </c>
      <c r="J149" s="13">
        <v>-107966.16133941287</v>
      </c>
      <c r="K149" s="14">
        <v>-143864.90998476764</v>
      </c>
      <c r="L149" s="13">
        <v>-226846.1900639816</v>
      </c>
    </row>
    <row r="150" spans="1:12" s="9" customFormat="1" x14ac:dyDescent="0.25">
      <c r="A150" s="15" t="s">
        <v>293</v>
      </c>
      <c r="B150" s="13" t="s">
        <v>135</v>
      </c>
      <c r="C150" s="14" t="s">
        <v>135</v>
      </c>
      <c r="D150" s="13" t="s">
        <v>135</v>
      </c>
      <c r="E150" s="40">
        <v>0.30031060977603397</v>
      </c>
      <c r="F150" s="41">
        <v>0.23959642946944926</v>
      </c>
      <c r="G150" s="42">
        <v>0.47255254950683323</v>
      </c>
      <c r="H150" s="41">
        <v>0.2457</v>
      </c>
      <c r="I150" s="40">
        <v>0.35239999999999999</v>
      </c>
      <c r="J150" s="41">
        <v>0.10349999999999999</v>
      </c>
      <c r="K150" s="40">
        <v>0.33250000000000002</v>
      </c>
      <c r="L150" s="41">
        <v>0.57679999999999998</v>
      </c>
    </row>
    <row r="151" spans="1:12" s="9" customFormat="1" x14ac:dyDescent="0.25"/>
    <row r="152" spans="1:12" s="9" customFormat="1" x14ac:dyDescent="0.25"/>
    <row r="153" spans="1:12" s="9" customFormat="1" x14ac:dyDescent="0.25">
      <c r="A153" s="20" t="s">
        <v>440</v>
      </c>
      <c r="B153" s="8" t="s">
        <v>298</v>
      </c>
      <c r="C153" s="8" t="s">
        <v>299</v>
      </c>
      <c r="D153" s="8" t="s">
        <v>300</v>
      </c>
      <c r="E153" s="8" t="s">
        <v>274</v>
      </c>
      <c r="F153" s="8" t="s">
        <v>275</v>
      </c>
      <c r="G153" s="39" t="s">
        <v>301</v>
      </c>
      <c r="H153" s="8" t="s">
        <v>277</v>
      </c>
      <c r="I153" s="8" t="s">
        <v>278</v>
      </c>
      <c r="J153" s="8" t="s">
        <v>279</v>
      </c>
      <c r="K153" s="8" t="s">
        <v>302</v>
      </c>
      <c r="L153" s="8" t="s">
        <v>303</v>
      </c>
    </row>
    <row r="154" spans="1:12" s="9" customFormat="1" x14ac:dyDescent="0.25">
      <c r="A154" s="12" t="s">
        <v>377</v>
      </c>
      <c r="B154" s="13" t="s">
        <v>135</v>
      </c>
      <c r="C154" s="14" t="s">
        <v>135</v>
      </c>
      <c r="D154" s="13" t="s">
        <v>135</v>
      </c>
      <c r="E154" s="14">
        <v>80000</v>
      </c>
      <c r="F154" s="13">
        <v>300000</v>
      </c>
      <c r="G154" s="26">
        <v>425050</v>
      </c>
      <c r="H154" s="13">
        <v>425050</v>
      </c>
      <c r="I154" s="14">
        <v>591600</v>
      </c>
      <c r="J154" s="13">
        <v>287520</v>
      </c>
      <c r="K154" s="14">
        <v>0</v>
      </c>
      <c r="L154" s="13">
        <v>0</v>
      </c>
    </row>
    <row r="155" spans="1:12" s="43" customFormat="1" x14ac:dyDescent="0.25">
      <c r="A155" s="51" t="s">
        <v>293</v>
      </c>
      <c r="B155" s="41" t="s">
        <v>135</v>
      </c>
      <c r="C155" s="40" t="s">
        <v>135</v>
      </c>
      <c r="D155" s="41" t="s">
        <v>135</v>
      </c>
      <c r="E155" s="40" t="s">
        <v>135</v>
      </c>
      <c r="F155" s="41">
        <f>F154/E154-1</f>
        <v>2.75</v>
      </c>
      <c r="G155" s="42">
        <f t="shared" ref="G155:J157" si="8">G154/F154-1</f>
        <v>0.41683333333333339</v>
      </c>
      <c r="H155" s="41">
        <f t="shared" si="8"/>
        <v>0</v>
      </c>
      <c r="I155" s="40">
        <f t="shared" si="8"/>
        <v>0.39183625455828719</v>
      </c>
      <c r="J155" s="41">
        <f t="shared" si="8"/>
        <v>-0.51399594320486819</v>
      </c>
      <c r="K155" s="14" t="s">
        <v>135</v>
      </c>
      <c r="L155" s="13" t="s">
        <v>135</v>
      </c>
    </row>
    <row r="156" spans="1:12" s="9" customFormat="1" x14ac:dyDescent="0.25">
      <c r="A156" s="12" t="s">
        <v>377</v>
      </c>
      <c r="B156" s="13" t="s">
        <v>135</v>
      </c>
      <c r="C156" s="14" t="s">
        <v>135</v>
      </c>
      <c r="D156" s="13" t="s">
        <v>135</v>
      </c>
      <c r="E156" s="14" t="s">
        <v>135</v>
      </c>
      <c r="F156" s="13" t="s">
        <v>135</v>
      </c>
      <c r="G156" s="26">
        <v>40000</v>
      </c>
      <c r="H156" s="13">
        <v>40000</v>
      </c>
      <c r="I156" s="14">
        <v>41600</v>
      </c>
      <c r="J156" s="13">
        <v>41600</v>
      </c>
      <c r="K156" s="14">
        <v>0</v>
      </c>
      <c r="L156" s="13">
        <v>0</v>
      </c>
    </row>
    <row r="157" spans="1:12" s="43" customFormat="1" x14ac:dyDescent="0.25">
      <c r="A157" s="51" t="s">
        <v>293</v>
      </c>
      <c r="B157" s="41" t="s">
        <v>135</v>
      </c>
      <c r="C157" s="40" t="s">
        <v>135</v>
      </c>
      <c r="D157" s="41" t="s">
        <v>135</v>
      </c>
      <c r="E157" s="40" t="s">
        <v>135</v>
      </c>
      <c r="F157" s="41" t="s">
        <v>135</v>
      </c>
      <c r="G157" s="26" t="s">
        <v>135</v>
      </c>
      <c r="H157" s="41">
        <f t="shared" si="8"/>
        <v>0</v>
      </c>
      <c r="I157" s="40">
        <f t="shared" si="8"/>
        <v>4.0000000000000036E-2</v>
      </c>
      <c r="J157" s="41">
        <f t="shared" si="8"/>
        <v>0</v>
      </c>
      <c r="K157" s="14" t="s">
        <v>135</v>
      </c>
      <c r="L157" s="13" t="s">
        <v>135</v>
      </c>
    </row>
    <row r="158" spans="1:12" s="9" customFormat="1" ht="14.1" customHeight="1" x14ac:dyDescent="0.25">
      <c r="A158" s="123" t="s">
        <v>444</v>
      </c>
      <c r="B158" s="123"/>
      <c r="C158" s="123"/>
      <c r="D158" s="123"/>
      <c r="E158" s="123"/>
      <c r="F158" s="123"/>
      <c r="G158" s="123"/>
      <c r="H158" s="123"/>
      <c r="I158" s="123"/>
      <c r="J158" s="123"/>
      <c r="K158" s="123"/>
      <c r="L158" s="123"/>
    </row>
    <row r="159" spans="1:12" s="9" customFormat="1" x14ac:dyDescent="0.25"/>
    <row r="160" spans="1:12" s="9" customFormat="1" x14ac:dyDescent="0.25"/>
    <row r="161" spans="1:12" s="9" customFormat="1" x14ac:dyDescent="0.25"/>
    <row r="162" spans="1:12" s="9" customFormat="1" x14ac:dyDescent="0.25"/>
    <row r="163" spans="1:12" s="9" customFormat="1" x14ac:dyDescent="0.25">
      <c r="A163" s="20" t="s">
        <v>445</v>
      </c>
      <c r="B163" s="8" t="s">
        <v>298</v>
      </c>
      <c r="C163" s="8" t="s">
        <v>299</v>
      </c>
      <c r="D163" s="8" t="s">
        <v>300</v>
      </c>
      <c r="E163" s="8" t="s">
        <v>274</v>
      </c>
      <c r="F163" s="8" t="s">
        <v>275</v>
      </c>
      <c r="G163" s="39" t="s">
        <v>301</v>
      </c>
      <c r="H163" s="8" t="s">
        <v>277</v>
      </c>
      <c r="I163" s="8" t="s">
        <v>278</v>
      </c>
      <c r="J163" s="8" t="s">
        <v>279</v>
      </c>
      <c r="K163" s="8" t="s">
        <v>302</v>
      </c>
      <c r="L163" s="8" t="s">
        <v>303</v>
      </c>
    </row>
    <row r="164" spans="1:12" s="9" customFormat="1" x14ac:dyDescent="0.25">
      <c r="A164" s="12" t="s">
        <v>385</v>
      </c>
      <c r="B164" s="13" t="s">
        <v>135</v>
      </c>
      <c r="C164" s="14" t="s">
        <v>135</v>
      </c>
      <c r="D164" s="13" t="s">
        <v>135</v>
      </c>
      <c r="E164" s="14">
        <v>270303</v>
      </c>
      <c r="F164" s="13">
        <v>562674</v>
      </c>
      <c r="G164" s="26">
        <v>1490440</v>
      </c>
      <c r="H164" s="13">
        <v>2278957.0193999996</v>
      </c>
      <c r="I164" s="14">
        <v>2759175.8237413801</v>
      </c>
      <c r="J164" s="13">
        <v>2544498.0039872169</v>
      </c>
      <c r="K164" s="14">
        <v>2925539.5280184853</v>
      </c>
      <c r="L164" s="13">
        <v>5350232.3060776656</v>
      </c>
    </row>
    <row r="165" spans="1:12" s="9" customFormat="1" x14ac:dyDescent="0.25">
      <c r="A165" s="51" t="s">
        <v>293</v>
      </c>
      <c r="B165" s="41" t="s">
        <v>135</v>
      </c>
      <c r="C165" s="40" t="s">
        <v>135</v>
      </c>
      <c r="D165" s="41" t="s">
        <v>135</v>
      </c>
      <c r="E165" s="40" t="s">
        <v>135</v>
      </c>
      <c r="F165" s="41">
        <v>1.081641713188533</v>
      </c>
      <c r="G165" s="42">
        <v>1.6488517329750443</v>
      </c>
      <c r="H165" s="41">
        <v>0.52904982381041821</v>
      </c>
      <c r="I165" s="40">
        <v>0.21071867536484379</v>
      </c>
      <c r="J165" s="41">
        <v>-7.7805052475077519E-2</v>
      </c>
      <c r="K165" s="40">
        <v>0.14975115855236587</v>
      </c>
      <c r="L165" s="41">
        <v>0.82880192006889875</v>
      </c>
    </row>
    <row r="166" spans="1:12" s="9" customFormat="1" x14ac:dyDescent="0.25">
      <c r="A166" s="12" t="s">
        <v>446</v>
      </c>
      <c r="B166" s="13" t="s">
        <v>135</v>
      </c>
      <c r="C166" s="14" t="s">
        <v>135</v>
      </c>
      <c r="D166" s="13" t="s">
        <v>135</v>
      </c>
      <c r="E166" s="14">
        <v>130875</v>
      </c>
      <c r="F166" s="13">
        <v>144892</v>
      </c>
      <c r="G166" s="26">
        <v>507941</v>
      </c>
      <c r="H166" s="13">
        <v>1020402.6748999999</v>
      </c>
      <c r="I166" s="14">
        <v>683975.91298546991</v>
      </c>
      <c r="J166" s="13">
        <v>1027605.41166937</v>
      </c>
      <c r="K166" s="14">
        <v>767107.43981118465</v>
      </c>
      <c r="L166" s="13">
        <v>1766188.1694212717</v>
      </c>
    </row>
    <row r="167" spans="1:12" s="9" customFormat="1" x14ac:dyDescent="0.25">
      <c r="A167" s="51" t="s">
        <v>293</v>
      </c>
      <c r="B167" s="41" t="s">
        <v>135</v>
      </c>
      <c r="C167" s="40" t="s">
        <v>135</v>
      </c>
      <c r="D167" s="41" t="s">
        <v>135</v>
      </c>
      <c r="E167" s="40" t="s">
        <v>135</v>
      </c>
      <c r="F167" s="41">
        <v>0.10710219675262644</v>
      </c>
      <c r="G167" s="42">
        <v>2.5056524859895646</v>
      </c>
      <c r="H167" s="41">
        <v>1.0088999999999999</v>
      </c>
      <c r="I167" s="40">
        <v>-0.32969999999999999</v>
      </c>
      <c r="J167" s="41">
        <v>0.50239999999999996</v>
      </c>
      <c r="K167" s="40">
        <v>-0.2535</v>
      </c>
      <c r="L167" s="41">
        <v>1.3024</v>
      </c>
    </row>
    <row r="168" spans="1:12" s="9" customFormat="1" x14ac:dyDescent="0.25">
      <c r="A168" s="12" t="s">
        <v>447</v>
      </c>
      <c r="B168" s="13" t="s">
        <v>135</v>
      </c>
      <c r="C168" s="14" t="s">
        <v>135</v>
      </c>
      <c r="D168" s="13" t="s">
        <v>135</v>
      </c>
      <c r="E168" s="14">
        <v>1088</v>
      </c>
      <c r="F168" s="13">
        <v>222175</v>
      </c>
      <c r="G168" s="26">
        <v>322023</v>
      </c>
      <c r="H168" s="13">
        <v>506348.96520000004</v>
      </c>
      <c r="I168" s="14">
        <v>948087.80244047998</v>
      </c>
      <c r="J168" s="13">
        <v>376959.71025033481</v>
      </c>
      <c r="K168" s="14">
        <v>555035.4773725929</v>
      </c>
      <c r="L168" s="13">
        <v>1250161.9092340281</v>
      </c>
    </row>
    <row r="169" spans="1:12" s="9" customFormat="1" x14ac:dyDescent="0.25">
      <c r="A169" s="51" t="s">
        <v>293</v>
      </c>
      <c r="B169" s="41" t="s">
        <v>135</v>
      </c>
      <c r="C169" s="40" t="s">
        <v>135</v>
      </c>
      <c r="D169" s="41" t="s">
        <v>135</v>
      </c>
      <c r="E169" s="40" t="s">
        <v>135</v>
      </c>
      <c r="F169" s="41">
        <v>203.20496323529412</v>
      </c>
      <c r="G169" s="42">
        <v>0.44941149994373797</v>
      </c>
      <c r="H169" s="41">
        <v>0.57240000000000002</v>
      </c>
      <c r="I169" s="40">
        <v>0.87239999999999995</v>
      </c>
      <c r="J169" s="41">
        <v>-0.60240000000000005</v>
      </c>
      <c r="K169" s="40">
        <v>0.47239999999999999</v>
      </c>
      <c r="L169" s="41">
        <v>1.2524</v>
      </c>
    </row>
    <row r="170" spans="1:12" s="9" customFormat="1" x14ac:dyDescent="0.25">
      <c r="A170" s="12" t="s">
        <v>448</v>
      </c>
      <c r="B170" s="13" t="s">
        <v>135</v>
      </c>
      <c r="C170" s="14" t="s">
        <v>135</v>
      </c>
      <c r="D170" s="13" t="s">
        <v>135</v>
      </c>
      <c r="E170" s="40" t="s">
        <v>135</v>
      </c>
      <c r="F170" s="13">
        <v>5000</v>
      </c>
      <c r="G170" s="26">
        <v>279093</v>
      </c>
      <c r="H170" s="13" t="s">
        <v>135</v>
      </c>
      <c r="I170" s="40" t="s">
        <v>135</v>
      </c>
      <c r="J170" s="13" t="s">
        <v>135</v>
      </c>
      <c r="K170" s="40" t="s">
        <v>135</v>
      </c>
      <c r="L170" s="13" t="s">
        <v>135</v>
      </c>
    </row>
    <row r="171" spans="1:12" s="9" customFormat="1" x14ac:dyDescent="0.25">
      <c r="A171" s="51" t="s">
        <v>293</v>
      </c>
      <c r="B171" s="41" t="s">
        <v>135</v>
      </c>
      <c r="C171" s="40" t="s">
        <v>135</v>
      </c>
      <c r="D171" s="41" t="s">
        <v>135</v>
      </c>
      <c r="E171" s="40" t="s">
        <v>135</v>
      </c>
      <c r="F171" s="13" t="s">
        <v>135</v>
      </c>
      <c r="G171" s="42">
        <v>54.818600000000004</v>
      </c>
      <c r="H171" s="13" t="s">
        <v>135</v>
      </c>
      <c r="I171" s="40" t="s">
        <v>135</v>
      </c>
      <c r="J171" s="13" t="s">
        <v>135</v>
      </c>
      <c r="K171" s="40" t="s">
        <v>135</v>
      </c>
      <c r="L171" s="13" t="s">
        <v>135</v>
      </c>
    </row>
    <row r="172" spans="1:12" s="9" customFormat="1" x14ac:dyDescent="0.25">
      <c r="A172" s="12" t="s">
        <v>449</v>
      </c>
      <c r="B172" s="13" t="s">
        <v>135</v>
      </c>
      <c r="C172" s="14" t="s">
        <v>135</v>
      </c>
      <c r="D172" s="13" t="s">
        <v>135</v>
      </c>
      <c r="E172" s="14">
        <v>100108</v>
      </c>
      <c r="F172" s="13">
        <v>144695</v>
      </c>
      <c r="G172" s="26">
        <v>239278</v>
      </c>
      <c r="H172" s="13">
        <v>372747.26839999994</v>
      </c>
      <c r="I172" s="14">
        <v>504103.40578415996</v>
      </c>
      <c r="J172" s="13">
        <v>631339.10540408187</v>
      </c>
      <c r="K172" s="14">
        <v>860830.87021846557</v>
      </c>
      <c r="L172" s="13">
        <v>1254058.4117342606</v>
      </c>
    </row>
    <row r="173" spans="1:12" s="9" customFormat="1" x14ac:dyDescent="0.25">
      <c r="A173" s="51" t="s">
        <v>293</v>
      </c>
      <c r="B173" s="41" t="s">
        <v>135</v>
      </c>
      <c r="C173" s="40" t="s">
        <v>135</v>
      </c>
      <c r="D173" s="41" t="s">
        <v>135</v>
      </c>
      <c r="E173" s="40" t="s">
        <v>135</v>
      </c>
      <c r="F173" s="41">
        <v>0.44538897990170612</v>
      </c>
      <c r="G173" s="42">
        <v>0.65367151594733741</v>
      </c>
      <c r="H173" s="41">
        <v>0.55779999999999996</v>
      </c>
      <c r="I173" s="40">
        <v>0.35239999999999999</v>
      </c>
      <c r="J173" s="41">
        <v>0.25240000000000001</v>
      </c>
      <c r="K173" s="40">
        <v>0.36349999999999999</v>
      </c>
      <c r="L173" s="41">
        <v>0.45679999999999998</v>
      </c>
    </row>
    <row r="174" spans="1:12" s="9" customFormat="1" x14ac:dyDescent="0.25">
      <c r="A174" s="12" t="s">
        <v>450</v>
      </c>
      <c r="B174" s="13" t="s">
        <v>135</v>
      </c>
      <c r="C174" s="14" t="s">
        <v>135</v>
      </c>
      <c r="D174" s="13" t="s">
        <v>135</v>
      </c>
      <c r="E174" s="14">
        <v>5229</v>
      </c>
      <c r="F174" s="13">
        <v>19745</v>
      </c>
      <c r="G174" s="26">
        <v>64354</v>
      </c>
      <c r="H174" s="13">
        <v>161045.88500000001</v>
      </c>
      <c r="I174" s="14">
        <v>282571.10982100002</v>
      </c>
      <c r="J174" s="13">
        <v>216279.92745699341</v>
      </c>
      <c r="K174" s="14">
        <v>321564.99614305783</v>
      </c>
      <c r="L174" s="13">
        <v>403081.722665323</v>
      </c>
    </row>
    <row r="175" spans="1:12" s="9" customFormat="1" x14ac:dyDescent="0.25">
      <c r="A175" s="51" t="s">
        <v>293</v>
      </c>
      <c r="B175" s="41" t="s">
        <v>135</v>
      </c>
      <c r="C175" s="40" t="s">
        <v>135</v>
      </c>
      <c r="D175" s="41" t="s">
        <v>135</v>
      </c>
      <c r="E175" s="40" t="s">
        <v>135</v>
      </c>
      <c r="F175" s="41">
        <v>2.7760566073819084</v>
      </c>
      <c r="G175" s="42">
        <v>2.2592555077234744</v>
      </c>
      <c r="H175" s="41">
        <v>1.5024999999999999</v>
      </c>
      <c r="I175" s="40">
        <v>0.75460000000000005</v>
      </c>
      <c r="J175" s="41">
        <v>-0.2346</v>
      </c>
      <c r="K175" s="40">
        <v>0.48680000000000001</v>
      </c>
      <c r="L175" s="41">
        <v>0.2535</v>
      </c>
    </row>
    <row r="176" spans="1:12" s="9" customFormat="1" x14ac:dyDescent="0.25">
      <c r="A176" s="12" t="s">
        <v>451</v>
      </c>
      <c r="B176" s="13" t="s">
        <v>135</v>
      </c>
      <c r="C176" s="14" t="s">
        <v>135</v>
      </c>
      <c r="D176" s="13" t="s">
        <v>135</v>
      </c>
      <c r="E176" s="14">
        <v>9259</v>
      </c>
      <c r="F176" s="13">
        <v>14829</v>
      </c>
      <c r="G176" s="26">
        <v>29217</v>
      </c>
      <c r="H176" s="13">
        <v>51232.009499999993</v>
      </c>
      <c r="I176" s="14">
        <v>73902.173703749984</v>
      </c>
      <c r="J176" s="13">
        <v>88867.363878759366</v>
      </c>
      <c r="K176" s="14">
        <v>121446.13947671256</v>
      </c>
      <c r="L176" s="13">
        <v>204733.90192984202</v>
      </c>
    </row>
    <row r="177" spans="1:13" s="9" customFormat="1" x14ac:dyDescent="0.25">
      <c r="A177" s="51" t="s">
        <v>293</v>
      </c>
      <c r="B177" s="41" t="s">
        <v>135</v>
      </c>
      <c r="C177" s="40" t="s">
        <v>135</v>
      </c>
      <c r="D177" s="41" t="s">
        <v>135</v>
      </c>
      <c r="E177" s="40" t="s">
        <v>135</v>
      </c>
      <c r="F177" s="41">
        <v>0.60157684415163626</v>
      </c>
      <c r="G177" s="42">
        <v>0.97026097511632603</v>
      </c>
      <c r="H177" s="41">
        <v>0.75349999999999995</v>
      </c>
      <c r="I177" s="40">
        <v>0.4425</v>
      </c>
      <c r="J177" s="41">
        <v>0.20250000000000001</v>
      </c>
      <c r="K177" s="40">
        <v>0.36659999999999998</v>
      </c>
      <c r="L177" s="41">
        <v>0.68579999999999997</v>
      </c>
    </row>
    <row r="178" spans="1:13" s="9" customFormat="1" x14ac:dyDescent="0.25">
      <c r="A178" s="12" t="s">
        <v>452</v>
      </c>
      <c r="B178" s="13" t="s">
        <v>135</v>
      </c>
      <c r="C178" s="14" t="s">
        <v>135</v>
      </c>
      <c r="D178" s="13" t="s">
        <v>135</v>
      </c>
      <c r="E178" s="14">
        <v>23744</v>
      </c>
      <c r="F178" s="13">
        <v>11338</v>
      </c>
      <c r="G178" s="26">
        <v>48534</v>
      </c>
      <c r="H178" s="13">
        <v>167180.2164</v>
      </c>
      <c r="I178" s="14">
        <v>266535.41900652001</v>
      </c>
      <c r="J178" s="13">
        <v>203446.48532767672</v>
      </c>
      <c r="K178" s="14">
        <v>299554.6049964712</v>
      </c>
      <c r="L178" s="13">
        <v>472008.19109293964</v>
      </c>
    </row>
    <row r="179" spans="1:13" s="9" customFormat="1" x14ac:dyDescent="0.25">
      <c r="A179" s="51" t="s">
        <v>293</v>
      </c>
      <c r="B179" s="41" t="s">
        <v>135</v>
      </c>
      <c r="C179" s="40" t="s">
        <v>135</v>
      </c>
      <c r="D179" s="41" t="s">
        <v>135</v>
      </c>
      <c r="E179" s="40" t="s">
        <v>135</v>
      </c>
      <c r="F179" s="41">
        <v>-0.52248989218328834</v>
      </c>
      <c r="G179" s="42">
        <v>3.2806491444699244</v>
      </c>
      <c r="H179" s="41">
        <v>2.4445999999999999</v>
      </c>
      <c r="I179" s="40">
        <v>0.59430000000000005</v>
      </c>
      <c r="J179" s="41">
        <v>-0.23669999999999999</v>
      </c>
      <c r="K179" s="40">
        <v>0.47239999999999999</v>
      </c>
      <c r="L179" s="41">
        <v>0.57569999999999999</v>
      </c>
    </row>
    <row r="180" spans="1:13" s="9" customFormat="1" ht="36.6" customHeight="1" x14ac:dyDescent="0.25">
      <c r="A180" s="123" t="s">
        <v>453</v>
      </c>
      <c r="B180" s="123"/>
      <c r="C180" s="123"/>
      <c r="D180" s="123"/>
      <c r="E180" s="123"/>
      <c r="F180" s="123"/>
      <c r="G180" s="123"/>
      <c r="H180" s="123"/>
      <c r="I180" s="123"/>
      <c r="J180" s="123"/>
      <c r="K180" s="123"/>
      <c r="L180" s="123"/>
    </row>
    <row r="181" spans="1:13" s="9" customFormat="1" x14ac:dyDescent="0.25"/>
    <row r="182" spans="1:13" s="9" customFormat="1" x14ac:dyDescent="0.25"/>
    <row r="183" spans="1:13" s="9" customFormat="1" x14ac:dyDescent="0.25">
      <c r="A183" s="20" t="s">
        <v>454</v>
      </c>
      <c r="B183" s="8" t="s">
        <v>298</v>
      </c>
      <c r="C183" s="8" t="s">
        <v>299</v>
      </c>
      <c r="D183" s="8" t="s">
        <v>300</v>
      </c>
      <c r="E183" s="8" t="s">
        <v>274</v>
      </c>
      <c r="F183" s="8" t="s">
        <v>275</v>
      </c>
      <c r="G183" s="39" t="s">
        <v>301</v>
      </c>
      <c r="H183" s="8" t="s">
        <v>277</v>
      </c>
      <c r="I183" s="8" t="s">
        <v>278</v>
      </c>
      <c r="J183" s="8" t="s">
        <v>279</v>
      </c>
      <c r="K183" s="8" t="s">
        <v>302</v>
      </c>
      <c r="L183" s="8" t="s">
        <v>303</v>
      </c>
    </row>
    <row r="184" spans="1:13" s="9" customFormat="1" x14ac:dyDescent="0.25">
      <c r="A184" s="12" t="s">
        <v>455</v>
      </c>
      <c r="B184" s="13">
        <v>77039</v>
      </c>
      <c r="C184" s="14">
        <v>141763</v>
      </c>
      <c r="D184" s="13">
        <v>192934</v>
      </c>
      <c r="E184" s="14">
        <v>262792</v>
      </c>
      <c r="F184" s="13">
        <v>293488</v>
      </c>
      <c r="G184" s="26">
        <v>376256</v>
      </c>
      <c r="H184" s="13">
        <f>G184*(1+H185)</f>
        <v>509676.37760000001</v>
      </c>
      <c r="I184" s="14">
        <f t="shared" ref="I184:L184" si="9">H184*(1+I185)</f>
        <v>582814.93778559996</v>
      </c>
      <c r="J184" s="13">
        <f t="shared" si="9"/>
        <v>663767.93264401983</v>
      </c>
      <c r="K184" s="14">
        <f t="shared" si="9"/>
        <v>832033.10356927896</v>
      </c>
      <c r="L184" s="13">
        <f t="shared" si="9"/>
        <v>1152948.2716159497</v>
      </c>
    </row>
    <row r="185" spans="1:13" s="9" customFormat="1" x14ac:dyDescent="0.25">
      <c r="A185" s="51" t="s">
        <v>293</v>
      </c>
      <c r="B185" s="13" t="s">
        <v>135</v>
      </c>
      <c r="C185" s="40">
        <f>C184/B184-1</f>
        <v>0.84014590012850632</v>
      </c>
      <c r="D185" s="41">
        <f t="shared" ref="D185:G185" si="10">D184/C184-1</f>
        <v>0.36096160493217555</v>
      </c>
      <c r="E185" s="40">
        <f t="shared" si="10"/>
        <v>0.362082370136938</v>
      </c>
      <c r="F185" s="41">
        <f t="shared" si="10"/>
        <v>0.11680720874303629</v>
      </c>
      <c r="G185" s="42">
        <f t="shared" si="10"/>
        <v>0.28201493757836782</v>
      </c>
      <c r="H185" s="41">
        <v>0.35460000000000003</v>
      </c>
      <c r="I185" s="40">
        <v>0.14349999999999999</v>
      </c>
      <c r="J185" s="41">
        <v>0.1389</v>
      </c>
      <c r="K185" s="40">
        <v>0.2535</v>
      </c>
      <c r="L185" s="41">
        <v>0.38569999999999999</v>
      </c>
    </row>
    <row r="186" spans="1:13" s="9" customFormat="1" x14ac:dyDescent="0.25">
      <c r="A186" s="12" t="s">
        <v>456</v>
      </c>
      <c r="B186" s="13">
        <v>28148</v>
      </c>
      <c r="C186" s="14">
        <v>101205</v>
      </c>
      <c r="D186" s="13">
        <v>145107</v>
      </c>
      <c r="E186" s="14">
        <v>130071</v>
      </c>
      <c r="F186" s="13">
        <v>85179</v>
      </c>
      <c r="G186" s="26">
        <v>105098</v>
      </c>
      <c r="H186" s="13">
        <f>G186*(1+H187)</f>
        <v>130815.4806</v>
      </c>
      <c r="I186" s="14">
        <f t="shared" ref="I186:L186" si="11">H186*(1+I187)</f>
        <v>109283.25249324</v>
      </c>
      <c r="J186" s="13">
        <f t="shared" si="11"/>
        <v>149127.9263522753</v>
      </c>
      <c r="K186" s="14">
        <f t="shared" si="11"/>
        <v>140627.63455019559</v>
      </c>
      <c r="L186" s="13">
        <f t="shared" si="11"/>
        <v>200042.81014765322</v>
      </c>
    </row>
    <row r="187" spans="1:13" s="9" customFormat="1" x14ac:dyDescent="0.25">
      <c r="A187" s="51" t="s">
        <v>293</v>
      </c>
      <c r="B187" s="13" t="s">
        <v>135</v>
      </c>
      <c r="C187" s="40">
        <f>C186/B186-1</f>
        <v>2.5954597129458574</v>
      </c>
      <c r="D187" s="41">
        <f t="shared" ref="D187:G187" si="12">D186/C186-1</f>
        <v>0.43379279679857707</v>
      </c>
      <c r="E187" s="40">
        <f t="shared" si="12"/>
        <v>-0.10362008724596328</v>
      </c>
      <c r="F187" s="41">
        <f t="shared" si="12"/>
        <v>-0.345134580344581</v>
      </c>
      <c r="G187" s="42">
        <f t="shared" si="12"/>
        <v>0.23384871858087086</v>
      </c>
      <c r="H187" s="41">
        <v>0.2447</v>
      </c>
      <c r="I187" s="40">
        <v>-0.1646</v>
      </c>
      <c r="J187" s="41">
        <v>0.36459999999999998</v>
      </c>
      <c r="K187" s="40">
        <v>-5.7000000000000002E-2</v>
      </c>
      <c r="L187" s="41">
        <v>0.42249999999999999</v>
      </c>
    </row>
    <row r="188" spans="1:13" s="9" customFormat="1" ht="48" customHeight="1" x14ac:dyDescent="0.25">
      <c r="A188" s="120" t="s">
        <v>457</v>
      </c>
      <c r="B188" s="120"/>
      <c r="C188" s="120"/>
      <c r="D188" s="120"/>
      <c r="E188" s="120"/>
      <c r="F188" s="120"/>
      <c r="G188" s="120"/>
      <c r="H188" s="120"/>
      <c r="I188" s="120"/>
      <c r="J188" s="120"/>
      <c r="K188" s="120"/>
      <c r="L188" s="120"/>
      <c r="M188" s="120"/>
    </row>
  </sheetData>
  <sheetProtection sheet="1" objects="1" scenarios="1"/>
  <mergeCells count="9">
    <mergeCell ref="A158:L158"/>
    <mergeCell ref="A180:L180"/>
    <mergeCell ref="A188:M188"/>
    <mergeCell ref="A69:M69"/>
    <mergeCell ref="A80:L80"/>
    <mergeCell ref="A94:L94"/>
    <mergeCell ref="A111:M111"/>
    <mergeCell ref="A130:M130"/>
    <mergeCell ref="A136:M136"/>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Table of content</vt:lpstr>
      <vt:lpstr>1&amp;2 Company content</vt:lpstr>
      <vt:lpstr>3.1 Short-term solvency</vt:lpstr>
      <vt:lpstr>3.2 Long-term solvency</vt:lpstr>
      <vt:lpstr>3.3 Profitability&amp;Return ratio</vt:lpstr>
      <vt:lpstr>3.4 Activity ratio</vt:lpstr>
      <vt:lpstr>4.1 Financial forecast summary</vt:lpstr>
      <vt:lpstr>4.2 Income statement forecast</vt:lpstr>
      <vt:lpstr>4.3 Balance Sheet forecast</vt:lpstr>
      <vt:lpstr>4.4 Cash flow statement forecas</vt:lpstr>
      <vt:lpstr>5.1 DCF valuation</vt:lpstr>
      <vt:lpstr>5.2 WACC</vt:lpstr>
      <vt:lpstr>5.3 Beta</vt:lpstr>
      <vt:lpstr>5.4 Relative 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Johnson</dc:creator>
  <cp:keywords/>
  <dc:description/>
  <cp:lastModifiedBy>Johnson River</cp:lastModifiedBy>
  <cp:revision/>
  <dcterms:created xsi:type="dcterms:W3CDTF">2015-06-05T18:19:34Z</dcterms:created>
  <dcterms:modified xsi:type="dcterms:W3CDTF">2022-03-25T15:22:57Z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{EE6B63BC-662E-4D07-B648-DE82DD67B618}</vt:lpwstr>
  </property>
</Properties>
</file>