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0" firstSheet="9" windowHeight="6870" windowWidth="19155" xWindow="0" yWindow="0"/>
  </bookViews>
  <sheets>
    <sheet name="Capacitances kWhperK" sheetId="1" state="visible" r:id="rId1"/>
    <sheet name="efficiency percent" sheetId="2" state="visible" r:id="rId2"/>
    <sheet name="Downward energy kWh" sheetId="3" state="visible" r:id="rId3"/>
    <sheet name="Upward Energy kWh" sheetId="4" state="visible" r:id="rId4"/>
    <sheet name="Max upward power kW" sheetId="5" state="visible" r:id="rId5"/>
    <sheet name="Stored energy vs capacitance" sheetId="6" state="visible" r:id="rId6"/>
    <sheet name="Energy difference kWh" sheetId="7" state="visible" r:id="rId7"/>
    <sheet name="Max downward power kW" sheetId="8" state="visible" r:id="rId8"/>
    <sheet name="Cost difference euro" sheetId="9" state="visible" r:id="rId9"/>
    <sheet name="UAvalues" sheetId="10" state="visible" r:id="rId10"/>
    <sheet name="Table 3" sheetId="11" state="visible" r:id="rId11"/>
    <sheet name="Table 4" sheetId="12" state="visible" r:id="rId12"/>
    <sheet name="Table 5" sheetId="13" state="visible" r:id="rId13"/>
  </sheets>
  <externalReferences>
    <externalReference r:id="rId14"/>
  </externalReferences>
  <definedNames/>
  <calcPr calcId="162913" fullCalcOnLoad="1"/>
</workbook>
</file>

<file path=xl/sharedStrings.xml><?xml version="1.0" encoding="utf-8"?>
<sst xmlns="http://schemas.openxmlformats.org/spreadsheetml/2006/main" uniqueCount="18">
  <si>
    <t>Network</t>
  </si>
  <si>
    <t>Buildings</t>
  </si>
  <si>
    <t>Combined</t>
  </si>
  <si>
    <t>Terraced street</t>
  </si>
  <si>
    <t>Mixed street</t>
  </si>
  <si>
    <t>Detached street</t>
  </si>
  <si>
    <t>Series</t>
  </si>
  <si>
    <t>Parallel</t>
  </si>
  <si>
    <t>Buildings - ideal network</t>
  </si>
  <si>
    <t>Combined - LP</t>
  </si>
  <si>
    <t>Combined - LP total</t>
  </si>
  <si>
    <t>Capacitances [kWh/K]</t>
  </si>
  <si>
    <t>UA values [W/K]</t>
  </si>
  <si>
    <t>Building UA values</t>
  </si>
  <si>
    <t>Stored</t>
  </si>
  <si>
    <t>Used</t>
  </si>
  <si>
    <t>Stored energy</t>
  </si>
  <si>
    <t>Used energy</t>
  </si>
</sst>
</file>

<file path=xl/styles.xml><?xml version="1.0" encoding="utf-8"?>
<styleSheet xmlns="http://schemas.openxmlformats.org/spreadsheetml/2006/main">
  <numFmts count="1">
    <numFmt formatCode="0.0" numFmtId="164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Calibri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50">
    <xf borderId="0" fillId="0" fontId="0" numFmtId="0" pivotButton="0" quotePrefix="0" xfId="0"/>
    <xf applyAlignment="1" borderId="0" fillId="0" fontId="0" numFmtId="0" pivotButton="0" quotePrefix="0" xfId="0">
      <alignment horizontal="center"/>
    </xf>
    <xf borderId="0" fillId="2" fontId="0" numFmtId="0" pivotButton="0" quotePrefix="0" xfId="0"/>
    <xf applyAlignment="1" borderId="1" fillId="0" fontId="1" numFmtId="0" pivotButton="0" quotePrefix="0" xfId="0">
      <alignment horizontal="center"/>
    </xf>
    <xf applyAlignment="1" borderId="4" fillId="0" fontId="1" numFmtId="0" pivotButton="0" quotePrefix="0" xfId="0">
      <alignment horizontal="center"/>
    </xf>
    <xf applyAlignment="1" borderId="4" fillId="0" fontId="2" numFmtId="0" pivotButton="0" quotePrefix="0" xfId="0">
      <alignment horizontal="center"/>
    </xf>
    <xf applyAlignment="1" borderId="0" fillId="0" fontId="1" numFmtId="1" pivotButton="0" quotePrefix="0" xfId="0">
      <alignment horizontal="center"/>
    </xf>
    <xf applyAlignment="1" borderId="0" fillId="0" fontId="1" numFmtId="164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5" fillId="0" fontId="1" numFmtId="1" pivotButton="0" quotePrefix="0" xfId="0">
      <alignment horizontal="center"/>
    </xf>
    <xf applyAlignment="1" borderId="6" fillId="0" fontId="2" numFmtId="0" pivotButton="0" quotePrefix="0" xfId="0">
      <alignment horizontal="center"/>
    </xf>
    <xf applyAlignment="1" borderId="7" fillId="0" fontId="1" numFmtId="1" pivotButton="0" quotePrefix="0" xfId="0">
      <alignment horizontal="center"/>
    </xf>
    <xf applyAlignment="1" borderId="7" fillId="0" fontId="1" numFmtId="164" pivotButton="0" quotePrefix="0" xfId="0">
      <alignment horizontal="center"/>
    </xf>
    <xf applyAlignment="1" borderId="7" fillId="0" fontId="1" numFmtId="0" pivotButton="0" quotePrefix="0" xfId="0">
      <alignment horizontal="center"/>
    </xf>
    <xf applyAlignment="1" borderId="8" fillId="0" fontId="1" numFmtId="1" pivotButton="0" quotePrefix="0" xfId="0">
      <alignment horizontal="center"/>
    </xf>
    <xf applyAlignment="1" borderId="4" fillId="0" fontId="1" numFmtId="2" pivotButton="0" quotePrefix="0" xfId="0">
      <alignment horizontal="center"/>
    </xf>
    <xf applyAlignment="1" borderId="6" fillId="0" fontId="1" numFmtId="2" pivotButton="0" quotePrefix="0" xfId="0">
      <alignment horizontal="center"/>
    </xf>
    <xf applyAlignment="1" borderId="1" fillId="0" fontId="2" numFmtId="0" pivotButton="0" quotePrefix="0" xfId="0">
      <alignment horizontal="center"/>
    </xf>
    <xf applyAlignment="1" borderId="1" fillId="0" fontId="1" numFmtId="2" pivotButton="0" quotePrefix="0" xfId="0">
      <alignment horizontal="center"/>
    </xf>
    <xf applyAlignment="1" borderId="2" fillId="0" fontId="1" numFmtId="1" pivotButton="0" quotePrefix="0" xfId="0">
      <alignment horizontal="center"/>
    </xf>
    <xf applyAlignment="1" borderId="2" fillId="0" fontId="1" numFmtId="164" pivotButton="0" quotePrefix="0" xfId="0">
      <alignment horizontal="center"/>
    </xf>
    <xf applyAlignment="1" borderId="2" fillId="0" fontId="1" numFmtId="0" pivotButton="0" quotePrefix="0" xfId="0">
      <alignment horizontal="center"/>
    </xf>
    <xf applyAlignment="1" borderId="3" fillId="0" fontId="1" numFmtId="1" pivotButton="0" quotePrefix="0" xfId="0">
      <alignment horizontal="center"/>
    </xf>
    <xf applyAlignment="1" borderId="10" fillId="0" fontId="2" numFmtId="0" pivotButton="0" quotePrefix="0" xfId="0">
      <alignment horizontal="center"/>
    </xf>
    <xf applyAlignment="1" borderId="11" fillId="0" fontId="2" numFmtId="0" pivotButton="0" quotePrefix="0" xfId="0">
      <alignment horizontal="center"/>
    </xf>
    <xf applyAlignment="1" borderId="12" fillId="0" fontId="2" numFmtId="0" pivotButton="0" quotePrefix="0" xfId="0">
      <alignment horizontal="center"/>
    </xf>
    <xf borderId="13" fillId="0" fontId="2" numFmtId="0" pivotButton="0" quotePrefix="0" xfId="0"/>
    <xf borderId="14" fillId="0" fontId="2" numFmtId="0" pivotButton="0" quotePrefix="0" xfId="0"/>
    <xf applyAlignment="1" borderId="9" fillId="0" fontId="2" numFmtId="0" pivotButton="0" quotePrefix="0" xfId="0">
      <alignment horizontal="center"/>
    </xf>
    <xf applyAlignment="1" borderId="13" fillId="0" fontId="2" numFmtId="0" pivotButton="0" quotePrefix="0" xfId="0">
      <alignment horizontal="center"/>
    </xf>
    <xf applyAlignment="1" borderId="5" fillId="0" fontId="1" numFmtId="164" pivotButton="0" quotePrefix="0" xfId="0">
      <alignment horizontal="center"/>
    </xf>
    <xf applyAlignment="1" borderId="14" fillId="0" fontId="2" numFmtId="0" pivotButton="0" quotePrefix="0" xfId="0">
      <alignment horizontal="center"/>
    </xf>
    <xf applyAlignment="1" borderId="8" fillId="0" fontId="1" numFmtId="164" pivotButton="0" quotePrefix="0" xfId="0">
      <alignment horizontal="center"/>
    </xf>
    <xf borderId="0" fillId="0" fontId="1" numFmtId="1" pivotButton="0" quotePrefix="0" xfId="0"/>
    <xf borderId="0" fillId="0" fontId="1" numFmtId="2" pivotButton="0" quotePrefix="0" xfId="0"/>
    <xf borderId="5" fillId="0" fontId="1" numFmtId="1" pivotButton="0" quotePrefix="0" xfId="0"/>
    <xf borderId="7" fillId="0" fontId="1" numFmtId="1" pivotButton="0" quotePrefix="0" xfId="0"/>
    <xf borderId="7" fillId="0" fontId="1" numFmtId="2" pivotButton="0" quotePrefix="0" xfId="0"/>
    <xf borderId="8" fillId="0" fontId="1" numFmtId="1" pivotButton="0" quotePrefix="0" xfId="0"/>
    <xf borderId="15" fillId="0" fontId="1" numFmtId="0" pivotButton="0" quotePrefix="0" xfId="0"/>
    <xf borderId="14" fillId="0" fontId="1" numFmtId="0" pivotButton="0" quotePrefix="0" xfId="0"/>
    <xf applyAlignment="1" borderId="16" fillId="0" fontId="3" numFmtId="0" pivotButton="0" quotePrefix="0" xfId="0">
      <alignment horizontal="center" vertical="top"/>
    </xf>
    <xf applyAlignment="1" borderId="0" fillId="2" fontId="0" numFmtId="0" pivotButton="0" quotePrefix="0" xfId="0">
      <alignment horizontal="center"/>
    </xf>
    <xf borderId="0" fillId="0" fontId="0" numFmtId="0" pivotButton="0" quotePrefix="0" xfId="0"/>
    <xf applyAlignment="1" borderId="1" fillId="0" fontId="2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2" fillId="0" fontId="2" numFmtId="0" pivotButton="0" quotePrefix="0" xfId="0">
      <alignment horizontal="center"/>
    </xf>
    <xf applyAlignment="1" borderId="2" fillId="0" fontId="2" numFmtId="0" pivotButton="0" quotePrefix="0" xfId="0">
      <alignment horizontal="center" vertical="center" wrapText="1"/>
    </xf>
    <xf applyAlignment="1" borderId="2" fillId="0" fontId="2" numFmtId="0" pivotButton="0" quotePrefix="0" xfId="0">
      <alignment horizontal="center" vertical="center"/>
    </xf>
    <xf applyAlignment="1" borderId="17" fillId="0" fontId="4" numFmtId="0" pivotButton="0" quotePrefix="0" xfId="0">
      <alignment horizontal="center" vertical="top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externalLinks/externalLink1.xml" Type="http://schemas.openxmlformats.org/officeDocument/2006/relationships/externalLink" /><Relationship Id="rId15" Target="sharedStrings.xml" Type="http://schemas.openxmlformats.org/officeDocument/2006/relationships/sharedStrings" /><Relationship Id="rId16" Target="styles.xml" Type="http://schemas.openxmlformats.org/officeDocument/2006/relationships/styles" /><Relationship Id="rId1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Buildings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'Table 5'!$B$10</f>
              <strCache>
                <ptCount val="1"/>
                <pt idx="0">
                  <v>Stored energy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'[1]Downward energy kWh'!$B$21:$B$25</f>
              <strCache>
                <ptCount val="5"/>
                <pt idx="0">
                  <v>Terraced street</v>
                </pt>
                <pt idx="1">
                  <v>Mixed street</v>
                </pt>
                <pt idx="2">
                  <v>Detached street</v>
                </pt>
                <pt idx="3">
                  <v>Series district</v>
                </pt>
                <pt idx="4">
                  <v>Parallel district</v>
                </pt>
              </strCache>
            </strRef>
          </cat>
          <val>
            <numRef>
              <f>'Table 5'!$D$3:$D$7</f>
              <numCache>
                <formatCode>0</formatCode>
                <ptCount val="5"/>
                <pt idx="0">
                  <v>802.1713472015626</v>
                </pt>
                <pt idx="1">
                  <v>1040.572929647893</v>
                </pt>
                <pt idx="2">
                  <v>1227.385245305097</v>
                </pt>
                <pt idx="3">
                  <v>2989.04718953229</v>
                </pt>
                <pt idx="4">
                  <v>2900.075486929875</v>
                </pt>
              </numCache>
            </numRef>
          </val>
        </ser>
        <ser>
          <idx val="1"/>
          <order val="1"/>
          <tx>
            <strRef>
              <f>'Table 5'!$B$11</f>
              <strCache>
                <ptCount val="1"/>
                <pt idx="0">
                  <v>Used energy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'[1]Downward energy kWh'!$B$21:$B$25</f>
              <strCache>
                <ptCount val="5"/>
                <pt idx="0">
                  <v>Terraced street</v>
                </pt>
                <pt idx="1">
                  <v>Mixed street</v>
                </pt>
                <pt idx="2">
                  <v>Detached street</v>
                </pt>
                <pt idx="3">
                  <v>Series district</v>
                </pt>
                <pt idx="4">
                  <v>Parallel district</v>
                </pt>
              </strCache>
            </strRef>
          </cat>
          <val>
            <numRef>
              <f>'Table 5'!$E$3:$E$7</f>
              <numCache>
                <formatCode>0</formatCode>
                <ptCount val="5"/>
                <pt idx="0">
                  <v>594.6833793240844</v>
                </pt>
                <pt idx="1">
                  <v>798.7529861847767</v>
                </pt>
                <pt idx="2">
                  <v>971.8796275298116</v>
                </pt>
                <pt idx="3">
                  <v>2329.242976315842</v>
                </pt>
                <pt idx="4">
                  <v>2281.108570783984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494916568"/>
        <axId val="494914272"/>
      </barChart>
      <catAx>
        <axId val="49491656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94914272"/>
        <crosses val="autoZero"/>
        <auto val="1"/>
        <lblAlgn val="ctr"/>
        <lblOffset val="100"/>
        <noMultiLvlLbl val="0"/>
      </catAx>
      <valAx>
        <axId val="494914272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94916568"/>
        <crosses val="autoZero"/>
        <crossBetween val="between"/>
      </valAx>
    </plotArea>
    <legend>
      <legendPos val="r"/>
      <layout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'Table 5'!$B$10</f>
              <strCache>
                <ptCount val="1"/>
                <pt idx="0">
                  <v>Stored energy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'[1]Downward energy kWh'!$B$21:$B$25</f>
              <strCache>
                <ptCount val="5"/>
                <pt idx="0">
                  <v>Terraced street</v>
                </pt>
                <pt idx="1">
                  <v>Mixed street</v>
                </pt>
                <pt idx="2">
                  <v>Detached street</v>
                </pt>
                <pt idx="3">
                  <v>Series district</v>
                </pt>
                <pt idx="4">
                  <v>Parallel district</v>
                </pt>
              </strCache>
            </strRef>
          </cat>
          <val>
            <numRef>
              <f>'Table 5'!$F$3:$F$7</f>
              <numCache>
                <formatCode>0.00</formatCode>
                <ptCount val="5"/>
                <pt idx="0">
                  <v>0.691697448908333</v>
                </pt>
                <pt idx="1">
                  <v>3.233562733632835</v>
                </pt>
                <pt idx="2">
                  <v>3.919872602102084</v>
                </pt>
                <pt idx="3">
                  <v>12.88055761046826</v>
                </pt>
                <pt idx="4">
                  <v>7.619046943279084</v>
                </pt>
              </numCache>
            </numRef>
          </val>
        </ser>
        <ser>
          <idx val="1"/>
          <order val="1"/>
          <tx>
            <strRef>
              <f>'Table 5'!$B$11</f>
              <strCache>
                <ptCount val="1"/>
                <pt idx="0">
                  <v>Used energy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'[1]Downward energy kWh'!$B$21:$B$25</f>
              <strCache>
                <ptCount val="5"/>
                <pt idx="0">
                  <v>Terraced street</v>
                </pt>
                <pt idx="1">
                  <v>Mixed street</v>
                </pt>
                <pt idx="2">
                  <v>Detached street</v>
                </pt>
                <pt idx="3">
                  <v>Series district</v>
                </pt>
                <pt idx="4">
                  <v>Parallel district</v>
                </pt>
              </strCache>
            </strRef>
          </cat>
          <val>
            <numRef>
              <f>'Table 5'!$G$3:$G$7</f>
              <numCache>
                <formatCode>0.00</formatCode>
                <ptCount val="5"/>
                <pt idx="0">
                  <v>0.3514007368333344</v>
                </pt>
                <pt idx="1">
                  <v>1.920314611367418</v>
                </pt>
                <pt idx="2">
                  <v>2.620385724402252</v>
                </pt>
                <pt idx="3">
                  <v>7.949476573613008</v>
                </pt>
                <pt idx="4">
                  <v>4.157717934689749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494916568"/>
        <axId val="494914272"/>
      </barChart>
      <catAx>
        <axId val="49491656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94914272"/>
        <crosses val="autoZero"/>
        <auto val="1"/>
        <lblAlgn val="ctr"/>
        <lblOffset val="100"/>
        <noMultiLvlLbl val="0"/>
      </catAx>
      <valAx>
        <axId val="494914272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94916568"/>
        <crosses val="autoZero"/>
        <crossBetween val="between"/>
      </valAx>
    </plotArea>
    <legend>
      <legendPos val="r"/>
      <layout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733425</colOff>
      <row>12</row>
      <rowOff>133350</rowOff>
    </from>
    <to>
      <col>7</col>
      <colOff>609040</colOff>
      <row>27</row>
      <rowOff>19050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8</col>
      <colOff>114300</colOff>
      <row>12</row>
      <rowOff>123825</rowOff>
    </from>
    <to>
      <col>15</col>
      <colOff>399490</colOff>
      <row>27</row>
      <rowOff>9525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externalLinks/_rels/externalLink1.xml.rels><Relationships xmlns="http://schemas.openxmlformats.org/package/2006/relationships"><Relationship Id="rId1" Target="tables_edit.xlsx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Capacitances kWhperK"/>
      <sheetName val="Downward energy kWh"/>
      <sheetName val="Upward Energy kWh"/>
      <sheetName val="Max upward power kW"/>
      <sheetName val="Stored energy vs capacitance"/>
      <sheetName val="Response time"/>
      <sheetName val="Energy difference kWh"/>
      <sheetName val="efficciency percent"/>
      <sheetName val="Max downward power kW"/>
      <sheetName val="Cost difference euro"/>
    </sheetNames>
    <sheetDataSet>
      <sheetData sheetId="0"/>
      <sheetData sheetId="1">
        <row r="21">
          <cell r="B21" t="str">
            <v>Terraced street</v>
          </cell>
        </row>
        <row r="22">
          <cell r="B22" t="str">
            <v>Mixed street</v>
          </cell>
        </row>
        <row r="23">
          <cell r="B23" t="str">
            <v>Detached street</v>
          </cell>
        </row>
        <row r="24">
          <cell r="B24" t="str">
            <v>Series district</v>
          </cell>
        </row>
        <row r="25">
          <cell r="B25" t="str">
            <v>Parallel district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D10" sqref="D10"/>
    </sheetView>
  </sheetViews>
  <sheetFormatPr baseColWidth="8" defaultRowHeight="15"/>
  <sheetData>
    <row r="1" spans="1:4">
      <c r="B1" s="49" t="s">
        <v>0</v>
      </c>
      <c r="C1" s="49" t="s">
        <v>1</v>
      </c>
      <c r="D1" s="49" t="s">
        <v>2</v>
      </c>
    </row>
    <row r="2" spans="1:4">
      <c r="A2" s="49" t="s">
        <v>3</v>
      </c>
      <c r="B2" t="n">
        <v>0.3870335217262679</v>
      </c>
      <c r="C2" t="n">
        <v>292.2374272270289</v>
      </c>
      <c r="D2" t="n">
        <v>292.6244607487552</v>
      </c>
    </row>
    <row r="3" spans="1:4">
      <c r="A3" s="49" t="s">
        <v>4</v>
      </c>
      <c r="B3" t="n">
        <v>0.4020691632223977</v>
      </c>
      <c r="C3" t="n">
        <v>338.9701910579588</v>
      </c>
      <c r="D3" t="n">
        <v>339.3722602211812</v>
      </c>
    </row>
    <row r="4" spans="1:4">
      <c r="A4" s="49" t="s">
        <v>5</v>
      </c>
      <c r="B4" t="n">
        <v>0.4020691632223977</v>
      </c>
      <c r="C4" t="n">
        <v>385.7029548888888</v>
      </c>
      <c r="D4" t="n">
        <v>386.1050240521112</v>
      </c>
    </row>
    <row r="5" spans="1:4">
      <c r="A5" s="49" t="s">
        <v>6</v>
      </c>
      <c r="B5" t="n">
        <v>0.9650701014963002</v>
      </c>
      <c r="C5" t="n">
        <v>944.0555501159179</v>
      </c>
      <c r="D5" t="n">
        <v>945.0206202174141</v>
      </c>
    </row>
    <row r="6" spans="1:4">
      <c r="A6" s="49" t="s">
        <v>7</v>
      </c>
      <c r="B6" t="n">
        <v>0.5373899366875651</v>
      </c>
      <c r="C6" t="n">
        <v>944.0555501159179</v>
      </c>
      <c r="D6" t="n">
        <v>944.5929400526054</v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 spans="1:2">
      <c r="B1" s="49" t="s">
        <v>0</v>
      </c>
    </row>
    <row r="2" spans="1:2">
      <c r="A2" s="49" t="s">
        <v>3</v>
      </c>
      <c r="B2" t="n">
        <v>36.40057259440879</v>
      </c>
    </row>
    <row r="3" spans="1:2">
      <c r="A3" s="49" t="s">
        <v>4</v>
      </c>
      <c r="B3" t="n">
        <v>36.59612862665554</v>
      </c>
    </row>
    <row r="4" spans="1:2">
      <c r="A4" s="49" t="s">
        <v>5</v>
      </c>
      <c r="B4" t="n">
        <v>36.59612862665554</v>
      </c>
    </row>
    <row r="5" spans="1:2">
      <c r="A5" s="49" t="s">
        <v>6</v>
      </c>
      <c r="B5" t="n">
        <v>43.69529417146323</v>
      </c>
    </row>
    <row r="6" spans="1:2">
      <c r="A6" s="49" t="s">
        <v>7</v>
      </c>
      <c r="B6" t="n">
        <v>38.35613291687628</v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7"/>
  <sheetViews>
    <sheetView tabSelected="1" workbookViewId="0">
      <selection activeCell="E17" sqref="E17"/>
    </sheetView>
  </sheetViews>
  <sheetFormatPr baseColWidth="8" defaultRowHeight="15" outlineLevelCol="0"/>
  <cols>
    <col bestFit="1" customWidth="1" max="1" min="1" style="45" width="13.85546875"/>
    <col bestFit="1" customWidth="1" max="2" min="2" style="45" width="8"/>
    <col bestFit="1" customWidth="1" max="3" min="3" style="45" width="7.85546875"/>
    <col bestFit="1" customWidth="1" max="4" min="4" style="45" width="9"/>
    <col bestFit="1" customWidth="1" max="5" min="5" style="45" width="8"/>
    <col bestFit="1" customWidth="1" max="6" min="6" style="45" width="7.85546875"/>
    <col bestFit="1" customWidth="1" max="7" min="7" style="45" width="9"/>
    <col bestFit="1" customWidth="1" max="11" min="11" style="43" width="15.28515625"/>
  </cols>
  <sheetData>
    <row customHeight="1" ht="15.75" r="1" s="43" spans="1:12" thickBot="1">
      <c r="A1" s="3" t="n"/>
      <c r="B1" s="44" t="s">
        <v>11</v>
      </c>
      <c r="E1" s="46" t="s">
        <v>12</v>
      </c>
    </row>
    <row customHeight="1" ht="15.75" r="2" s="43" spans="1:12" thickBot="1">
      <c r="A2" s="4" t="n"/>
      <c r="B2" s="23">
        <f>'Capacitances kWhperK'!B1</f>
        <v/>
      </c>
      <c r="C2" s="24">
        <f>'Capacitances kWhperK'!C1</f>
        <v/>
      </c>
      <c r="D2" s="24">
        <f>'Capacitances kWhperK'!D1</f>
        <v/>
      </c>
      <c r="E2" s="24">
        <f>'Capacitances kWhperK'!B1</f>
        <v/>
      </c>
      <c r="F2" s="24">
        <f>'Capacitances kWhperK'!C1</f>
        <v/>
      </c>
      <c r="G2" s="25">
        <f>'Capacitances kWhperK'!D1</f>
        <v/>
      </c>
      <c r="K2" s="42" t="s">
        <v>13</v>
      </c>
    </row>
    <row r="3" spans="1:12">
      <c r="A3" s="44">
        <f>'Capacitances kWhperK'!A2</f>
        <v/>
      </c>
      <c r="B3" s="18">
        <f>'Capacitances kWhperK'!B2</f>
        <v/>
      </c>
      <c r="C3" s="19">
        <f>'Capacitances kWhperK'!C2</f>
        <v/>
      </c>
      <c r="D3" s="19">
        <f>'Capacitances kWhperK'!D2</f>
        <v/>
      </c>
      <c r="E3" s="20">
        <f>UAvalues!B2</f>
        <v/>
      </c>
      <c r="F3" s="21">
        <f>10*L3</f>
        <v/>
      </c>
      <c r="G3" s="22">
        <f>SUM(E3:F3)</f>
        <v/>
      </c>
      <c r="K3" s="2">
        <f>A3</f>
        <v/>
      </c>
      <c r="L3" s="2" t="n">
        <v>217</v>
      </c>
    </row>
    <row r="4" spans="1:12">
      <c r="A4" s="5">
        <f>'Capacitances kWhperK'!A3</f>
        <v/>
      </c>
      <c r="B4" s="15">
        <f>'Capacitances kWhperK'!B3</f>
        <v/>
      </c>
      <c r="C4" s="6">
        <f>'Capacitances kWhperK'!C3</f>
        <v/>
      </c>
      <c r="D4" s="6">
        <f>'Capacitances kWhperK'!D3</f>
        <v/>
      </c>
      <c r="E4" s="7">
        <f>UAvalues!B3</f>
        <v/>
      </c>
      <c r="F4" s="8">
        <f>5*L3 + 5*L5</f>
        <v/>
      </c>
      <c r="G4" s="9">
        <f>SUM(E4:F4)</f>
        <v/>
      </c>
      <c r="K4" s="2">
        <f>A4</f>
        <v/>
      </c>
      <c r="L4" s="2" t="n">
        <v>285</v>
      </c>
    </row>
    <row r="5" spans="1:12">
      <c r="A5" s="5">
        <f>'Capacitances kWhperK'!A4</f>
        <v/>
      </c>
      <c r="B5" s="15">
        <f>'Capacitances kWhperK'!B4</f>
        <v/>
      </c>
      <c r="C5" s="6">
        <f>'Capacitances kWhperK'!C4</f>
        <v/>
      </c>
      <c r="D5" s="6">
        <f>'Capacitances kWhperK'!D4</f>
        <v/>
      </c>
      <c r="E5" s="7">
        <f>UAvalues!B4</f>
        <v/>
      </c>
      <c r="F5" s="8">
        <f>10*L5</f>
        <v/>
      </c>
      <c r="G5" s="9">
        <f>SUM(E5:F5)</f>
        <v/>
      </c>
      <c r="K5" s="2">
        <f>A5</f>
        <v/>
      </c>
      <c r="L5" s="2" t="n">
        <v>350</v>
      </c>
    </row>
    <row r="6" spans="1:12">
      <c r="A6" s="5">
        <f>'Capacitances kWhperK'!A5</f>
        <v/>
      </c>
      <c r="B6" s="15">
        <f>'Capacitances kWhperK'!B5</f>
        <v/>
      </c>
      <c r="C6" s="6">
        <f>'Capacitances kWhperK'!C5</f>
        <v/>
      </c>
      <c r="D6" s="6">
        <f>'Capacitances kWhperK'!D5</f>
        <v/>
      </c>
      <c r="E6" s="7">
        <f>UAvalues!B5</f>
        <v/>
      </c>
      <c r="F6" s="8">
        <f>10*SUM(L3:L5)</f>
        <v/>
      </c>
      <c r="G6" s="9">
        <f>SUM(E6:F6)</f>
        <v/>
      </c>
    </row>
    <row customHeight="1" ht="15.75" r="7" s="43" spans="1:12" thickBot="1">
      <c r="A7" s="10">
        <f>'Capacitances kWhperK'!A6</f>
        <v/>
      </c>
      <c r="B7" s="16">
        <f>'Capacitances kWhperK'!B6</f>
        <v/>
      </c>
      <c r="C7" s="11">
        <f>'Capacitances kWhperK'!C6</f>
        <v/>
      </c>
      <c r="D7" s="11">
        <f>'Capacitances kWhperK'!D6</f>
        <v/>
      </c>
      <c r="E7" s="12">
        <f>UAvalues!B6</f>
        <v/>
      </c>
      <c r="F7" s="13">
        <f>10*SUM(L3:L5)</f>
        <v/>
      </c>
      <c r="G7" s="14">
        <f>SUM(E7:F7)</f>
        <v/>
      </c>
    </row>
  </sheetData>
  <mergeCells count="3">
    <mergeCell ref="K2:L2"/>
    <mergeCell ref="B1:D1"/>
    <mergeCell ref="E1:G1"/>
  </mergeCells>
  <pageMargins bottom="0.75" footer="0.3" header="0.3" left="0.7" right="0.7" top="0.7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E14" sqref="E14"/>
    </sheetView>
  </sheetViews>
  <sheetFormatPr baseColWidth="8" defaultRowHeight="15" outlineLevelCol="0"/>
  <cols>
    <col bestFit="1" customWidth="1" max="1" min="1" style="43" width="13.28515625"/>
  </cols>
  <sheetData>
    <row customHeight="1" ht="15.75" r="1" s="43" spans="1:4" thickBot="1">
      <c r="A1" s="28" t="n"/>
      <c r="B1" s="24">
        <f>'Table 3'!B2</f>
        <v/>
      </c>
      <c r="C1" s="24">
        <f>'Table 3'!C2</f>
        <v/>
      </c>
      <c r="D1" s="25">
        <f>'Table 3'!D2</f>
        <v/>
      </c>
    </row>
    <row r="2" spans="1:4">
      <c r="A2" s="29">
        <f>'Table 3'!A3</f>
        <v/>
      </c>
      <c r="B2" s="7">
        <f>'Table 3'!B3/'Table 3'!E3*1000</f>
        <v/>
      </c>
      <c r="C2" s="7">
        <f>'Table 3'!C3/'Table 3'!F3*100</f>
        <v/>
      </c>
      <c r="D2" s="30">
        <f>'Table 3'!D3/'Table 3'!G3*100</f>
        <v/>
      </c>
    </row>
    <row r="3" spans="1:4">
      <c r="A3" s="29">
        <f>'Table 3'!A4</f>
        <v/>
      </c>
      <c r="B3" s="7">
        <f>'Table 3'!B4/'Table 3'!E4*1000</f>
        <v/>
      </c>
      <c r="C3" s="7">
        <f>'Table 3'!C4/'Table 3'!F4*100</f>
        <v/>
      </c>
      <c r="D3" s="30">
        <f>'Table 3'!D4/'Table 3'!G4*100</f>
        <v/>
      </c>
    </row>
    <row r="4" spans="1:4">
      <c r="A4" s="29">
        <f>'Table 3'!A5</f>
        <v/>
      </c>
      <c r="B4" s="7">
        <f>'Table 3'!B5/'Table 3'!E5*1000</f>
        <v/>
      </c>
      <c r="C4" s="7">
        <f>'Table 3'!C5/'Table 3'!F5*100</f>
        <v/>
      </c>
      <c r="D4" s="30">
        <f>'Table 3'!D5/'Table 3'!G5*100</f>
        <v/>
      </c>
    </row>
    <row r="5" spans="1:4">
      <c r="A5" s="29">
        <f>'Table 3'!A6</f>
        <v/>
      </c>
      <c r="B5" s="7">
        <f>'Table 3'!B6/'Table 3'!E6*1000</f>
        <v/>
      </c>
      <c r="C5" s="7">
        <f>'Table 3'!C6/'Table 3'!F6*100</f>
        <v/>
      </c>
      <c r="D5" s="30">
        <f>'Table 3'!D6/'Table 3'!G6*100</f>
        <v/>
      </c>
    </row>
    <row customHeight="1" ht="15.75" r="6" s="43" spans="1:4" thickBot="1">
      <c r="A6" s="31">
        <f>'Table 3'!A7</f>
        <v/>
      </c>
      <c r="B6" s="12">
        <f>'Table 3'!B7/'Table 3'!E7*1000</f>
        <v/>
      </c>
      <c r="C6" s="12">
        <f>'Table 3'!C7/'Table 3'!F7*100</f>
        <v/>
      </c>
      <c r="D6" s="32">
        <f>'Table 3'!D7/'Table 3'!G7*100</f>
        <v/>
      </c>
    </row>
  </sheetData>
  <pageMargins bottom="0.75" footer="0.3" header="0.3" left="0.7" right="0.7" top="0.75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11"/>
  <sheetViews>
    <sheetView workbookViewId="0">
      <selection activeCell="K9" sqref="K9"/>
    </sheetView>
  </sheetViews>
  <sheetFormatPr baseColWidth="8" defaultRowHeight="15" outlineLevelCol="0"/>
  <cols>
    <col bestFit="1" customWidth="1" max="1" min="1" style="43" width="13.85546875"/>
    <col customWidth="1" max="2" min="2" style="43" width="6.85546875"/>
    <col customWidth="1" max="3" min="3" style="43" width="6.42578125"/>
    <col bestFit="1" customWidth="1" max="4" min="4" style="43" width="6.28515625"/>
    <col bestFit="1" customWidth="1" max="5" min="5" style="43" width="5"/>
    <col bestFit="1" customWidth="1" max="6" min="6" style="43" width="6.28515625"/>
    <col bestFit="1" customWidth="1" max="7" min="7" style="43" width="4.85546875"/>
    <col bestFit="1" customWidth="1" max="8" min="8" style="43" width="6.28515625"/>
    <col bestFit="1" customWidth="1" max="9" min="9" style="43" width="5"/>
  </cols>
  <sheetData>
    <row customHeight="1" ht="29.25" r="1" s="43" spans="1:9" thickBot="1">
      <c r="A1" s="39" t="n"/>
      <c r="B1" s="47">
        <f>'Cost difference euro'!B1</f>
        <v/>
      </c>
      <c r="D1" s="48">
        <f>'Cost difference euro'!C1</f>
        <v/>
      </c>
      <c r="F1" s="48">
        <f>'Cost difference euro'!D1</f>
        <v/>
      </c>
      <c r="H1" s="48">
        <f>'Cost difference euro'!E1</f>
        <v/>
      </c>
    </row>
    <row customHeight="1" ht="15.75" r="2" s="43" spans="1:9" thickBot="1">
      <c r="A2" s="40" t="n"/>
      <c r="B2" s="23" t="s">
        <v>14</v>
      </c>
      <c r="C2" s="24" t="s">
        <v>15</v>
      </c>
      <c r="D2" s="24" t="s">
        <v>14</v>
      </c>
      <c r="E2" s="24" t="s">
        <v>15</v>
      </c>
      <c r="F2" s="24" t="s">
        <v>14</v>
      </c>
      <c r="G2" s="24" t="s">
        <v>15</v>
      </c>
      <c r="H2" s="24" t="s">
        <v>14</v>
      </c>
      <c r="I2" s="25" t="s">
        <v>15</v>
      </c>
    </row>
    <row r="3" spans="1:9">
      <c r="A3" s="26">
        <f>'Table 4'!A2</f>
        <v/>
      </c>
      <c r="B3" s="33">
        <f>'Upward Energy kWh'!B2</f>
        <v/>
      </c>
      <c r="C3" s="33">
        <f>'Downward energy kWh'!B2</f>
        <v/>
      </c>
      <c r="D3" s="33">
        <f>'Upward Energy kWh'!C2</f>
        <v/>
      </c>
      <c r="E3" s="33">
        <f>'Downward energy kWh'!C2</f>
        <v/>
      </c>
      <c r="F3" s="34">
        <f>'Upward Energy kWh'!D2</f>
        <v/>
      </c>
      <c r="G3" s="34">
        <f>'Downward energy kWh'!D2</f>
        <v/>
      </c>
      <c r="H3" s="33">
        <f>'Upward Energy kWh'!F2</f>
        <v/>
      </c>
      <c r="I3" s="35">
        <f>'Downward energy kWh'!F2</f>
        <v/>
      </c>
    </row>
    <row r="4" spans="1:9">
      <c r="A4" s="26">
        <f>'Table 4'!A3</f>
        <v/>
      </c>
      <c r="B4" s="33">
        <f>'Upward Energy kWh'!B3</f>
        <v/>
      </c>
      <c r="C4" s="33">
        <f>'Downward energy kWh'!B3</f>
        <v/>
      </c>
      <c r="D4" s="33">
        <f>'Upward Energy kWh'!C3</f>
        <v/>
      </c>
      <c r="E4" s="33">
        <f>'Downward energy kWh'!C3</f>
        <v/>
      </c>
      <c r="F4" s="34">
        <f>'Upward Energy kWh'!D3</f>
        <v/>
      </c>
      <c r="G4" s="34">
        <f>'Downward energy kWh'!D3</f>
        <v/>
      </c>
      <c r="H4" s="33">
        <f>'Upward Energy kWh'!F3</f>
        <v/>
      </c>
      <c r="I4" s="35">
        <f>'Downward energy kWh'!F3</f>
        <v/>
      </c>
    </row>
    <row r="5" spans="1:9">
      <c r="A5" s="26">
        <f>'Table 4'!A4</f>
        <v/>
      </c>
      <c r="B5" s="33">
        <f>'Upward Energy kWh'!B4</f>
        <v/>
      </c>
      <c r="C5" s="33">
        <f>'Downward energy kWh'!B4</f>
        <v/>
      </c>
      <c r="D5" s="33">
        <f>'Upward Energy kWh'!C4</f>
        <v/>
      </c>
      <c r="E5" s="33">
        <f>'Downward energy kWh'!C4</f>
        <v/>
      </c>
      <c r="F5" s="34">
        <f>'Upward Energy kWh'!D4</f>
        <v/>
      </c>
      <c r="G5" s="34">
        <f>'Downward energy kWh'!D4</f>
        <v/>
      </c>
      <c r="H5" s="33">
        <f>'Upward Energy kWh'!F4</f>
        <v/>
      </c>
      <c r="I5" s="35">
        <f>'Downward energy kWh'!F4</f>
        <v/>
      </c>
    </row>
    <row r="6" spans="1:9">
      <c r="A6" s="26">
        <f>'Table 4'!A5</f>
        <v/>
      </c>
      <c r="B6" s="33">
        <f>'Upward Energy kWh'!B5</f>
        <v/>
      </c>
      <c r="C6" s="33">
        <f>'Downward energy kWh'!B5</f>
        <v/>
      </c>
      <c r="D6" s="33">
        <f>'Upward Energy kWh'!C5</f>
        <v/>
      </c>
      <c r="E6" s="33">
        <f>'Downward energy kWh'!C5</f>
        <v/>
      </c>
      <c r="F6" s="34">
        <f>'Upward Energy kWh'!D5</f>
        <v/>
      </c>
      <c r="G6" s="34">
        <f>'Downward energy kWh'!D5</f>
        <v/>
      </c>
      <c r="H6" s="33">
        <f>'Upward Energy kWh'!F5</f>
        <v/>
      </c>
      <c r="I6" s="35">
        <f>'Downward energy kWh'!F5</f>
        <v/>
      </c>
    </row>
    <row customHeight="1" ht="15.75" r="7" s="43" spans="1:9" thickBot="1">
      <c r="A7" s="27">
        <f>'Table 4'!A6</f>
        <v/>
      </c>
      <c r="B7" s="36">
        <f>'Upward Energy kWh'!B6</f>
        <v/>
      </c>
      <c r="C7" s="36">
        <f>'Downward energy kWh'!B6</f>
        <v/>
      </c>
      <c r="D7" s="36">
        <f>'Upward Energy kWh'!C6</f>
        <v/>
      </c>
      <c r="E7" s="36">
        <f>'Downward energy kWh'!C6</f>
        <v/>
      </c>
      <c r="F7" s="37">
        <f>'Upward Energy kWh'!D6</f>
        <v/>
      </c>
      <c r="G7" s="37">
        <f>'Downward energy kWh'!D6</f>
        <v/>
      </c>
      <c r="H7" s="36">
        <f>'Upward Energy kWh'!F6</f>
        <v/>
      </c>
      <c r="I7" s="38">
        <f>'Downward energy kWh'!F6</f>
        <v/>
      </c>
    </row>
    <row r="10" spans="1:9">
      <c r="B10" t="s">
        <v>16</v>
      </c>
    </row>
    <row r="11" spans="1:9">
      <c r="B11" t="s">
        <v>17</v>
      </c>
    </row>
  </sheetData>
  <mergeCells count="4">
    <mergeCell ref="B1:C1"/>
    <mergeCell ref="D1:E1"/>
    <mergeCell ref="F1:G1"/>
    <mergeCell ref="H1:I1"/>
  </mergeCell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 spans="1:6">
      <c r="B1" s="49" t="s">
        <v>8</v>
      </c>
      <c r="C1" s="49" t="s">
        <v>1</v>
      </c>
      <c r="D1" s="49" t="s">
        <v>0</v>
      </c>
      <c r="E1" s="49" t="s">
        <v>9</v>
      </c>
      <c r="F1" s="49" t="s">
        <v>10</v>
      </c>
    </row>
    <row r="2" spans="1:6">
      <c r="A2" s="49" t="s">
        <v>3</v>
      </c>
      <c r="B2" t="n">
        <v>74.93117212395831</v>
      </c>
      <c r="C2" t="n">
        <v>74.13420853262117</v>
      </c>
      <c r="D2" t="n">
        <v>50.80266478933871</v>
      </c>
      <c r="E2" t="n">
        <v>51.09508454186413</v>
      </c>
      <c r="F2" t="n">
        <v>74.00746747018469</v>
      </c>
    </row>
    <row r="3" spans="1:6">
      <c r="A3" s="49" t="s">
        <v>4</v>
      </c>
      <c r="B3" t="n">
        <v>77.74828377257418</v>
      </c>
      <c r="C3" t="n">
        <v>76.76088464595074</v>
      </c>
      <c r="D3" t="n">
        <v>59.3869601105935</v>
      </c>
      <c r="E3" t="n">
        <v>54.24322428635598</v>
      </c>
      <c r="F3" t="n">
        <v>76.64244102249292</v>
      </c>
    </row>
    <row r="4" spans="1:6">
      <c r="A4" s="49" t="s">
        <v>5</v>
      </c>
      <c r="B4" t="n">
        <v>79.49200272397303</v>
      </c>
      <c r="C4" t="n">
        <v>79.18293227383835</v>
      </c>
      <c r="D4" t="n">
        <v>66.84874713347949</v>
      </c>
      <c r="E4" t="n">
        <v>56.97418144584015</v>
      </c>
      <c r="F4" t="n">
        <v>79.07439178449103</v>
      </c>
    </row>
    <row r="5" spans="1:6">
      <c r="A5" s="49" t="s">
        <v>6</v>
      </c>
      <c r="B5" t="n">
        <v>78.23405064050971</v>
      </c>
      <c r="C5" t="n">
        <v>77.6735367598296</v>
      </c>
      <c r="D5" t="n">
        <v>69.01931592242941</v>
      </c>
      <c r="E5" t="n">
        <v>65.99591721697486</v>
      </c>
      <c r="F5" t="n">
        <v>77.62496190833428</v>
      </c>
    </row>
    <row r="6" spans="1:6">
      <c r="A6" s="49" t="s">
        <v>7</v>
      </c>
      <c r="B6" t="n">
        <v>78.23405064050971</v>
      </c>
      <c r="C6" t="n">
        <v>78.43443691549861</v>
      </c>
      <c r="D6" t="n">
        <v>67.25220090494226</v>
      </c>
      <c r="E6" t="n">
        <v>58.39487671924343</v>
      </c>
      <c r="F6" t="n">
        <v>78.3827195515894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 spans="1:6">
      <c r="B1" s="49" t="s">
        <v>8</v>
      </c>
      <c r="C1" s="49" t="s">
        <v>1</v>
      </c>
      <c r="D1" s="49" t="s">
        <v>0</v>
      </c>
      <c r="E1" s="49" t="s">
        <v>9</v>
      </c>
      <c r="F1" s="49" t="s">
        <v>10</v>
      </c>
    </row>
    <row r="2" spans="1:6">
      <c r="A2" s="49" t="s">
        <v>3</v>
      </c>
      <c r="B2" t="n">
        <v>579.386693198205</v>
      </c>
      <c r="C2" t="n">
        <v>594.6833793240844</v>
      </c>
      <c r="D2" t="n">
        <v>0.3514007368333344</v>
      </c>
      <c r="E2" t="n">
        <v>2.267218372136677</v>
      </c>
      <c r="F2" t="n">
        <v>596.9505976962211</v>
      </c>
    </row>
    <row r="3" spans="1:6">
      <c r="A3" s="49" t="s">
        <v>4</v>
      </c>
      <c r="B3" t="n">
        <v>770.4282411295119</v>
      </c>
      <c r="C3" t="n">
        <v>798.7529861847767</v>
      </c>
      <c r="D3" t="n">
        <v>1.920314611367418</v>
      </c>
      <c r="E3" t="n">
        <v>2.984673801109532</v>
      </c>
      <c r="F3" t="n">
        <v>801.7376599858862</v>
      </c>
    </row>
    <row r="4" spans="1:6">
      <c r="A4" s="49" t="s">
        <v>5</v>
      </c>
      <c r="B4" t="n">
        <v>946.4233242348568</v>
      </c>
      <c r="C4" t="n">
        <v>971.8796275298116</v>
      </c>
      <c r="D4" t="n">
        <v>2.620385724402252</v>
      </c>
      <c r="E4" t="n">
        <v>3.43442756330456</v>
      </c>
      <c r="F4" t="n">
        <v>975.3140550931162</v>
      </c>
    </row>
    <row r="5" spans="1:6">
      <c r="A5" s="49" t="s">
        <v>6</v>
      </c>
      <c r="B5" t="n">
        <v>2299.183368395687</v>
      </c>
      <c r="C5" t="n">
        <v>2385.225653178899</v>
      </c>
      <c r="D5" t="n">
        <v>7.716248571318497</v>
      </c>
      <c r="E5" t="n">
        <v>8.465271710297673</v>
      </c>
      <c r="F5" t="n">
        <v>2393.690924889197</v>
      </c>
    </row>
    <row r="6" spans="1:6">
      <c r="A6" s="49" t="s">
        <v>7</v>
      </c>
      <c r="B6" t="n">
        <v>2299.183368395687</v>
      </c>
      <c r="C6" t="n">
        <v>2371.686208344215</v>
      </c>
      <c r="D6" t="n">
        <v>4.405671071409165</v>
      </c>
      <c r="E6" t="n">
        <v>4.568731603999917</v>
      </c>
      <c r="F6" t="n">
        <v>2376.254939948215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 spans="1:6">
      <c r="B1" s="49" t="s">
        <v>8</v>
      </c>
      <c r="C1" s="49" t="s">
        <v>1</v>
      </c>
      <c r="D1" s="49" t="s">
        <v>0</v>
      </c>
      <c r="E1" s="49" t="s">
        <v>9</v>
      </c>
      <c r="F1" s="49" t="s">
        <v>10</v>
      </c>
    </row>
    <row r="2" spans="1:6">
      <c r="A2" s="49" t="s">
        <v>3</v>
      </c>
      <c r="B2" t="n">
        <v>773.2251835577573</v>
      </c>
      <c r="C2" t="n">
        <v>802.1713472015626</v>
      </c>
      <c r="D2" t="n">
        <v>0.691697448908333</v>
      </c>
      <c r="E2" t="n">
        <v>4.437253391308333</v>
      </c>
      <c r="F2" t="n">
        <v>806.608600592871</v>
      </c>
    </row>
    <row r="3" spans="1:6">
      <c r="A3" s="49" t="s">
        <v>4</v>
      </c>
      <c r="B3" t="n">
        <v>990.9263635739622</v>
      </c>
      <c r="C3" t="n">
        <v>1040.572929647893</v>
      </c>
      <c r="D3" t="n">
        <v>3.233562733632835</v>
      </c>
      <c r="E3" t="n">
        <v>5.502390095416668</v>
      </c>
      <c r="F3" t="n">
        <v>1046.075319743309</v>
      </c>
    </row>
    <row r="4" spans="1:6">
      <c r="A4" s="49" t="s">
        <v>5</v>
      </c>
      <c r="B4" t="n">
        <v>1190.58935717145</v>
      </c>
      <c r="C4" t="n">
        <v>1227.385245305097</v>
      </c>
      <c r="D4" t="n">
        <v>3.919872602102084</v>
      </c>
      <c r="E4" t="n">
        <v>6.028041957916669</v>
      </c>
      <c r="F4" t="n">
        <v>1233.413287263014</v>
      </c>
    </row>
    <row r="5" spans="1:6">
      <c r="A5" s="49" t="s">
        <v>6</v>
      </c>
      <c r="B5" t="n">
        <v>2938.852519550336</v>
      </c>
      <c r="C5" t="n">
        <v>3070.834357077569</v>
      </c>
      <c r="D5" t="n">
        <v>11.17983924862508</v>
      </c>
      <c r="E5" t="n">
        <v>12.82696273741666</v>
      </c>
      <c r="F5" t="n">
        <v>3083.661319814985</v>
      </c>
    </row>
    <row r="6" spans="1:6">
      <c r="A6" s="49" t="s">
        <v>7</v>
      </c>
      <c r="B6" t="n">
        <v>2938.852519550336</v>
      </c>
      <c r="C6" t="n">
        <v>3023.781774450129</v>
      </c>
      <c r="D6" t="n">
        <v>6.55096935335075</v>
      </c>
      <c r="E6" t="n">
        <v>7.823856920499997</v>
      </c>
      <c r="F6" t="n">
        <v>3031.605631370629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 spans="1:6">
      <c r="B1" s="49" t="s">
        <v>8</v>
      </c>
      <c r="C1" s="49" t="s">
        <v>1</v>
      </c>
      <c r="D1" s="49" t="s">
        <v>0</v>
      </c>
      <c r="E1" s="49" t="s">
        <v>9</v>
      </c>
      <c r="F1" s="49" t="s">
        <v>10</v>
      </c>
    </row>
    <row r="2" spans="1:6">
      <c r="A2" s="49" t="s">
        <v>3</v>
      </c>
      <c r="B2" t="n">
        <v>70</v>
      </c>
      <c r="C2" t="n">
        <v>53.88716666669</v>
      </c>
      <c r="D2" t="n">
        <v>2.943590311099999</v>
      </c>
      <c r="E2" t="n">
        <v>12.2450449693</v>
      </c>
      <c r="F2" t="n">
        <v>53.88716666669</v>
      </c>
    </row>
    <row r="3" spans="1:6">
      <c r="A3" s="49" t="s">
        <v>4</v>
      </c>
      <c r="B3" t="n">
        <v>90</v>
      </c>
      <c r="C3" t="n">
        <v>71.88716666662999</v>
      </c>
      <c r="D3" t="n">
        <v>4.639430903100001</v>
      </c>
      <c r="E3" t="n">
        <v>16.4076218801</v>
      </c>
      <c r="F3" t="n">
        <v>71.88716666662999</v>
      </c>
    </row>
    <row r="4" spans="1:6">
      <c r="A4" s="49" t="s">
        <v>5</v>
      </c>
      <c r="B4" t="n">
        <v>110</v>
      </c>
      <c r="C4" t="n">
        <v>87.98900001137999</v>
      </c>
      <c r="D4" t="n">
        <v>5.332534871099997</v>
      </c>
      <c r="E4" t="n">
        <v>20.5679010419</v>
      </c>
      <c r="F4" t="n">
        <v>87.98900001137999</v>
      </c>
    </row>
    <row r="5" spans="1:6">
      <c r="A5" s="49" t="s">
        <v>6</v>
      </c>
      <c r="B5" t="n">
        <v>229.1108356748</v>
      </c>
      <c r="C5" t="n">
        <v>219.5545</v>
      </c>
      <c r="D5" t="n">
        <v>11.8080512506</v>
      </c>
      <c r="E5" t="n">
        <v>47.989969954</v>
      </c>
      <c r="F5" t="n">
        <v>219.5545</v>
      </c>
    </row>
    <row r="6" spans="1:6">
      <c r="A6" s="49" t="s">
        <v>7</v>
      </c>
      <c r="B6" t="n">
        <v>229.1108356748</v>
      </c>
      <c r="C6" t="n">
        <v>158.78270216482</v>
      </c>
      <c r="D6" t="n">
        <v>8.395541340100005</v>
      </c>
      <c r="E6" t="n">
        <v>46.50152067999998</v>
      </c>
      <c r="F6" t="n">
        <v>198.14268870282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 spans="1:6">
      <c r="B1" s="49" t="s">
        <v>8</v>
      </c>
      <c r="C1" s="49" t="s">
        <v>1</v>
      </c>
      <c r="D1" s="49" t="s">
        <v>0</v>
      </c>
      <c r="E1" s="49" t="s">
        <v>9</v>
      </c>
      <c r="F1" s="49" t="s">
        <v>10</v>
      </c>
    </row>
    <row r="2" spans="1:6">
      <c r="A2" s="49" t="s">
        <v>3</v>
      </c>
      <c r="B2" t="n">
        <v>2.645880067090332</v>
      </c>
      <c r="C2" t="n">
        <v>2.744930226128716</v>
      </c>
      <c r="D2" t="n">
        <v>1.787177105030041</v>
      </c>
      <c r="E2" t="n">
        <v>11.46477796423694</v>
      </c>
      <c r="F2" t="n">
        <v>2.756463347352968</v>
      </c>
    </row>
    <row r="3" spans="1:6">
      <c r="A3" s="49" t="s">
        <v>4</v>
      </c>
      <c r="B3" t="n">
        <v>2.923343673616801</v>
      </c>
      <c r="C3" t="n">
        <v>3.069806599807976</v>
      </c>
      <c r="D3" t="n">
        <v>8.042304731149564</v>
      </c>
      <c r="E3" t="n">
        <v>13.68518304492084</v>
      </c>
      <c r="F3" t="n">
        <v>3.082383100674003</v>
      </c>
    </row>
    <row r="4" spans="1:6">
      <c r="A4" s="49" t="s">
        <v>5</v>
      </c>
      <c r="B4" t="n">
        <v>3.086803826832045</v>
      </c>
      <c r="C4" t="n">
        <v>3.182203376322786</v>
      </c>
      <c r="D4" t="n">
        <v>9.749249533801908</v>
      </c>
      <c r="E4" t="n">
        <v>14.99254981308368</v>
      </c>
      <c r="F4" t="n">
        <v>3.194502040710417</v>
      </c>
    </row>
    <row r="5" spans="1:6">
      <c r="A5" s="49" t="s">
        <v>6</v>
      </c>
      <c r="B5" t="n">
        <v>3.113008041941475</v>
      </c>
      <c r="C5" t="n">
        <v>3.252811083733907</v>
      </c>
      <c r="D5" t="n">
        <v>11.58448410254469</v>
      </c>
      <c r="E5" t="n">
        <v>13.29122383703422</v>
      </c>
      <c r="F5" t="n">
        <v>3.263062470642756</v>
      </c>
    </row>
    <row r="6" spans="1:6">
      <c r="A6" s="49" t="s">
        <v>7</v>
      </c>
      <c r="B6" t="n">
        <v>3.113008041941475</v>
      </c>
      <c r="C6" t="n">
        <v>3.202970179115887</v>
      </c>
      <c r="D6" t="n">
        <v>12.19034616414754</v>
      </c>
      <c r="E6" t="n">
        <v>14.55899410533386</v>
      </c>
      <c r="F6" t="n">
        <v>3.209430753528388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 spans="1:6">
      <c r="B1" s="49" t="s">
        <v>8</v>
      </c>
      <c r="C1" s="49" t="s">
        <v>1</v>
      </c>
      <c r="D1" s="49" t="s">
        <v>0</v>
      </c>
      <c r="E1" s="49" t="s">
        <v>9</v>
      </c>
      <c r="F1" s="49" t="s">
        <v>10</v>
      </c>
    </row>
    <row r="2" spans="1:6">
      <c r="A2" s="49" t="s">
        <v>3</v>
      </c>
      <c r="B2" t="n">
        <v>193.8384903595525</v>
      </c>
      <c r="C2" t="n">
        <v>207.4879678774778</v>
      </c>
      <c r="D2" t="n">
        <v>0.3402967120746325</v>
      </c>
      <c r="E2" t="n">
        <v>2.170035019170427</v>
      </c>
      <c r="F2" t="n">
        <v>209.6580028966482</v>
      </c>
    </row>
    <row r="3" spans="1:6">
      <c r="A3" s="49" t="s">
        <v>4</v>
      </c>
      <c r="B3" t="n">
        <v>220.4981224444427</v>
      </c>
      <c r="C3" t="n">
        <v>241.819943463106</v>
      </c>
      <c r="D3" t="n">
        <v>1.313248122267396</v>
      </c>
      <c r="E3" t="n">
        <v>2.517716294308229</v>
      </c>
      <c r="F3" t="n">
        <v>244.3376597574143</v>
      </c>
    </row>
    <row r="4" spans="1:6">
      <c r="A4" s="49" t="s">
        <v>5</v>
      </c>
      <c r="B4" t="n">
        <v>244.166032936585</v>
      </c>
      <c r="C4" t="n">
        <v>255.5056177753086</v>
      </c>
      <c r="D4" t="n">
        <v>1.299486877697746</v>
      </c>
      <c r="E4" t="n">
        <v>2.593614394612814</v>
      </c>
      <c r="F4" t="n">
        <v>258.0992321699214</v>
      </c>
    </row>
    <row r="5" spans="1:6">
      <c r="A5" s="49" t="s">
        <v>6</v>
      </c>
      <c r="B5" t="n">
        <v>639.6691511546596</v>
      </c>
      <c r="C5" t="n">
        <v>685.6087038986479</v>
      </c>
      <c r="D5" t="n">
        <v>3.46359067730009</v>
      </c>
      <c r="E5" t="n">
        <v>4.361691027119377</v>
      </c>
      <c r="F5" t="n">
        <v>689.9703949257673</v>
      </c>
    </row>
    <row r="6" spans="1:6">
      <c r="A6" s="49" t="s">
        <v>7</v>
      </c>
      <c r="B6" t="n">
        <v>639.6691511546596</v>
      </c>
      <c r="C6" t="n">
        <v>652.0955661058906</v>
      </c>
      <c r="D6" t="n">
        <v>2.145298281946452</v>
      </c>
      <c r="E6" t="n">
        <v>3.255125316511112</v>
      </c>
      <c r="F6" t="n">
        <v>655.3506914224017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 spans="1:6">
      <c r="B1" s="49" t="s">
        <v>8</v>
      </c>
      <c r="C1" s="49" t="s">
        <v>1</v>
      </c>
      <c r="D1" s="49" t="s">
        <v>0</v>
      </c>
      <c r="E1" s="49" t="s">
        <v>9</v>
      </c>
      <c r="F1" s="49" t="s">
        <v>10</v>
      </c>
    </row>
    <row r="2" spans="1:6">
      <c r="A2" s="49" t="s">
        <v>3</v>
      </c>
      <c r="B2" t="n">
        <v>32.2553681833</v>
      </c>
      <c r="C2" t="n">
        <v>32.8090480346</v>
      </c>
      <c r="D2" t="n">
        <v>0.6778251844999977</v>
      </c>
      <c r="E2" t="n">
        <v>1.2039334858</v>
      </c>
      <c r="F2" t="n">
        <v>33.1049723935</v>
      </c>
    </row>
    <row r="3" spans="1:6">
      <c r="A3" s="49" t="s">
        <v>4</v>
      </c>
      <c r="B3" t="n">
        <v>56.9625885831</v>
      </c>
      <c r="C3" t="n">
        <v>64.88716666662999</v>
      </c>
      <c r="D3" t="n">
        <v>1.766921477700002</v>
      </c>
      <c r="E3" t="n">
        <v>2.171914873999998</v>
      </c>
      <c r="F3" t="n">
        <v>64.90257848801799</v>
      </c>
    </row>
    <row r="4" spans="1:6">
      <c r="A4" s="49" t="s">
        <v>5</v>
      </c>
      <c r="B4" t="n">
        <v>85.05611298619999</v>
      </c>
      <c r="C4" t="n">
        <v>87.98900000057999</v>
      </c>
      <c r="D4" t="n">
        <v>8.157913669000001</v>
      </c>
      <c r="E4" t="n">
        <v>2.908554808000001</v>
      </c>
      <c r="F4" t="n">
        <v>88.01116461535298</v>
      </c>
    </row>
    <row r="5" spans="1:6">
      <c r="A5" s="49" t="s">
        <v>6</v>
      </c>
      <c r="B5" t="n">
        <v>188.8698334343</v>
      </c>
      <c r="C5" t="n">
        <v>219.5545</v>
      </c>
      <c r="D5" t="n">
        <v>18.250896148</v>
      </c>
      <c r="E5" t="n">
        <v>6.793435840399997</v>
      </c>
      <c r="F5" t="n">
        <v>219.62730456434</v>
      </c>
    </row>
    <row r="6" spans="1:6">
      <c r="A6" s="49" t="s">
        <v>7</v>
      </c>
      <c r="B6" t="n">
        <v>188.8698334343</v>
      </c>
      <c r="C6" t="n">
        <v>199.75806180816</v>
      </c>
      <c r="D6" t="n">
        <v>14.8215640981</v>
      </c>
      <c r="E6" t="n">
        <v>5.664693647200002</v>
      </c>
      <c r="F6" t="n">
        <v>200.5577828314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 spans="1:6">
      <c r="B1" s="49" t="s">
        <v>8</v>
      </c>
      <c r="C1" s="49" t="s">
        <v>1</v>
      </c>
      <c r="D1" s="49" t="s">
        <v>0</v>
      </c>
      <c r="E1" s="49" t="s">
        <v>9</v>
      </c>
      <c r="F1" s="49" t="s">
        <v>10</v>
      </c>
    </row>
    <row r="2" spans="1:6">
      <c r="A2" s="49" t="s">
        <v>3</v>
      </c>
      <c r="B2" t="n">
        <v>385.5482028386505</v>
      </c>
      <c r="C2" t="n">
        <v>387.1954114466207</v>
      </c>
      <c r="D2" t="n">
        <v>0.01110402476933814</v>
      </c>
      <c r="E2" t="n">
        <v>0.09718335296111036</v>
      </c>
      <c r="F2" t="n">
        <v>387.2925947995818</v>
      </c>
    </row>
    <row r="3" spans="1:6">
      <c r="A3" s="49" t="s">
        <v>4</v>
      </c>
      <c r="B3" t="n">
        <v>549.9301186850626</v>
      </c>
      <c r="C3" t="n">
        <v>556.933042721661</v>
      </c>
      <c r="D3" t="n">
        <v>0.6070664890849002</v>
      </c>
      <c r="E3" t="n">
        <v>0.4669575067928236</v>
      </c>
      <c r="F3" t="n">
        <v>557.4000002284538</v>
      </c>
    </row>
    <row r="4" spans="1:6">
      <c r="A4" s="49" t="s">
        <v>5</v>
      </c>
      <c r="B4" t="n">
        <v>702.2572912982632</v>
      </c>
      <c r="C4" t="n">
        <v>716.3740097545196</v>
      </c>
      <c r="D4" t="n">
        <v>1.320898846741329</v>
      </c>
      <c r="E4" t="n">
        <v>0.840813168695604</v>
      </c>
      <c r="F4" t="n">
        <v>717.2148229232153</v>
      </c>
    </row>
    <row r="5" spans="1:6">
      <c r="A5" s="49" t="s">
        <v>6</v>
      </c>
      <c r="B5" t="n">
        <v>1659.514217241023</v>
      </c>
      <c r="C5" t="n">
        <v>1699.616949280298</v>
      </c>
      <c r="D5" t="n">
        <v>4.252657893928699</v>
      </c>
      <c r="E5" t="n">
        <v>4.103580683196924</v>
      </c>
      <c r="F5" t="n">
        <v>1703.720529963495</v>
      </c>
    </row>
    <row r="6" spans="1:6">
      <c r="A6" s="49" t="s">
        <v>7</v>
      </c>
      <c r="B6" t="n">
        <v>1659.514217241023</v>
      </c>
      <c r="C6" t="n">
        <v>1719.590642238294</v>
      </c>
      <c r="D6" t="n">
        <v>2.260372789463872</v>
      </c>
      <c r="E6" t="n">
        <v>1.313606287490984</v>
      </c>
      <c r="F6" t="n">
        <v>1720.904248525785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2018-05-17T15:39:46Z</dcterms:created>
  <dcterms:modified xsi:type="dcterms:W3CDTF">2018-05-17T14:20:57Z</dcterms:modified>
  <cp:lastModifiedBy>Annelies Vandermeulen</cp:lastModifiedBy>
</cp:coreProperties>
</file>