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540" firstSheet="0" activeTab="0" autoFilterDateGrouping="1"/>
  </bookViews>
  <sheets>
    <sheet name="자산(2023)" sheetId="1" state="visible" r:id="rId1"/>
    <sheet name="01. 급여" sheetId="2" state="visible" r:id="rId2"/>
    <sheet name="91. 주식" sheetId="3" state="visible" r:id="rId3"/>
    <sheet name="자산(2022)" sheetId="4" state="visible" r:id="rId4"/>
    <sheet name="92. IRP 투자" sheetId="5" state="visible" r:id="rId5"/>
    <sheet name="자산(2021)" sheetId="6" state="visible" r:id="rId6"/>
    <sheet name="02. 고정 지출" sheetId="7" state="visible" r:id="rId7"/>
    <sheet name="21. 재산 내역" sheetId="8" state="visible" r:id="rId8"/>
    <sheet name="자산(2020)" sheetId="9" state="visible" r:id="rId9"/>
    <sheet name="자산(2019)" sheetId="10" state="visible" r:id="rId10"/>
    <sheet name="자산(2018)" sheetId="11" state="visible" r:id="rId11"/>
    <sheet name="자산(2017)" sheetId="12" state="visible" r:id="rId12"/>
    <sheet name="자산(2016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_ "/>
    <numFmt numFmtId="165" formatCode="_-* #,##0_-;\-* #,##0_-;_-* &quot;-&quot;_-;_-@_-"/>
    <numFmt numFmtId="166" formatCode="#,##0_);[Red]\(#,##0\)"/>
    <numFmt numFmtId="167" formatCode="_-* #,##0.000_-;\-* #,##0.000_-;_-* &quot;-&quot;???_-;_-@_-"/>
    <numFmt numFmtId="168" formatCode="#,##0_ "/>
    <numFmt numFmtId="169" formatCode="0.00_ "/>
  </numFmts>
  <fonts count="61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돋움체"/>
      <charset val="129"/>
      <family val="3"/>
      <sz val="8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B0F0"/>
      <sz val="9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color rgb="FFFF0000"/>
      <sz val="10"/>
    </font>
    <font>
      <name val="맑은 고딕"/>
      <charset val="129"/>
      <family val="3"/>
      <b val="1"/>
      <color indexed="10"/>
      <sz val="9"/>
    </font>
    <font>
      <name val="돋움"/>
      <charset val="129"/>
      <family val="3"/>
      <b val="1"/>
      <color indexed="14"/>
      <sz val="9"/>
    </font>
    <font>
      <name val="맑은 고딕"/>
      <charset val="129"/>
      <family val="3"/>
      <b val="1"/>
      <color indexed="14"/>
      <sz val="9"/>
    </font>
    <font>
      <name val="함초롬돋움"/>
      <charset val="129"/>
      <family val="1"/>
      <b val="1"/>
      <color indexed="10"/>
      <sz val="9"/>
    </font>
    <font>
      <name val="함초롬돋움"/>
      <charset val="129"/>
      <family val="1"/>
      <b val="1"/>
      <color indexed="81"/>
      <sz val="9"/>
    </font>
    <font>
      <name val="함초롬돋움"/>
      <charset val="129"/>
      <family val="1"/>
      <color indexed="81"/>
      <sz val="9"/>
    </font>
    <font>
      <name val="함초롬돋움"/>
      <charset val="129"/>
      <family val="1"/>
      <color indexed="10"/>
      <sz val="9"/>
    </font>
    <font>
      <name val="함초롬돋움"/>
      <charset val="129"/>
      <family val="1"/>
      <color indexed="14"/>
      <sz val="9"/>
    </font>
    <font>
      <name val="돋움"/>
      <charset val="129"/>
      <family val="3"/>
      <b val="1"/>
      <color rgb="FF00B0F0"/>
      <sz val="9"/>
    </font>
    <font>
      <name val="맑은 고딕"/>
      <charset val="129"/>
      <family val="3"/>
      <b val="1"/>
      <color indexed="57"/>
      <sz val="9"/>
    </font>
    <font>
      <name val="맑은 고딕"/>
      <charset val="129"/>
      <family val="3"/>
      <color rgb="FF000000"/>
      <sz val="9"/>
    </font>
    <font>
      <name val="맑은 고딕"/>
      <charset val="129"/>
      <family val="3"/>
      <color rgb="FF111111"/>
      <sz val="9"/>
    </font>
    <font>
      <name val="Font-size:13.3333px;border:1pt"/>
      <family val="2"/>
      <color rgb="FF111111"/>
      <sz val="10"/>
    </font>
    <font>
      <name val="Font-size:13.3333px;border:1pt"/>
      <family val="2"/>
      <b val="1"/>
      <color rgb="FFFF0000"/>
      <sz val="10"/>
    </font>
    <font>
      <name val="맑은 고딕"/>
      <charset val="129"/>
      <family val="3"/>
      <b val="1"/>
      <color rgb="FF111111"/>
      <sz val="9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111111"/>
      <sz val="10"/>
    </font>
    <font>
      <name val="맑은 고딕"/>
      <charset val="129"/>
      <family val="3"/>
      <color rgb="FFFF0000"/>
      <sz val="9"/>
    </font>
    <font>
      <name val="맑은 고딕"/>
      <charset val="129"/>
      <family val="3"/>
      <sz val="9"/>
    </font>
    <font>
      <name val="Tahoma"/>
      <family val="2"/>
      <b val="1"/>
      <color indexed="10"/>
      <sz val="9"/>
    </font>
    <font>
      <name val="돋움"/>
      <charset val="129"/>
      <family val="3"/>
      <color theme="4"/>
      <sz val="9"/>
    </font>
    <font>
      <name val="돋움"/>
      <charset val="129"/>
      <family val="3"/>
      <b val="1"/>
      <color rgb="FF00B050"/>
      <sz val="9"/>
    </font>
    <font>
      <name val="돋움"/>
      <charset val="129"/>
      <family val="3"/>
      <color indexed="81"/>
      <sz val="9"/>
    </font>
    <font>
      <name val="굴림체"/>
      <charset val="129"/>
      <family val="3"/>
      <color rgb="FFFF0000"/>
      <sz val="9"/>
    </font>
    <font>
      <name val="맑은 고딕"/>
      <charset val="129"/>
      <family val="3"/>
      <b val="1"/>
      <color indexed="81"/>
      <sz val="10"/>
    </font>
    <font>
      <name val="맑은 고딕"/>
      <charset val="129"/>
      <family val="3"/>
      <b val="1"/>
      <color indexed="10"/>
      <sz val="10"/>
    </font>
    <font>
      <name val="굴림체"/>
      <charset val="129"/>
      <family val="3"/>
      <b val="1"/>
      <color rgb="FFFF0000"/>
      <sz val="9"/>
    </font>
    <font>
      <name val="굴림체"/>
      <charset val="129"/>
      <family val="3"/>
      <b val="1"/>
      <sz val="9"/>
    </font>
    <font>
      <name val="맑은 고딕"/>
      <charset val="129"/>
      <family val="3"/>
      <b val="1"/>
      <color indexed="81"/>
      <sz val="9"/>
    </font>
    <font>
      <name val="돋움"/>
      <b val="1"/>
      <sz val="12"/>
    </font>
    <font>
      <name val="돋움"/>
      <b val="1"/>
      <sz val="9"/>
    </font>
  </fonts>
  <fills count="4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1" fontId="1" fillId="0" borderId="0"/>
    <xf numFmtId="0" fontId="14" fillId="0" borderId="0"/>
  </cellStyleXfs>
  <cellXfs count="50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13" borderId="3" applyAlignment="1" pivotButton="0" quotePrefix="0" xfId="0">
      <alignment horizontal="center" wrapText="1"/>
    </xf>
    <xf numFmtId="0" fontId="7" fillId="13" borderId="7" applyAlignment="1" pivotButton="0" quotePrefix="0" xfId="0">
      <alignment horizontal="center" wrapText="1"/>
    </xf>
    <xf numFmtId="0" fontId="3" fillId="13" borderId="7" applyAlignment="1" pivotButton="0" quotePrefix="0" xfId="0">
      <alignment horizontal="center" wrapText="1"/>
    </xf>
    <xf numFmtId="0" fontId="3" fillId="14" borderId="3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16" borderId="1" applyAlignment="1" pivotButton="0" quotePrefix="0" xfId="0">
      <alignment horizontal="center" wrapText="1"/>
    </xf>
    <xf numFmtId="0" fontId="3" fillId="16" borderId="6" applyAlignment="1" pivotButton="0" quotePrefix="0" xfId="0">
      <alignment horizontal="center" wrapText="1"/>
    </xf>
    <xf numFmtId="3" fontId="12" fillId="0" borderId="7" applyAlignment="1" pivotButton="0" quotePrefix="0" xfId="0">
      <alignment horizontal="right" wrapText="1"/>
    </xf>
    <xf numFmtId="3" fontId="12" fillId="15" borderId="7" applyAlignment="1" pivotButton="0" quotePrefix="0" xfId="0">
      <alignment horizontal="right" wrapText="1"/>
    </xf>
    <xf numFmtId="0" fontId="6" fillId="19" borderId="3" applyAlignment="1" pivotButton="0" quotePrefix="0" xfId="0">
      <alignment wrapText="1"/>
    </xf>
    <xf numFmtId="38" fontId="8" fillId="19" borderId="1" pivotButton="0" quotePrefix="0" xfId="0"/>
    <xf numFmtId="3" fontId="6" fillId="19" borderId="7" applyAlignment="1" pivotButton="0" quotePrefix="0" xfId="0">
      <alignment horizontal="right" wrapText="1"/>
    </xf>
    <xf numFmtId="38" fontId="10" fillId="6" borderId="1" applyAlignment="1" pivotButton="0" quotePrefix="0" xfId="0">
      <alignment horizontal="right"/>
    </xf>
    <xf numFmtId="0" fontId="6" fillId="20" borderId="3" applyAlignment="1" pivotButton="0" quotePrefix="0" xfId="0">
      <alignment wrapText="1"/>
    </xf>
    <xf numFmtId="38" fontId="12" fillId="8" borderId="1" pivotButton="0" quotePrefix="0" xfId="0"/>
    <xf numFmtId="3" fontId="12" fillId="22" borderId="1" applyAlignment="1" pivotButton="0" quotePrefix="0" xfId="0">
      <alignment wrapText="1"/>
    </xf>
    <xf numFmtId="3" fontId="11" fillId="23" borderId="7" applyAlignment="1" pivotButton="0" quotePrefix="0" xfId="0">
      <alignment wrapText="1"/>
    </xf>
    <xf numFmtId="38" fontId="15" fillId="8" borderId="1" pivotButton="0" quotePrefix="0" xfId="0"/>
    <xf numFmtId="49" fontId="15" fillId="0" borderId="1" applyAlignment="1" pivotButton="0" quotePrefix="0" xfId="0">
      <alignment wrapText="1"/>
    </xf>
    <xf numFmtId="0" fontId="15" fillId="0" borderId="1" pivotButton="0" quotePrefix="0" xfId="0"/>
    <xf numFmtId="38" fontId="15" fillId="0" borderId="1" pivotButton="0" quotePrefix="0" xfId="0"/>
    <xf numFmtId="38" fontId="15" fillId="11" borderId="1" pivotButton="0" quotePrefix="0" xfId="0"/>
    <xf numFmtId="38" fontId="3" fillId="0" borderId="0" applyAlignment="1" pivotButton="0" quotePrefix="0" xfId="0">
      <alignment horizontal="right"/>
    </xf>
    <xf numFmtId="0" fontId="3" fillId="24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8" borderId="1" applyAlignment="1" pivotButton="0" quotePrefix="0" xfId="0">
      <alignment horizontal="left"/>
    </xf>
    <xf numFmtId="49" fontId="15" fillId="11" borderId="1" pivotButton="0" quotePrefix="0" xfId="0"/>
    <xf numFmtId="0" fontId="9" fillId="10" borderId="1" applyAlignment="1" pivotButton="0" quotePrefix="0" xfId="0">
      <alignment horizontal="left"/>
    </xf>
    <xf numFmtId="0" fontId="15" fillId="10" borderId="1" applyAlignment="1" pivotButton="0" quotePrefix="0" xfId="0">
      <alignment horizontal="left"/>
    </xf>
    <xf numFmtId="38" fontId="10" fillId="10" borderId="1" pivotButton="0" quotePrefix="0" xfId="0"/>
    <xf numFmtId="38" fontId="10" fillId="8" borderId="1" pivotButton="0" quotePrefix="0" xfId="0"/>
    <xf numFmtId="0" fontId="15" fillId="8" borderId="1" pivotButton="0" quotePrefix="0" xfId="0"/>
    <xf numFmtId="38" fontId="10" fillId="25" borderId="1" pivotButton="0" quotePrefix="0" xfId="0"/>
    <xf numFmtId="49" fontId="4" fillId="10" borderId="1" pivotButton="0" quotePrefix="0" xfId="0"/>
    <xf numFmtId="38" fontId="15" fillId="8" borderId="1" applyAlignment="1" pivotButton="0" quotePrefix="0" xfId="0">
      <alignment horizontal="center"/>
    </xf>
    <xf numFmtId="38" fontId="11" fillId="19" borderId="3" applyAlignment="1" pivotButton="0" quotePrefix="0" xfId="0">
      <alignment wrapText="1"/>
    </xf>
    <xf numFmtId="0" fontId="3" fillId="14" borderId="7" applyAlignment="1" pivotButton="0" quotePrefix="0" xfId="0">
      <alignment horizontal="left" vertical="center" wrapText="1"/>
    </xf>
    <xf numFmtId="0" fontId="6" fillId="17" borderId="7" applyAlignment="1" pivotButton="0" quotePrefix="0" xfId="0">
      <alignment horizontal="left" vertical="center" wrapText="1"/>
    </xf>
    <xf numFmtId="0" fontId="3" fillId="17" borderId="7" applyAlignment="1" pivotButton="0" quotePrefix="0" xfId="0">
      <alignment horizontal="left" vertical="center" wrapText="1"/>
    </xf>
    <xf numFmtId="0" fontId="3" fillId="18" borderId="7" applyAlignment="1" pivotButton="0" quotePrefix="0" xfId="0">
      <alignment horizontal="left" vertical="center" wrapText="1"/>
    </xf>
    <xf numFmtId="0" fontId="3" fillId="14" borderId="8" applyAlignment="1" pivotButton="0" quotePrefix="0" xfId="0">
      <alignment horizontal="left" vertical="center" wrapText="1"/>
    </xf>
    <xf numFmtId="0" fontId="6" fillId="19" borderId="7" applyAlignment="1" pivotButton="0" quotePrefix="0" xfId="0">
      <alignment horizontal="left" vertical="center" wrapText="1"/>
    </xf>
    <xf numFmtId="0" fontId="3" fillId="19" borderId="7" applyAlignment="1" pivotButton="0" quotePrefix="0" xfId="0">
      <alignment horizontal="left" vertical="center" wrapText="1"/>
    </xf>
    <xf numFmtId="0" fontId="6" fillId="10" borderId="7" applyAlignment="1" pivotButton="0" quotePrefix="0" xfId="0">
      <alignment horizontal="left" vertical="center" wrapText="1"/>
    </xf>
    <xf numFmtId="0" fontId="12" fillId="10" borderId="7" applyAlignment="1" pivotButton="0" quotePrefix="0" xfId="0">
      <alignment horizontal="left" vertical="center" wrapText="1"/>
    </xf>
    <xf numFmtId="0" fontId="3" fillId="14" borderId="3" applyAlignment="1" pivotButton="0" quotePrefix="0" xfId="0">
      <alignment horizontal="left" vertical="center" wrapText="1"/>
    </xf>
    <xf numFmtId="0" fontId="13" fillId="15" borderId="3" applyAlignment="1" pivotButton="0" quotePrefix="0" xfId="0">
      <alignment horizontal="left" vertical="center" wrapText="1"/>
    </xf>
    <xf numFmtId="0" fontId="3" fillId="14" borderId="1" applyAlignment="1" pivotButton="0" quotePrefix="0" xfId="0">
      <alignment horizontal="left" vertical="center" wrapText="1"/>
    </xf>
    <xf numFmtId="0" fontId="6" fillId="19" borderId="1" applyAlignment="1" pivotButton="0" quotePrefix="0" xfId="0">
      <alignment horizontal="left" vertical="center" wrapText="1"/>
    </xf>
    <xf numFmtId="0" fontId="6" fillId="26" borderId="1" applyAlignment="1" pivotButton="0" quotePrefix="0" xfId="0">
      <alignment horizontal="left" vertical="center" wrapText="1"/>
    </xf>
    <xf numFmtId="0" fontId="6" fillId="10" borderId="1" applyAlignment="1" pivotButton="0" quotePrefix="0" xfId="0">
      <alignment horizontal="left" vertical="center" wrapText="1"/>
    </xf>
    <xf numFmtId="3" fontId="3" fillId="14" borderId="7" applyAlignment="1" pivotButton="0" quotePrefix="0" xfId="0">
      <alignment horizontal="right" vertical="center" wrapText="1"/>
    </xf>
    <xf numFmtId="3" fontId="8" fillId="5" borderId="1" applyAlignment="1" pivotButton="0" quotePrefix="0" xfId="0">
      <alignment horizontal="right"/>
    </xf>
    <xf numFmtId="3" fontId="3" fillId="15" borderId="7" applyAlignment="1" pivotButton="0" quotePrefix="0" xfId="0">
      <alignment horizontal="right" vertical="center" wrapText="1"/>
    </xf>
    <xf numFmtId="3" fontId="6" fillId="17" borderId="7" applyAlignment="1" pivotButton="0" quotePrefix="0" xfId="0">
      <alignment horizontal="right" vertical="center" wrapText="1"/>
    </xf>
    <xf numFmtId="3" fontId="3" fillId="3" borderId="1" applyAlignment="1" pivotButton="0" quotePrefix="0" xfId="1">
      <alignment horizontal="right" vertical="center"/>
    </xf>
    <xf numFmtId="3" fontId="3" fillId="14" borderId="1" applyAlignment="1" pivotButton="0" quotePrefix="0" xfId="0">
      <alignment horizontal="right" vertical="center" wrapText="1"/>
    </xf>
    <xf numFmtId="3" fontId="11" fillId="19" borderId="1" applyAlignment="1" pivotButton="0" quotePrefix="0" xfId="0">
      <alignment horizontal="right" vertical="center" wrapText="1"/>
    </xf>
    <xf numFmtId="3" fontId="11" fillId="10" borderId="1" applyAlignment="1" pivotButton="0" quotePrefix="0" xfId="0">
      <alignment horizontal="right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3" fontId="3" fillId="27" borderId="1" applyAlignment="1" pivotButton="0" quotePrefix="0" xfId="0">
      <alignment horizontal="right" vertical="center" wrapText="1"/>
    </xf>
    <xf numFmtId="3" fontId="12" fillId="27" borderId="1" applyAlignment="1" pivotButton="0" quotePrefix="0" xfId="0">
      <alignment horizontal="right" vertical="center" wrapText="1"/>
    </xf>
    <xf numFmtId="38" fontId="15" fillId="22" borderId="1" pivotButton="0" quotePrefix="0" xfId="0"/>
    <xf numFmtId="38" fontId="15" fillId="10" borderId="1" pivotButton="0" quotePrefix="0" xfId="0"/>
    <xf numFmtId="38" fontId="12" fillId="22" borderId="1" pivotButton="0" quotePrefix="0" xfId="0"/>
    <xf numFmtId="0" fontId="12" fillId="8" borderId="1" applyAlignment="1" pivotButton="0" quotePrefix="0" xfId="0">
      <alignment horizontal="left"/>
    </xf>
    <xf numFmtId="3" fontId="12" fillId="19" borderId="7" applyAlignment="1" pivotButton="0" quotePrefix="0" xfId="0">
      <alignment horizontal="right" wrapText="1"/>
    </xf>
    <xf numFmtId="165" fontId="3" fillId="14" borderId="7" applyAlignment="1" pivotButton="0" quotePrefix="0" xfId="1">
      <alignment horizontal="right" vertical="center" wrapText="1"/>
    </xf>
    <xf numFmtId="0" fontId="0" fillId="0" borderId="0" applyAlignment="1" pivotButton="0" quotePrefix="0" xfId="0">
      <alignment vertical="center"/>
    </xf>
    <xf numFmtId="3" fontId="3" fillId="10" borderId="1" applyAlignment="1" pivotButton="0" quotePrefix="0" xfId="1">
      <alignment horizontal="right" vertical="center"/>
    </xf>
    <xf numFmtId="0" fontId="3" fillId="0" borderId="1" pivotButton="0" quotePrefix="0" xfId="0"/>
    <xf numFmtId="0" fontId="3" fillId="25" borderId="7" applyAlignment="1" pivotButton="0" quotePrefix="0" xfId="0">
      <alignment horizontal="left" vertical="center" wrapText="1"/>
    </xf>
    <xf numFmtId="166" fontId="20" fillId="8" borderId="1" pivotButton="0" quotePrefix="0" xfId="0"/>
    <xf numFmtId="3" fontId="3" fillId="8" borderId="1" applyAlignment="1" pivotButton="0" quotePrefix="0" xfId="1">
      <alignment horizontal="right" vertical="center"/>
    </xf>
    <xf numFmtId="0" fontId="3" fillId="8" borderId="1" pivotButton="0" quotePrefix="0" xfId="0"/>
    <xf numFmtId="0" fontId="3" fillId="11" borderId="1" pivotButton="0" quotePrefix="0" xfId="0"/>
    <xf numFmtId="3" fontId="3" fillId="9" borderId="7" applyAlignment="1" pivotButton="0" quotePrefix="0" xfId="0">
      <alignment horizontal="right" vertical="center" wrapText="1"/>
    </xf>
    <xf numFmtId="38" fontId="3" fillId="0" borderId="2" applyAlignment="1" pivotButton="0" quotePrefix="0" xfId="0">
      <alignment horizontal="right"/>
    </xf>
    <xf numFmtId="0" fontId="3" fillId="28" borderId="1" applyAlignment="1" pivotButton="0" quotePrefix="0" xfId="0">
      <alignment horizontal="center"/>
    </xf>
    <xf numFmtId="38" fontId="9" fillId="28" borderId="1" applyAlignment="1" pivotButton="0" quotePrefix="0" xfId="0">
      <alignment horizontal="center"/>
    </xf>
    <xf numFmtId="49" fontId="15" fillId="8" borderId="1" applyAlignment="1" pivotButton="0" quotePrefix="0" xfId="0">
      <alignment wrapText="1"/>
    </xf>
    <xf numFmtId="49" fontId="15" fillId="11" borderId="1" applyAlignment="1" pivotButton="0" quotePrefix="0" xfId="0">
      <alignment wrapText="1"/>
    </xf>
    <xf numFmtId="38" fontId="15" fillId="7" borderId="1" pivotButton="0" quotePrefix="0" xfId="0"/>
    <xf numFmtId="0" fontId="15" fillId="7" borderId="1" applyAlignment="1" pivotButton="0" quotePrefix="0" xfId="0">
      <alignment horizontal="left"/>
    </xf>
    <xf numFmtId="49" fontId="12" fillId="0" borderId="1" applyAlignment="1" pivotButton="0" quotePrefix="0" xfId="0">
      <alignment wrapText="1"/>
    </xf>
    <xf numFmtId="49" fontId="15" fillId="8" borderId="1" pivotButton="0" quotePrefix="0" xfId="0"/>
    <xf numFmtId="49" fontId="3" fillId="0" borderId="1" applyAlignment="1" pivotButton="0" quotePrefix="0" xfId="0">
      <alignment wrapText="1"/>
    </xf>
    <xf numFmtId="0" fontId="12" fillId="0" borderId="1" pivotButton="0" quotePrefix="0" xfId="0"/>
    <xf numFmtId="165" fontId="3" fillId="0" borderId="0" pivotButton="0" quotePrefix="0" xfId="1"/>
    <xf numFmtId="165" fontId="3" fillId="0" borderId="1" pivotButton="0" quotePrefix="0" xfId="1"/>
    <xf numFmtId="165" fontId="3" fillId="11" borderId="1" pivotButton="0" quotePrefix="0" xfId="1"/>
    <xf numFmtId="3" fontId="3" fillId="30" borderId="7" applyAlignment="1" pivotButton="0" quotePrefix="0" xfId="0">
      <alignment horizontal="right" wrapText="1"/>
    </xf>
    <xf numFmtId="165" fontId="0" fillId="0" borderId="0" pivotButton="0" quotePrefix="0" xfId="1"/>
    <xf numFmtId="165" fontId="3" fillId="28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7" fillId="8" borderId="1" pivotButton="0" quotePrefix="0" xfId="1"/>
    <xf numFmtId="165" fontId="19" fillId="8" borderId="1" pivotButton="0" quotePrefix="0" xfId="1"/>
    <xf numFmtId="165" fontId="20" fillId="9" borderId="1" pivotButton="0" quotePrefix="0" xfId="1"/>
    <xf numFmtId="165" fontId="3" fillId="8" borderId="1" pivotButton="0" quotePrefix="0" xfId="1"/>
    <xf numFmtId="165" fontId="3" fillId="9" borderId="1" pivotButton="0" quotePrefix="0" xfId="1"/>
    <xf numFmtId="165" fontId="12" fillId="8" borderId="1" pivotButton="0" quotePrefix="0" xfId="1"/>
    <xf numFmtId="165" fontId="7" fillId="8" borderId="1" applyAlignment="1" pivotButton="0" quotePrefix="0" xfId="1">
      <alignment wrapText="1"/>
    </xf>
    <xf numFmtId="165" fontId="20" fillId="8" borderId="1" pivotButton="0" quotePrefix="0" xfId="1"/>
    <xf numFmtId="165" fontId="3" fillId="19" borderId="7" applyAlignment="1" pivotButton="0" quotePrefix="0" xfId="1">
      <alignment wrapText="1"/>
    </xf>
    <xf numFmtId="165" fontId="17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19" fillId="2" borderId="1" applyAlignment="1" pivotButton="0" quotePrefix="0" xfId="1">
      <alignment horizontal="center"/>
    </xf>
    <xf numFmtId="165" fontId="12" fillId="0" borderId="1" pivotButton="0" quotePrefix="0" xfId="1"/>
    <xf numFmtId="165" fontId="3" fillId="10" borderId="1" pivotButton="0" quotePrefix="0" xfId="1"/>
    <xf numFmtId="165" fontId="3" fillId="29" borderId="1" pivotButton="0" quotePrefix="0" xfId="1"/>
    <xf numFmtId="165" fontId="3" fillId="31" borderId="1" pivotButton="0" quotePrefix="0" xfId="1"/>
    <xf numFmtId="165" fontId="15" fillId="8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wrapText="1"/>
    </xf>
    <xf numFmtId="0" fontId="3" fillId="9" borderId="7" applyAlignment="1" pivotButton="0" quotePrefix="0" xfId="0">
      <alignment horizontal="left" vertical="center" wrapText="1"/>
    </xf>
    <xf numFmtId="0" fontId="15" fillId="9" borderId="1" pivotButton="0" quotePrefix="0" xfId="0"/>
    <xf numFmtId="38" fontId="15" fillId="9" borderId="1" pivotButton="0" quotePrefix="0" xfId="0"/>
    <xf numFmtId="0" fontId="3" fillId="29" borderId="7" applyAlignment="1" pivotButton="0" quotePrefix="0" xfId="0">
      <alignment horizontal="left" vertical="center" wrapText="1"/>
    </xf>
    <xf numFmtId="0" fontId="15" fillId="29" borderId="1" applyAlignment="1" pivotButton="0" quotePrefix="0" xfId="0">
      <alignment horizontal="center"/>
    </xf>
    <xf numFmtId="165" fontId="12" fillId="0" borderId="0" pivotButton="0" quotePrefix="0" xfId="1"/>
    <xf numFmtId="165" fontId="9" fillId="8" borderId="1" pivotButton="0" quotePrefix="0" xfId="1"/>
    <xf numFmtId="3" fontId="23" fillId="0" borderId="0" pivotButton="0" quotePrefix="0" xfId="0"/>
    <xf numFmtId="3" fontId="23" fillId="0" borderId="1" pivotButton="0" quotePrefix="0" xfId="0"/>
    <xf numFmtId="165" fontId="3" fillId="32" borderId="1" pivotButton="0" quotePrefix="0" xfId="1"/>
    <xf numFmtId="3" fontId="24" fillId="0" borderId="0" pivotButton="0" quotePrefix="0" xfId="0"/>
    <xf numFmtId="0" fontId="3" fillId="33" borderId="7" applyAlignment="1" pivotButton="0" quotePrefix="0" xfId="0">
      <alignment horizontal="left" vertical="center" wrapText="1"/>
    </xf>
    <xf numFmtId="3" fontId="3" fillId="8" borderId="7" applyAlignment="1" pivotButton="0" quotePrefix="0" xfId="0">
      <alignment horizontal="right" wrapText="1"/>
    </xf>
    <xf numFmtId="0" fontId="3" fillId="22" borderId="7" applyAlignment="1" pivotButton="0" quotePrefix="0" xfId="0">
      <alignment horizontal="left" vertical="center" wrapText="1"/>
    </xf>
    <xf numFmtId="3" fontId="3" fillId="0" borderId="1" pivotButton="0" quotePrefix="0" xfId="0"/>
    <xf numFmtId="3" fontId="3" fillId="34" borderId="1" pivotButton="0" quotePrefix="0" xfId="0"/>
    <xf numFmtId="0" fontId="3" fillId="8" borderId="7" applyAlignment="1" pivotButton="0" quotePrefix="0" xfId="0">
      <alignment horizontal="left" vertical="center" wrapText="1"/>
    </xf>
    <xf numFmtId="0" fontId="3" fillId="13" borderId="1" applyAlignment="1" pivotButton="0" quotePrefix="0" xfId="0">
      <alignment horizontal="center" wrapText="1"/>
    </xf>
    <xf numFmtId="0" fontId="7" fillId="13" borderId="1" applyAlignment="1" pivotButton="0" quotePrefix="0" xfId="0">
      <alignment horizontal="center" wrapText="1"/>
    </xf>
    <xf numFmtId="0" fontId="3" fillId="25" borderId="1" applyAlignment="1" pivotButton="0" quotePrefix="0" xfId="0">
      <alignment horizontal="center"/>
    </xf>
    <xf numFmtId="3" fontId="3" fillId="25" borderId="1" pivotButton="0" quotePrefix="0" xfId="0"/>
    <xf numFmtId="167" fontId="3" fillId="0" borderId="1" pivotButton="0" quotePrefix="0" xfId="1"/>
    <xf numFmtId="165" fontId="7" fillId="10" borderId="1" pivotButton="0" quotePrefix="0" xfId="1"/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applyAlignment="1" pivotButton="0" quotePrefix="0" xfId="1">
      <alignment wrapText="1"/>
    </xf>
    <xf numFmtId="165" fontId="3" fillId="0" borderId="1" applyAlignment="1" pivotButton="0" quotePrefix="0" xfId="1">
      <alignment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165" fontId="3" fillId="0" borderId="0" applyAlignment="1" pivotButton="0" quotePrefix="0" xfId="1">
      <alignment wrapText="1"/>
    </xf>
    <xf numFmtId="165" fontId="3" fillId="8" borderId="1" applyAlignment="1" pivotButton="0" quotePrefix="0" xfId="1">
      <alignment wrapText="1"/>
    </xf>
    <xf numFmtId="165" fontId="7" fillId="8" borderId="1" applyAlignment="1" pivotButton="0" quotePrefix="0" xfId="1">
      <alignment horizontal="center"/>
    </xf>
    <xf numFmtId="165" fontId="3" fillId="19" borderId="7" applyAlignment="1" pivotButton="0" quotePrefix="0" xfId="1">
      <alignment horizontal="center" wrapText="1"/>
    </xf>
    <xf numFmtId="165" fontId="7" fillId="10" borderId="1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3" fillId="32" borderId="7" applyAlignment="1" pivotButton="0" quotePrefix="0" xfId="0">
      <alignment horizontal="left" vertical="center" wrapText="1"/>
    </xf>
    <xf numFmtId="165" fontId="3" fillId="8" borderId="1" applyAlignment="1" pivotButton="0" quotePrefix="0" xfId="1">
      <alignment horizontal="center"/>
    </xf>
    <xf numFmtId="0" fontId="3" fillId="35" borderId="7" applyAlignment="1" pivotButton="0" quotePrefix="0" xfId="0">
      <alignment horizontal="left" vertical="center" wrapText="1"/>
    </xf>
    <xf numFmtId="0" fontId="3" fillId="36" borderId="7" applyAlignment="1" pivotButton="0" quotePrefix="0" xfId="0">
      <alignment horizontal="left" vertical="center" wrapText="1"/>
    </xf>
    <xf numFmtId="165" fontId="3" fillId="19" borderId="7" applyAlignment="1" pivotButton="0" quotePrefix="0" xfId="1">
      <alignment horizontal="left" vertical="center" wrapText="1"/>
    </xf>
    <xf numFmtId="0" fontId="6" fillId="12" borderId="1" applyAlignment="1" pivotButton="0" quotePrefix="0" xfId="0">
      <alignment horizontal="right" wrapText="1"/>
    </xf>
    <xf numFmtId="38" fontId="29" fillId="8" borderId="1" pivotButton="0" quotePrefix="0" xfId="0"/>
    <xf numFmtId="165" fontId="11" fillId="0" borderId="1" pivotButton="0" quotePrefix="0" xfId="1"/>
    <xf numFmtId="0" fontId="3" fillId="37" borderId="7" applyAlignment="1" pivotButton="0" quotePrefix="0" xfId="0">
      <alignment horizontal="left" vertical="center" wrapText="1"/>
    </xf>
    <xf numFmtId="0" fontId="3" fillId="37" borderId="7" applyAlignment="1" pivotButton="0" quotePrefix="0" xfId="0">
      <alignment wrapText="1"/>
    </xf>
    <xf numFmtId="0" fontId="11" fillId="0" borderId="7" applyAlignment="1" pivotButton="0" quotePrefix="0" xfId="0">
      <alignment horizontal="center" wrapText="1"/>
    </xf>
    <xf numFmtId="165" fontId="3" fillId="28" borderId="1" applyAlignment="1" pivotButton="0" quotePrefix="0" xfId="1">
      <alignment horizontal="center" wrapText="1"/>
    </xf>
    <xf numFmtId="165" fontId="1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3" fontId="11" fillId="9" borderId="1" pivotButton="0" quotePrefix="0" xfId="0"/>
    <xf numFmtId="165" fontId="22" fillId="0" borderId="1" pivotButton="0" quotePrefix="0" xfId="1"/>
    <xf numFmtId="165" fontId="12" fillId="11" borderId="7" applyAlignment="1" pivotButton="0" quotePrefix="0" xfId="1">
      <alignment wrapText="1"/>
    </xf>
    <xf numFmtId="165" fontId="3" fillId="38" borderId="1" applyAlignment="1" pivotButton="0" quotePrefix="0" xfId="1">
      <alignment horizontal="center" wrapText="1"/>
    </xf>
    <xf numFmtId="3" fontId="12" fillId="11" borderId="7" applyAlignment="1" pivotButton="0" quotePrefix="0" xfId="0">
      <alignment horizontal="right" wrapText="1"/>
    </xf>
    <xf numFmtId="165" fontId="3" fillId="10" borderId="1" applyAlignment="1" pivotButton="0" quotePrefix="0" xfId="1">
      <alignment horizontal="center" wrapText="1"/>
    </xf>
    <xf numFmtId="165" fontId="7" fillId="39" borderId="1" pivotButton="0" quotePrefix="0" xfId="1"/>
    <xf numFmtId="168" fontId="12" fillId="0" borderId="1" pivotButton="0" quotePrefix="0" xfId="1"/>
    <xf numFmtId="169" fontId="12" fillId="0" borderId="1" pivotButton="0" quotePrefix="0" xfId="1"/>
    <xf numFmtId="169" fontId="22" fillId="0" borderId="1" pivotButton="0" quotePrefix="0" xfId="1"/>
    <xf numFmtId="168" fontId="22" fillId="0" borderId="1" pivotButton="0" quotePrefix="0" xfId="1"/>
    <xf numFmtId="165" fontId="3" fillId="40" borderId="1" applyAlignment="1" pivotButton="0" quotePrefix="0" xfId="1">
      <alignment horizontal="center" wrapText="1"/>
    </xf>
    <xf numFmtId="165" fontId="11" fillId="27" borderId="1" pivotButton="0" quotePrefix="0" xfId="1"/>
    <xf numFmtId="165" fontId="38" fillId="27" borderId="1" pivotButton="0" quotePrefix="0" xfId="1"/>
    <xf numFmtId="165" fontId="11" fillId="10" borderId="1" pivotButton="0" quotePrefix="0" xfId="1"/>
    <xf numFmtId="165" fontId="3" fillId="19" borderId="1" applyAlignment="1" pivotButton="0" quotePrefix="0" xfId="1">
      <alignment horizontal="center" wrapText="1"/>
    </xf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12" fillId="41" borderId="7" applyAlignment="1" pivotButton="0" quotePrefix="0" xfId="1">
      <alignment wrapText="1"/>
    </xf>
    <xf numFmtId="165" fontId="12" fillId="41" borderId="1" pivotButton="0" quotePrefix="0" xfId="1"/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38" fontId="7" fillId="2" borderId="1" applyAlignment="1" pivotButton="0" quotePrefix="0" xfId="0">
      <alignment horizontal="right"/>
    </xf>
    <xf numFmtId="49" fontId="7" fillId="3" borderId="1" pivotButton="0" quotePrefix="0" xfId="0"/>
    <xf numFmtId="3" fontId="7" fillId="0" borderId="1" pivotButton="0" quotePrefix="0" xfId="1"/>
    <xf numFmtId="165" fontId="7" fillId="0" borderId="1" pivotButton="0" quotePrefix="0" xfId="1"/>
    <xf numFmtId="165" fontId="9" fillId="0" borderId="1" pivotButton="0" quotePrefix="0" xfId="0"/>
    <xf numFmtId="38" fontId="4" fillId="0" borderId="1" applyAlignment="1" pivotButton="0" quotePrefix="0" xfId="0">
      <alignment horizontal="right"/>
    </xf>
    <xf numFmtId="166" fontId="4" fillId="0" borderId="1" applyAlignment="1" pivotButton="0" quotePrefix="0" xfId="0">
      <alignment horizontal="right"/>
    </xf>
    <xf numFmtId="0" fontId="3" fillId="11" borderId="7" applyAlignment="1" pivotButton="0" quotePrefix="0" xfId="0">
      <alignment horizontal="left" vertical="center" wrapText="1"/>
    </xf>
    <xf numFmtId="49" fontId="15" fillId="7" borderId="1" pivotButton="0" quotePrefix="0" xfId="0"/>
    <xf numFmtId="3" fontId="3" fillId="11" borderId="1" applyAlignment="1" pivotButton="0" quotePrefix="0" xfId="1">
      <alignment horizontal="right" vertical="center"/>
    </xf>
    <xf numFmtId="0" fontId="46" fillId="14" borderId="0" applyAlignment="1" pivotButton="0" quotePrefix="0" xfId="0">
      <alignment vertical="center" wrapText="1"/>
    </xf>
    <xf numFmtId="0" fontId="40" fillId="42" borderId="1" applyAlignment="1" pivotButton="0" quotePrefix="0" xfId="0">
      <alignment horizontal="center" vertical="center" wrapText="1"/>
    </xf>
    <xf numFmtId="0" fontId="41" fillId="42" borderId="1" applyAlignment="1" pivotButton="0" quotePrefix="0" xfId="0">
      <alignment horizontal="center" vertical="center" wrapText="1"/>
    </xf>
    <xf numFmtId="0" fontId="42" fillId="14" borderId="1" applyAlignment="1" pivotButton="0" quotePrefix="0" xfId="0">
      <alignment horizontal="right" vertical="center" wrapText="1"/>
    </xf>
    <xf numFmtId="3" fontId="40" fillId="14" borderId="1" applyAlignment="1" pivotButton="0" quotePrefix="0" xfId="0">
      <alignment horizontal="right" vertical="center" wrapText="1"/>
    </xf>
    <xf numFmtId="0" fontId="40" fillId="14" borderId="1" applyAlignment="1" pivotButton="0" quotePrefix="0" xfId="0">
      <alignment vertical="center" wrapText="1"/>
    </xf>
    <xf numFmtId="0" fontId="40" fillId="14" borderId="1" applyAlignment="1" pivotButton="0" quotePrefix="0" xfId="0">
      <alignment horizontal="right" vertical="center" wrapText="1"/>
    </xf>
    <xf numFmtId="0" fontId="43" fillId="14" borderId="1" applyAlignment="1" pivotButton="0" quotePrefix="0" xfId="0">
      <alignment horizontal="right" vertical="center" wrapText="1"/>
    </xf>
    <xf numFmtId="0" fontId="44" fillId="43" borderId="1" applyAlignment="1" pivotButton="0" quotePrefix="0" xfId="0">
      <alignment vertical="center" wrapText="1"/>
    </xf>
    <xf numFmtId="3" fontId="45" fillId="43" borderId="1" applyAlignment="1" pivotButton="0" quotePrefix="0" xfId="0">
      <alignment horizontal="right" vertical="center" wrapText="1"/>
    </xf>
    <xf numFmtId="0" fontId="46" fillId="43" borderId="1" applyAlignment="1" pivotButton="0" quotePrefix="0" xfId="0">
      <alignment vertical="center" wrapText="1"/>
    </xf>
    <xf numFmtId="3" fontId="40" fillId="18" borderId="1" applyAlignment="1" pivotButton="0" quotePrefix="0" xfId="0">
      <alignment horizontal="right" vertical="center" wrapText="1"/>
    </xf>
    <xf numFmtId="3" fontId="40" fillId="21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vertical="center" wrapText="1"/>
    </xf>
    <xf numFmtId="0" fontId="48" fillId="14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horizontal="right" vertical="center" wrapText="1"/>
    </xf>
    <xf numFmtId="3" fontId="47" fillId="14" borderId="1" applyAlignment="1" pivotButton="0" quotePrefix="0" xfId="0">
      <alignment horizontal="right" vertical="center" wrapText="1"/>
    </xf>
    <xf numFmtId="0" fontId="47" fillId="7" borderId="1" applyAlignment="1" pivotButton="0" quotePrefix="0" xfId="0">
      <alignment vertical="center" wrapText="1"/>
    </xf>
    <xf numFmtId="0" fontId="48" fillId="10" borderId="1" applyAlignment="1" pivotButton="0" quotePrefix="0" xfId="0">
      <alignment horizontal="right" vertical="center" wrapText="1"/>
    </xf>
    <xf numFmtId="3" fontId="47" fillId="18" borderId="1" applyAlignment="1" pivotButton="0" quotePrefix="0" xfId="0">
      <alignment horizontal="right" vertical="center" wrapText="1"/>
    </xf>
    <xf numFmtId="165" fontId="22" fillId="11" borderId="7" applyAlignment="1" pivotButton="0" quotePrefix="0" xfId="1">
      <alignment wrapText="1"/>
    </xf>
    <xf numFmtId="165" fontId="3" fillId="0" borderId="7" applyAlignment="1" pivotButton="0" quotePrefix="0" xfId="1">
      <alignment wrapText="1"/>
    </xf>
    <xf numFmtId="0" fontId="3" fillId="11" borderId="3" applyAlignment="1" pivotButton="0" quotePrefix="0" xfId="0">
      <alignment wrapText="1"/>
    </xf>
    <xf numFmtId="3" fontId="12" fillId="0" borderId="1" pivotButton="0" quotePrefix="0" xfId="0"/>
    <xf numFmtId="168" fontId="50" fillId="0" borderId="1" pivotButton="0" quotePrefix="0" xfId="1"/>
    <xf numFmtId="169" fontId="50" fillId="0" borderId="1" pivotButton="0" quotePrefix="0" xfId="1"/>
    <xf numFmtId="165" fontId="3" fillId="35" borderId="1" pivotButton="0" quotePrefix="0" xfId="1"/>
    <xf numFmtId="10" fontId="38" fillId="27" borderId="1" pivotButton="0" quotePrefix="0" xfId="1"/>
    <xf numFmtId="0" fontId="6" fillId="20" borderId="3" applyAlignment="1" pivotButton="0" quotePrefix="0" xfId="0">
      <alignment horizontal="center" wrapText="1"/>
    </xf>
    <xf numFmtId="165" fontId="51" fillId="0" borderId="1" pivotButton="0" quotePrefix="0" xfId="1"/>
    <xf numFmtId="168" fontId="3" fillId="0" borderId="1" pivotButton="0" quotePrefix="0" xfId="0"/>
    <xf numFmtId="3" fontId="3" fillId="9" borderId="1" pivotButton="0" quotePrefix="0" xfId="0"/>
    <xf numFmtId="0" fontId="3" fillId="9" borderId="1" pivotButton="0" quotePrefix="0" xfId="0"/>
    <xf numFmtId="168" fontId="12" fillId="9" borderId="1" pivotButton="0" quotePrefix="0" xfId="0"/>
    <xf numFmtId="168" fontId="3" fillId="9" borderId="1" pivotButton="0" quotePrefix="0" xfId="0"/>
    <xf numFmtId="38" fontId="15" fillId="41" borderId="1" pivotButton="0" quotePrefix="0" xfId="0"/>
    <xf numFmtId="38" fontId="3" fillId="8" borderId="1" pivotButton="0" quotePrefix="0" xfId="0"/>
    <xf numFmtId="38" fontId="3" fillId="11" borderId="1" pivotButton="0" quotePrefix="0" xfId="0"/>
    <xf numFmtId="165" fontId="7" fillId="19" borderId="1" applyAlignment="1" pivotButton="0" quotePrefix="0" xfId="1">
      <alignment horizontal="center"/>
    </xf>
    <xf numFmtId="3" fontId="7" fillId="19" borderId="1" pivotButton="0" quotePrefix="0" xfId="1"/>
    <xf numFmtId="3" fontId="3" fillId="19" borderId="1" pivotButton="0" quotePrefix="0" xfId="0"/>
    <xf numFmtId="165" fontId="7" fillId="19" borderId="1" pivotButton="0" quotePrefix="0" xfId="1"/>
    <xf numFmtId="38" fontId="11" fillId="19" borderId="1" applyAlignment="1" pivotButton="0" quotePrefix="0" xfId="0">
      <alignment horizontal="right"/>
    </xf>
    <xf numFmtId="0" fontId="3" fillId="19" borderId="1" pivotButton="0" quotePrefix="0" xfId="0"/>
    <xf numFmtId="38" fontId="15" fillId="44" borderId="1" pivotButton="0" quotePrefix="0" xfId="0"/>
    <xf numFmtId="38" fontId="12" fillId="19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0" fontId="3" fillId="28" borderId="4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3" fillId="0" borderId="1" pivotButton="0" quotePrefix="0" xfId="1"/>
    <xf numFmtId="0" fontId="7" fillId="2" borderId="1" applyAlignment="1" pivotButton="0" quotePrefix="0" xfId="0">
      <alignment horizontal="center"/>
    </xf>
    <xf numFmtId="165" fontId="11" fillId="11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10" borderId="1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6" applyAlignment="1" pivotButton="0" quotePrefix="0" xfId="0">
      <alignment horizontal="center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7" fillId="44" borderId="1" pivotButton="0" quotePrefix="0" xfId="1"/>
    <xf numFmtId="165" fontId="3" fillId="0" borderId="0" pivotButton="0" quotePrefix="0" xfId="0"/>
    <xf numFmtId="38" fontId="15" fillId="0" borderId="1" applyAlignment="1" pivotButton="0" quotePrefix="0" xfId="0">
      <alignment horizontal="right"/>
    </xf>
    <xf numFmtId="3" fontId="20" fillId="0" borderId="1" pivotButton="0" quotePrefix="0" xfId="1"/>
    <xf numFmtId="38" fontId="3" fillId="0" borderId="0" pivotButton="0" quotePrefix="0" xfId="0"/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7" fillId="31" borderId="1" applyAlignment="1" pivotButton="0" quotePrefix="0" xfId="1">
      <alignment horizontal="center"/>
    </xf>
    <xf numFmtId="0" fontId="12" fillId="0" borderId="1" applyAlignment="1" pivotButton="0" quotePrefix="0" xfId="0">
      <alignment horizontal="center"/>
    </xf>
    <xf numFmtId="0" fontId="22" fillId="0" borderId="1" applyAlignment="1" pivotButton="0" quotePrefix="0" xfId="0">
      <alignment horizontal="center"/>
    </xf>
    <xf numFmtId="165" fontId="7" fillId="7" borderId="1" applyAlignment="1" pivotButton="0" quotePrefix="0" xfId="1">
      <alignment horizontal="center"/>
    </xf>
    <xf numFmtId="165" fontId="38" fillId="11" borderId="7" applyAlignment="1" pivotButton="0" quotePrefix="0" xfId="1">
      <alignment wrapText="1"/>
    </xf>
    <xf numFmtId="165" fontId="3" fillId="25" borderId="1" pivotButton="0" quotePrefix="0" xfId="1"/>
    <xf numFmtId="38" fontId="7" fillId="2" borderId="1" applyAlignment="1" pivotButton="0" quotePrefix="0" xfId="0">
      <alignment horizontal="center"/>
    </xf>
    <xf numFmtId="3" fontId="15" fillId="0" borderId="1" pivotButton="0" quotePrefix="0" xfId="0"/>
    <xf numFmtId="165" fontId="17" fillId="19" borderId="1" applyAlignment="1" pivotButton="0" quotePrefix="0" xfId="1">
      <alignment horizontal="center" wrapText="1"/>
    </xf>
    <xf numFmtId="3" fontId="11" fillId="19" borderId="1" pivotButton="0" quotePrefix="0" xfId="0"/>
    <xf numFmtId="3" fontId="56" fillId="0" borderId="1" pivotButton="0" quotePrefix="0" xfId="1"/>
    <xf numFmtId="0" fontId="57" fillId="2" borderId="1" applyAlignment="1" pivotButton="0" quotePrefix="0" xfId="0">
      <alignment horizontal="center"/>
    </xf>
    <xf numFmtId="38" fontId="12" fillId="0" borderId="1" applyAlignment="1" pivotButton="0" quotePrefix="0" xfId="0">
      <alignment horizontal="right"/>
    </xf>
    <xf numFmtId="3" fontId="53" fillId="0" borderId="1" pivotButton="0" quotePrefix="0" xfId="1"/>
    <xf numFmtId="165" fontId="12" fillId="0" borderId="7" applyAlignment="1" pivotButton="0" quotePrefix="0" xfId="0">
      <alignment horizontal="center"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wrapText="1"/>
    </xf>
    <xf numFmtId="0" fontId="11" fillId="15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16" fillId="4" borderId="1" applyAlignment="1" pivotButton="0" quotePrefix="0" xfId="1">
      <alignment horizontal="center"/>
    </xf>
    <xf numFmtId="0" fontId="3" fillId="0" borderId="1" pivotButton="0" quotePrefix="0" xfId="0"/>
    <xf numFmtId="165" fontId="5" fillId="4" borderId="4" applyAlignment="1" pivotButton="0" quotePrefix="0" xfId="1">
      <alignment horizontal="center"/>
    </xf>
    <xf numFmtId="165" fontId="5" fillId="4" borderId="5" applyAlignment="1" pivotButton="0" quotePrefix="0" xfId="1">
      <alignment horizontal="center"/>
    </xf>
    <xf numFmtId="165" fontId="5" fillId="4" borderId="6" applyAlignment="1" pivotButton="0" quotePrefix="0" xfId="1">
      <alignment horizontal="center"/>
    </xf>
    <xf numFmtId="0" fontId="7" fillId="2" borderId="4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/>
    </xf>
    <xf numFmtId="0" fontId="3" fillId="19" borderId="4" pivotButton="0" quotePrefix="0" xfId="0"/>
    <xf numFmtId="0" fontId="3" fillId="19" borderId="5" pivotButton="0" quotePrefix="0" xfId="0"/>
    <xf numFmtId="0" fontId="3" fillId="19" borderId="6" pivotButton="0" quotePrefix="0" xfId="0"/>
    <xf numFmtId="0" fontId="7" fillId="2" borderId="1" applyAlignment="1" pivotButton="0" quotePrefix="0" xfId="0">
      <alignment horizontal="center"/>
    </xf>
    <xf numFmtId="165" fontId="7" fillId="0" borderId="5" applyAlignment="1" pivotButton="0" quotePrefix="0" xfId="1">
      <alignment horizontal="right"/>
    </xf>
    <xf numFmtId="165" fontId="5" fillId="4" borderId="1" applyAlignment="1" pivotButton="0" quotePrefix="0" xfId="1">
      <alignment horizontal="center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165" fontId="11" fillId="11" borderId="1" applyAlignment="1" pivotButton="0" quotePrefix="0" xfId="1">
      <alignment horizontal="center"/>
    </xf>
    <xf numFmtId="165" fontId="7" fillId="2" borderId="9" applyAlignment="1" pivotButton="0" quotePrefix="0" xfId="1">
      <alignment horizontal="center"/>
    </xf>
    <xf numFmtId="165" fontId="7" fillId="2" borderId="3" applyAlignment="1" pivotButton="0" quotePrefix="0" xfId="1">
      <alignment horizontal="center"/>
    </xf>
    <xf numFmtId="165" fontId="19" fillId="2" borderId="9" applyAlignment="1" pivotButton="0" quotePrefix="0" xfId="1">
      <alignment horizontal="center"/>
    </xf>
    <xf numFmtId="165" fontId="19" fillId="2" borderId="3" applyAlignment="1" pivotButton="0" quotePrefix="0" xfId="1">
      <alignment horizontal="center"/>
    </xf>
    <xf numFmtId="165" fontId="19" fillId="2" borderId="4" applyAlignment="1" pivotButton="0" quotePrefix="0" xfId="1">
      <alignment horizontal="center"/>
    </xf>
    <xf numFmtId="165" fontId="19" fillId="2" borderId="5" applyAlignment="1" pivotButton="0" quotePrefix="0" xfId="1">
      <alignment horizontal="center"/>
    </xf>
    <xf numFmtId="165" fontId="19" fillId="2" borderId="6" applyAlignment="1" pivotButton="0" quotePrefix="0" xfId="1">
      <alignment horizontal="center"/>
    </xf>
    <xf numFmtId="165" fontId="3" fillId="19" borderId="9" applyAlignment="1" pivotButton="0" quotePrefix="0" xfId="1">
      <alignment horizontal="center"/>
    </xf>
    <xf numFmtId="165" fontId="3" fillId="19" borderId="3" applyAlignment="1" pivotButton="0" quotePrefix="0" xfId="1">
      <alignment horizontal="center"/>
    </xf>
    <xf numFmtId="165" fontId="7" fillId="0" borderId="0" applyAlignment="1" pivotButton="0" quotePrefix="0" xfId="1">
      <alignment horizontal="right"/>
    </xf>
    <xf numFmtId="165" fontId="21" fillId="0" borderId="2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4" applyAlignment="1" pivotButton="0" quotePrefix="0" xfId="0">
      <alignment horizontal="center"/>
    </xf>
    <xf numFmtId="0" fontId="3" fillId="28" borderId="6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0" fontId="16" fillId="9" borderId="1" applyAlignment="1" pivotButton="0" quotePrefix="0" xfId="0">
      <alignment horizontal="center"/>
    </xf>
    <xf numFmtId="165" fontId="22" fillId="0" borderId="4" applyAlignment="1" pivotButton="0" quotePrefix="0" xfId="1">
      <alignment horizontal="center"/>
    </xf>
    <xf numFmtId="165" fontId="22" fillId="0" borderId="6" applyAlignment="1" pivotButton="0" quotePrefix="0" xfId="1">
      <alignment horizontal="center"/>
    </xf>
    <xf numFmtId="165" fontId="12" fillId="0" borderId="4" applyAlignment="1" pivotButton="0" quotePrefix="0" xfId="1">
      <alignment horizontal="center"/>
    </xf>
    <xf numFmtId="165" fontId="12" fillId="0" borderId="6" applyAlignment="1" pivotButton="0" quotePrefix="0" xfId="1">
      <alignment horizontal="center"/>
    </xf>
    <xf numFmtId="0" fontId="6" fillId="28" borderId="4" applyAlignment="1" pivotButton="0" quotePrefix="0" xfId="0">
      <alignment horizontal="center"/>
    </xf>
    <xf numFmtId="0" fontId="6" fillId="28" borderId="6" applyAlignment="1" pivotButton="0" quotePrefix="0" xfId="0">
      <alignment horizontal="center"/>
    </xf>
    <xf numFmtId="0" fontId="28" fillId="12" borderId="1" applyAlignment="1" pivotButton="0" quotePrefix="0" xfId="0">
      <alignment horizontal="center" wrapText="1"/>
    </xf>
    <xf numFmtId="0" fontId="6" fillId="8" borderId="1" applyAlignment="1" pivotButton="0" quotePrefix="0" xfId="0">
      <alignment horizontal="center" vertical="center" wrapText="1"/>
    </xf>
    <xf numFmtId="0" fontId="6" fillId="8" borderId="4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6" fillId="8" borderId="6" applyAlignment="1" pivotButton="0" quotePrefix="0" xfId="0">
      <alignment horizontal="center" vertical="center" wrapText="1"/>
    </xf>
    <xf numFmtId="0" fontId="6" fillId="19" borderId="4" applyAlignment="1" pivotButton="0" quotePrefix="0" xfId="0">
      <alignment horizontal="center" wrapText="1"/>
    </xf>
    <xf numFmtId="0" fontId="6" fillId="19" borderId="5" applyAlignment="1" pivotButton="0" quotePrefix="0" xfId="0">
      <alignment horizontal="center" wrapText="1"/>
    </xf>
    <xf numFmtId="0" fontId="6" fillId="19" borderId="6" applyAlignment="1" pivotButton="0" quotePrefix="0" xfId="0">
      <alignment horizontal="center" wrapText="1"/>
    </xf>
    <xf numFmtId="0" fontId="6" fillId="23" borderId="5" applyAlignment="1" pivotButton="0" quotePrefix="0" xfId="0">
      <alignment horizontal="center" wrapText="1"/>
    </xf>
    <xf numFmtId="0" fontId="6" fillId="23" borderId="6" applyAlignment="1" pivotButton="0" quotePrefix="0" xfId="0">
      <alignment horizontal="center" wrapText="1"/>
    </xf>
    <xf numFmtId="38" fontId="17" fillId="10" borderId="4" applyAlignment="1" pivotButton="0" quotePrefix="0" xfId="0">
      <alignment horizontal="center"/>
    </xf>
    <xf numFmtId="38" fontId="17" fillId="10" borderId="5" applyAlignment="1" pivotButton="0" quotePrefix="0" xfId="0">
      <alignment horizontal="center"/>
    </xf>
    <xf numFmtId="38" fontId="17" fillId="10" borderId="6" applyAlignment="1" pivotButton="0" quotePrefix="0" xfId="0">
      <alignment horizontal="center"/>
    </xf>
    <xf numFmtId="0" fontId="16" fillId="9" borderId="4" applyAlignment="1" pivotButton="0" quotePrefix="0" xfId="0">
      <alignment horizontal="center"/>
    </xf>
    <xf numFmtId="0" fontId="16" fillId="9" borderId="5" applyAlignment="1" pivotButton="0" quotePrefix="0" xfId="0">
      <alignment horizontal="center"/>
    </xf>
    <xf numFmtId="0" fontId="16" fillId="9" borderId="6" applyAlignment="1" pivotButton="0" quotePrefix="0" xfId="0">
      <alignment horizontal="center"/>
    </xf>
    <xf numFmtId="0" fontId="6" fillId="12" borderId="4" applyAlignment="1" pivotButton="0" quotePrefix="0" xfId="0">
      <alignment horizontal="right" wrapText="1"/>
    </xf>
    <xf numFmtId="0" fontId="6" fillId="12" borderId="5" applyAlignment="1" pivotButton="0" quotePrefix="0" xfId="0">
      <alignment horizontal="right" wrapText="1"/>
    </xf>
    <xf numFmtId="0" fontId="6" fillId="12" borderId="6" applyAlignment="1" pivotButton="0" quotePrefix="0" xfId="0">
      <alignment horizontal="right" wrapText="1"/>
    </xf>
    <xf numFmtId="0" fontId="5" fillId="4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59" fillId="0" borderId="14" pivotButton="0" quotePrefix="0" xfId="0"/>
    <xf numFmtId="0" fontId="60" fillId="0" borderId="0" pivotButton="0" quotePrefix="0" xfId="0"/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165" fontId="11" fillId="10" borderId="1" pivotButton="0" quotePrefix="0" xfId="1"/>
    <xf numFmtId="165" fontId="12" fillId="0" borderId="7" applyAlignment="1" pivotButton="0" quotePrefix="0" xfId="0">
      <alignment horizontal="center" wrapText="1"/>
    </xf>
    <xf numFmtId="165" fontId="3" fillId="0" borderId="7" applyAlignment="1" pivotButton="0" quotePrefix="0" xfId="1">
      <alignment wrapText="1"/>
    </xf>
    <xf numFmtId="165" fontId="3" fillId="19" borderId="7" applyAlignment="1" pivotButton="0" quotePrefix="0" xfId="1">
      <alignment horizontal="left" vertical="center" wrapText="1"/>
    </xf>
    <xf numFmtId="165" fontId="3" fillId="14" borderId="7" applyAlignment="1" pivotButton="0" quotePrefix="0" xfId="1">
      <alignment horizontal="right" vertical="center" wrapText="1"/>
    </xf>
    <xf numFmtId="0" fontId="3" fillId="21" borderId="1" applyAlignment="1" pivotButton="0" quotePrefix="0" xfId="0">
      <alignment horizontal="left" vertical="center" wrapText="1"/>
    </xf>
    <xf numFmtId="165" fontId="3" fillId="0" borderId="0" applyAlignment="1" pivotButton="0" quotePrefix="0" xfId="1">
      <alignment horizontal="center"/>
    </xf>
    <xf numFmtId="165" fontId="3" fillId="0" borderId="0" pivotButton="0" quotePrefix="0" xfId="1"/>
    <xf numFmtId="165" fontId="5" fillId="4" borderId="1" applyAlignment="1" pivotButton="0" quotePrefix="0" xfId="1">
      <alignment horizontal="center"/>
    </xf>
    <xf numFmtId="165" fontId="16" fillId="4" borderId="1" applyAlignment="1" pivotButton="0" quotePrefix="0" xfId="1">
      <alignment horizontal="center"/>
    </xf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165" fontId="7" fillId="31" borderId="1" applyAlignment="1" pivotButton="0" quotePrefix="0" xfId="1">
      <alignment horizontal="center"/>
    </xf>
    <xf numFmtId="165" fontId="7" fillId="0" borderId="1" pivotButton="0" quotePrefix="0" xfId="1"/>
    <xf numFmtId="165" fontId="9" fillId="0" borderId="1" pivotButton="0" quotePrefix="0" xfId="0"/>
    <xf numFmtId="165" fontId="7" fillId="7" borderId="1" applyAlignment="1" pivotButton="0" quotePrefix="0" xfId="1">
      <alignment horizontal="center"/>
    </xf>
    <xf numFmtId="165" fontId="7" fillId="44" borderId="1" pivotButton="0" quotePrefix="0" xfId="1"/>
    <xf numFmtId="165" fontId="17" fillId="19" borderId="1" applyAlignment="1" pivotButton="0" quotePrefix="0" xfId="1">
      <alignment horizontal="center" wrapText="1"/>
    </xf>
    <xf numFmtId="165" fontId="7" fillId="8" borderId="1" applyAlignment="1" pivotButton="0" quotePrefix="0" xfId="1">
      <alignment horizontal="center"/>
    </xf>
    <xf numFmtId="165" fontId="12" fillId="0" borderId="0" pivotButton="0" quotePrefix="0" xfId="1"/>
    <xf numFmtId="165" fontId="7" fillId="19" borderId="1" applyAlignment="1" pivotButton="0" quotePrefix="0" xfId="1">
      <alignment horizontal="center"/>
    </xf>
    <xf numFmtId="165" fontId="7" fillId="19" borderId="1" pivotButton="0" quotePrefix="0" xfId="1"/>
    <xf numFmtId="165" fontId="17" fillId="19" borderId="7" applyAlignment="1" pivotButton="0" quotePrefix="0" xfId="1">
      <alignment horizontal="center" wrapText="1"/>
    </xf>
    <xf numFmtId="165" fontId="0" fillId="0" borderId="0" pivotButton="0" quotePrefix="0" xfId="1"/>
    <xf numFmtId="165" fontId="7" fillId="0" borderId="5" applyAlignment="1" pivotButton="0" quotePrefix="0" xfId="1">
      <alignment horizontal="right"/>
    </xf>
    <xf numFmtId="165" fontId="19" fillId="2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/>
    </xf>
    <xf numFmtId="0" fontId="0" fillId="0" borderId="3" pivotButton="0" quotePrefix="0" xfId="0"/>
    <xf numFmtId="165" fontId="12" fillId="28" borderId="1" applyAlignment="1" pivotButton="0" quotePrefix="0" xfId="1">
      <alignment horizontal="center"/>
    </xf>
    <xf numFmtId="165" fontId="19" fillId="8" borderId="1" pivotButton="0" quotePrefix="0" xfId="1"/>
    <xf numFmtId="165" fontId="3" fillId="0" borderId="1" applyAlignment="1" pivotButton="0" quotePrefix="0" xfId="1">
      <alignment wrapText="1"/>
    </xf>
    <xf numFmtId="165" fontId="3" fillId="8" borderId="1" pivotButton="0" quotePrefix="0" xfId="1"/>
    <xf numFmtId="165" fontId="3" fillId="9" borderId="1" pivotButton="0" quotePrefix="0" xfId="1"/>
    <xf numFmtId="165" fontId="15" fillId="8" borderId="1" pivotButton="0" quotePrefix="0" xfId="1"/>
    <xf numFmtId="165" fontId="12" fillId="0" borderId="1" applyAlignment="1" pivotButton="0" quotePrefix="0" xfId="1">
      <alignment wrapText="1"/>
    </xf>
    <xf numFmtId="165" fontId="3" fillId="10" borderId="1" pivotButton="0" quotePrefix="0" xfId="1"/>
    <xf numFmtId="165" fontId="3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3" fillId="19" borderId="7" applyAlignment="1" pivotButton="0" quotePrefix="0" xfId="1">
      <alignment wrapText="1"/>
    </xf>
    <xf numFmtId="165" fontId="11" fillId="11" borderId="1" applyAlignment="1" pivotButton="0" quotePrefix="0" xfId="1">
      <alignment horizontal="center"/>
    </xf>
    <xf numFmtId="165" fontId="11" fillId="0" borderId="1" pivotButton="0" quotePrefix="0" xfId="1"/>
    <xf numFmtId="166" fontId="4" fillId="0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165" fontId="7" fillId="8" borderId="1" applyAlignment="1" pivotButton="0" quotePrefix="0" xfId="1">
      <alignment wrapText="1"/>
    </xf>
    <xf numFmtId="165" fontId="3" fillId="0" borderId="1" pivotButton="0" quotePrefix="0" xfId="1"/>
    <xf numFmtId="165" fontId="7" fillId="0" borderId="0" applyAlignment="1" pivotButton="0" quotePrefix="0" xfId="1">
      <alignment horizontal="right"/>
    </xf>
    <xf numFmtId="165" fontId="3" fillId="28" borderId="1" applyAlignment="1" pivotButton="0" quotePrefix="0" xfId="1">
      <alignment horizontal="center"/>
    </xf>
    <xf numFmtId="165" fontId="3" fillId="8" borderId="1" applyAlignment="1" pivotButton="0" quotePrefix="0" xfId="1">
      <alignment wrapText="1"/>
    </xf>
    <xf numFmtId="165" fontId="3" fillId="8" borderId="1" applyAlignment="1" pivotButton="0" quotePrefix="0" xfId="1">
      <alignment horizontal="center"/>
    </xf>
    <xf numFmtId="165" fontId="9" fillId="8" borderId="1" pivotButton="0" quotePrefix="0" xfId="1"/>
    <xf numFmtId="165" fontId="7" fillId="8" borderId="1" pivotButton="0" quotePrefix="0" xfId="1"/>
    <xf numFmtId="165" fontId="7" fillId="10" borderId="1" applyAlignment="1" pivotButton="0" quotePrefix="0" xfId="1">
      <alignment horizontal="center"/>
    </xf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pivotButton="0" quotePrefix="0" xfId="1"/>
    <xf numFmtId="165" fontId="7" fillId="10" borderId="1" applyAlignment="1" pivotButton="0" quotePrefix="0" xfId="1">
      <alignment wrapText="1"/>
    </xf>
    <xf numFmtId="165" fontId="20" fillId="8" borderId="1" pivotButton="0" quotePrefix="0" xfId="1"/>
    <xf numFmtId="165" fontId="12" fillId="0" borderId="1" pivotButton="0" quotePrefix="0" xfId="1"/>
    <xf numFmtId="167" fontId="3" fillId="0" borderId="1" pivotButton="0" quotePrefix="0" xfId="1"/>
    <xf numFmtId="165" fontId="20" fillId="9" borderId="1" pivotButton="0" quotePrefix="0" xfId="1"/>
    <xf numFmtId="165" fontId="12" fillId="10" borderId="1" pivotButton="0" quotePrefix="0" xfId="1"/>
    <xf numFmtId="165" fontId="12" fillId="8" borderId="1" pivotButton="0" quotePrefix="0" xfId="1"/>
    <xf numFmtId="165" fontId="21" fillId="0" borderId="2" applyAlignment="1" pivotButton="0" quotePrefix="0" xfId="1">
      <alignment horizontal="center"/>
    </xf>
    <xf numFmtId="0" fontId="0" fillId="0" borderId="2" pivotButton="0" quotePrefix="0" xfId="0"/>
    <xf numFmtId="165" fontId="3" fillId="11" borderId="1" pivotButton="0" quotePrefix="0" xfId="1"/>
    <xf numFmtId="165" fontId="3" fillId="29" borderId="1" pivotButton="0" quotePrefix="0" xfId="1"/>
    <xf numFmtId="165" fontId="3" fillId="32" borderId="1" pivotButton="0" quotePrefix="0" xfId="1"/>
    <xf numFmtId="165" fontId="3" fillId="31" borderId="1" pivotButton="0" quotePrefix="0" xfId="1"/>
    <xf numFmtId="165" fontId="7" fillId="39" borderId="1" pivotButton="0" quotePrefix="0" xfId="1"/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165" fontId="3" fillId="38" borderId="1" applyAlignment="1" pivotButton="0" quotePrefix="0" xfId="1">
      <alignment horizontal="center" wrapText="1"/>
    </xf>
    <xf numFmtId="165" fontId="12" fillId="41" borderId="1" pivotButton="0" quotePrefix="0" xfId="1"/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38" fillId="27" borderId="1" pivotButton="0" quotePrefix="0" xfId="1"/>
    <xf numFmtId="165" fontId="3" fillId="28" borderId="1" applyAlignment="1" pivotButton="0" quotePrefix="0" xfId="1">
      <alignment horizontal="center" wrapText="1"/>
    </xf>
    <xf numFmtId="165" fontId="3" fillId="40" borderId="1" applyAlignment="1" pivotButton="0" quotePrefix="0" xfId="1">
      <alignment horizontal="center" wrapText="1"/>
    </xf>
    <xf numFmtId="165" fontId="3" fillId="10" borderId="1" applyAlignment="1" pivotButton="0" quotePrefix="0" xfId="1">
      <alignment horizontal="center" wrapText="1"/>
    </xf>
    <xf numFmtId="165" fontId="3" fillId="25" borderId="1" pivotButton="0" quotePrefix="0" xfId="1"/>
    <xf numFmtId="165" fontId="3" fillId="35" borderId="1" pivotButton="0" quotePrefix="0" xfId="1"/>
    <xf numFmtId="168" fontId="22" fillId="0" borderId="1" pivotButton="0" quotePrefix="0" xfId="1"/>
    <xf numFmtId="169" fontId="22" fillId="0" borderId="1" pivotButton="0" quotePrefix="0" xfId="1"/>
    <xf numFmtId="168" fontId="50" fillId="0" borderId="1" pivotButton="0" quotePrefix="0" xfId="1"/>
    <xf numFmtId="169" fontId="50" fillId="0" borderId="1" pivotButton="0" quotePrefix="0" xfId="1"/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12" fillId="11" borderId="7" applyAlignment="1" pivotButton="0" quotePrefix="0" xfId="1">
      <alignment wrapText="1"/>
    </xf>
    <xf numFmtId="165" fontId="12" fillId="41" borderId="7" applyAlignment="1" pivotButton="0" quotePrefix="0" xfId="1">
      <alignment wrapText="1"/>
    </xf>
    <xf numFmtId="165" fontId="38" fillId="11" borderId="7" applyAlignment="1" pivotButton="0" quotePrefix="0" xfId="1">
      <alignment wrapText="1"/>
    </xf>
    <xf numFmtId="165" fontId="22" fillId="11" borderId="7" applyAlignment="1" pivotButton="0" quotePrefix="0" xfId="1">
      <alignment wrapText="1"/>
    </xf>
    <xf numFmtId="49" fontId="15" fillId="8" borderId="1" applyAlignment="1" pivotButton="0" quotePrefix="0" xfId="0">
      <alignment horizontal="center" wrapText="1"/>
    </xf>
    <xf numFmtId="165" fontId="15" fillId="11" borderId="1" applyAlignment="1" pivotButton="0" quotePrefix="0" xfId="1">
      <alignment horizontal="center" wrapText="1"/>
    </xf>
    <xf numFmtId="169" fontId="12" fillId="0" borderId="1" pivotButton="0" quotePrefix="0" xfId="1"/>
    <xf numFmtId="168" fontId="12" fillId="0" borderId="1" pivotButton="0" quotePrefix="0" xfId="1"/>
    <xf numFmtId="165" fontId="11" fillId="27" borderId="1" pivotButton="0" quotePrefix="0" xfId="1"/>
    <xf numFmtId="165" fontId="22" fillId="0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 wrapText="1"/>
    </xf>
    <xf numFmtId="165" fontId="22" fillId="0" borderId="1" pivotButton="0" quotePrefix="0" xfId="1"/>
    <xf numFmtId="165" fontId="12" fillId="0" borderId="1" applyAlignment="1" pivotButton="0" quotePrefix="0" xfId="1">
      <alignment horizontal="center"/>
    </xf>
    <xf numFmtId="0" fontId="6" fillId="28" borderId="1" applyAlignment="1" pivotButton="0" quotePrefix="0" xfId="0">
      <alignment horizontal="center"/>
    </xf>
    <xf numFmtId="165" fontId="51" fillId="0" borderId="1" pivotButton="0" quotePrefix="0" xfId="1"/>
    <xf numFmtId="168" fontId="3" fillId="0" borderId="1" pivotButton="0" quotePrefix="0" xfId="0"/>
    <xf numFmtId="168" fontId="3" fillId="9" borderId="1" pivotButton="0" quotePrefix="0" xfId="0"/>
    <xf numFmtId="168" fontId="12" fillId="9" borderId="1" pivotButton="0" quotePrefix="0" xfId="0"/>
    <xf numFmtId="165" fontId="3" fillId="10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0" borderId="0" pivotButton="0" quotePrefix="0" xfId="0"/>
    <xf numFmtId="165" fontId="11" fillId="0" borderId="1" applyAlignment="1" pivotButton="0" quotePrefix="0" xfId="1">
      <alignment horizontal="center"/>
    </xf>
    <xf numFmtId="165" fontId="3" fillId="0" borderId="0" applyAlignment="1" pivotButton="0" quotePrefix="0" xfId="1">
      <alignment wrapText="1"/>
    </xf>
    <xf numFmtId="164" fontId="3" fillId="8" borderId="1" applyAlignment="1" pivotButton="0" quotePrefix="0" xfId="0">
      <alignment horizontal="center"/>
    </xf>
    <xf numFmtId="0" fontId="6" fillId="19" borderId="1" applyAlignment="1" pivotButton="0" quotePrefix="0" xfId="0">
      <alignment horizontal="center" wrapText="1"/>
    </xf>
    <xf numFmtId="38" fontId="17" fillId="10" borderId="1" applyAlignment="1" pivotButton="0" quotePrefix="0" xfId="0">
      <alignment horizontal="center"/>
    </xf>
    <xf numFmtId="166" fontId="20" fillId="8" borderId="1" pivotButton="0" quotePrefix="0" xfId="0"/>
  </cellXfs>
  <cellStyles count="3">
    <cellStyle name="표준" xfId="0" builtinId="0"/>
    <cellStyle name="쉼표 [0]" xfId="1" builtinId="6"/>
    <cellStyle name="표준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2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0" authorId="1" shapeId="0">
      <text>
        <t xml:space="preserve">
- 토스뱅크 파킹 통장(연이자 2%) 개설: 3천만원 이체(저축) [2022.03.27(일)]
</t>
      </text>
    </comment>
    <comment ref="A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2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2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2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24" authorId="0" shapeId="0">
      <text>
        <t xml:space="preserve">- 수종 실비 보험
</t>
      </text>
    </comment>
    <comment ref="A25" authorId="2" shapeId="0">
      <text>
        <t xml:space="preserve">- 태만 실비 보험
</t>
      </text>
    </comment>
    <comment ref="D2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7" authorId="1" shapeId="0">
      <text>
        <t xml:space="preserve">
2022.12.29(목) 현아트빌 404호 취득세(3,080,000원) 납부 완료, 등기 신청
</t>
      </text>
    </comment>
    <comment ref="B2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3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36" authorId="1" shapeId="0">
      <text>
        <t xml:space="preserve">
- 토스뱅크 파킹 통장(연이자 2%) 개설: 3천만원 이체(저축) [2022.03.27(일)]
</t>
      </text>
    </comment>
    <comment ref="A3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3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3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3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38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39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40" authorId="0" shapeId="0">
      <text>
        <t xml:space="preserve">- 수종 실비 보험
</t>
      </text>
    </comment>
    <comment ref="A41" authorId="2" shapeId="0">
      <text>
        <t xml:space="preserve">- 태만 실비 보험
</t>
      </text>
    </comment>
    <comment ref="D4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3" authorId="1" shapeId="0">
      <text>
        <t xml:space="preserve">
2022.12.29(목) 현아트빌 404호 취득세(3,080,000원) 납부 완료, 등기 신청
</t>
      </text>
    </comment>
    <comment ref="B43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5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2" authorId="1" shapeId="0">
      <text>
        <t xml:space="preserve">
- 토스뱅크 파킹 통장(연이자 2%) 개설: 3천만원 이체(저축) [2022.03.27(일)]
</t>
      </text>
    </comment>
    <comment ref="A5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3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5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5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54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55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56" authorId="0" shapeId="0">
      <text>
        <t xml:space="preserve">- 수종 실비 보험
</t>
      </text>
    </comment>
    <comment ref="A57" authorId="2" shapeId="0">
      <text>
        <t xml:space="preserve">- 태만 실비 보험
</t>
      </text>
    </comment>
    <comment ref="D5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9" authorId="1" shapeId="0">
      <text>
        <t xml:space="preserve">
2022.12.29(목) 현아트빌 404호 취득세(3,080,000원) 납부 완료, 등기 신청
</t>
      </text>
    </comment>
    <comment ref="B59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6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8" authorId="1" shapeId="0">
      <text>
        <t xml:space="preserve">
- 토스뱅크 파킹 통장(연이자 2%) 개설: 3천만원 이체(저축) [2022.03.27(일)]
</t>
      </text>
    </comment>
    <comment ref="A6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9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7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70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71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72" authorId="0" shapeId="0">
      <text>
        <t xml:space="preserve">- 수종 실비 보험
</t>
      </text>
    </comment>
    <comment ref="A73" authorId="2" shapeId="0">
      <text>
        <t xml:space="preserve">- 태만 실비 보험
</t>
      </text>
    </comment>
    <comment ref="D7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1" shapeId="0">
      <text>
        <t xml:space="preserve">
2022.12.29(목) 현아트빌 404호 취득세(3,080,000원) 납부 완료, 등기 신청
</t>
      </text>
    </comment>
    <comment ref="B75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8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4" authorId="1" shapeId="0">
      <text>
        <t xml:space="preserve">
- 토스뱅크 파킹 통장(연이자 2%) 개설: 3천만원 이체(저축) [2022.03.27(일)]
</t>
      </text>
    </comment>
    <comment ref="A8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8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8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6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87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88" authorId="0" shapeId="0">
      <text>
        <t xml:space="preserve">- 수종 실비 보험
</t>
      </text>
    </comment>
    <comment ref="A89" authorId="2" shapeId="0">
      <text>
        <t xml:space="preserve">- 태만 실비 보험
</t>
      </text>
    </comment>
    <comment ref="D9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1" shapeId="0">
      <text>
        <t xml:space="preserve">
2022.12.29(목) 현아트빌 404호 취득세(3,080,000원) 납부 완료, 등기 신청
</t>
      </text>
    </comment>
    <comment ref="B91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0" authorId="1" shapeId="0">
      <text>
        <t xml:space="preserve">
- 토스뱅크 파킹 통장(연이자 2%) 개설: 3천만원 이체(저축) [2022.03.27(일)]
</t>
      </text>
    </comment>
    <comment ref="A1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0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4" authorId="0" shapeId="0">
      <text>
        <t xml:space="preserve">- 수종 실비 보험
</t>
      </text>
    </comment>
    <comment ref="A105" authorId="2" shapeId="0">
      <text>
        <t xml:space="preserve">- 태만 실비 보험
</t>
      </text>
    </comment>
    <comment ref="D1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7" authorId="1" shapeId="0">
      <text>
        <t xml:space="preserve">
2022.12.29(목) 현아트빌 404호 취득세(3,080,000원) 납부 완료, 등기 신청
</t>
      </text>
    </comment>
    <comment ref="B1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6" authorId="1" shapeId="0">
      <text>
        <t xml:space="preserve">
- 토스뱅크 파킹 통장(연이자 2%) 개설: 3천만원 이체(저축) [2022.03.27(일)]
</t>
      </text>
    </comment>
    <comment ref="A11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1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11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11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21" authorId="0" shapeId="0">
      <text>
        <t xml:space="preserve">- 수종 실비 보험
</t>
      </text>
    </comment>
    <comment ref="A122" authorId="2" shapeId="0">
      <text>
        <t xml:space="preserve">- 태만 실비 보험
</t>
      </text>
    </comment>
    <comment ref="D12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4" authorId="1" shapeId="0">
      <text>
        <t xml:space="preserve">
2022.12.29(목) 현아트빌 404호 취득세(3,080,000원) 납부 완료, 등기 신청
</t>
      </text>
    </comment>
    <comment ref="B12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comments/comment2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기납부 세액 = 소득세 + 지방소득세
</t>
      </text>
    </comment>
    <comment ref="G18" authorId="0" shapeId="0">
      <text>
        <t xml:space="preserve">
기납부 세액 = 소득세 + 지방소득세
</t>
      </text>
    </comment>
    <comment ref="F25" authorId="0" shapeId="0">
      <text>
        <t xml:space="preserve">
 22일 근무: 550만원(실수령액: 5,318,500원)
 ==&gt; 600만원(실수령액: 5,802,000원) 지급 해줌</t>
      </text>
    </comment>
    <comment ref="C37" authorId="1" shapeId="0">
      <text>
        <t xml:space="preserve">
1. 기본급: 4,257,692
2. 식   대:    100,000 </t>
      </text>
    </comment>
    <comment ref="J37" authorId="1" shapeId="0">
      <text>
        <t xml:space="preserve">장기요양보험 정산
</t>
      </text>
    </comment>
    <comment ref="K37" authorId="1" shapeId="0">
      <text>
        <t>건강보험 정산</t>
      </text>
    </comment>
    <comment ref="C38" authorId="1" shapeId="0">
      <text>
        <t xml:space="preserve">
1. 기본급: 4,257,692
2. 식   대:    100,000 </t>
      </text>
    </comment>
    <comment ref="C39" authorId="1" shapeId="0">
      <text>
        <t xml:space="preserve">
1. 기본급: 4,257,692
2. 식   대:    100,000 </t>
      </text>
    </comment>
    <comment ref="C40" authorId="1" shapeId="0">
      <text>
        <t xml:space="preserve">
1. 기본급: 4,257,692
2. 식   대:    100,000 </t>
      </text>
    </comment>
    <comment ref="J40" authorId="1" shapeId="0">
      <text>
        <t xml:space="preserve">
 건강보험정산
</t>
      </text>
    </comment>
    <comment ref="K40" authorId="1" shapeId="0">
      <text>
        <t xml:space="preserve">
 건강보험정산
</t>
      </text>
    </comment>
    <comment ref="C41" authorId="2" shapeId="0">
      <text>
        <t xml:space="preserve">총급여
</t>
      </text>
    </comment>
    <comment ref="B42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42" authorId="2" shapeId="0">
      <text>
        <t xml:space="preserve">
기납부 세액 = 소득세 + 지방소득세 </t>
      </text>
    </comment>
    <comment ref="G45" authorId="0" shapeId="0">
      <text>
        <t xml:space="preserve">
기납부 세액 = 소득세 + 지방소득세
</t>
      </text>
    </comment>
    <comment ref="C53" authorId="2" shapeId="0">
      <text>
        <t xml:space="preserve">총급여
</t>
      </text>
    </comment>
    <comment ref="B5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4" authorId="2" shapeId="0">
      <text>
        <t xml:space="preserve">총급여
</t>
      </text>
    </comment>
    <comment ref="H54" authorId="2" shapeId="0">
      <text>
        <t xml:space="preserve">
기납부 세액 = 소득세 + 지방소득세 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5" authorId="2" shapeId="0">
      <text>
        <t xml:space="preserve">총급여
</t>
      </text>
    </comment>
    <comment ref="I55" authorId="2" shapeId="0">
      <text>
        <t xml:space="preserve">총급여
</t>
      </text>
    </comment>
    <comment ref="C61" authorId="1" shapeId="0">
      <text>
        <t xml:space="preserve">
1. 기본급: 4,257,692
2. 식   대:    100,000
3. 출장비:    156,000 
4. 조식:       100,000</t>
      </text>
    </comment>
    <comment ref="C62" authorId="1" shapeId="0">
      <text>
        <t xml:space="preserve">
1. 기본급: 4,257,692
2. 식   대:    100,000
3. 출장비:    240,000 
4. 조식:       100,000</t>
      </text>
    </comment>
    <comment ref="C63" authorId="1" shapeId="0">
      <text>
        <t xml:space="preserve">
1. 기본급: 4,257,692
2. 식   대:    100,000
3. 출장비:    264,000 
4. 조식:       100,000</t>
      </text>
    </comment>
    <comment ref="C64" authorId="1" shapeId="0">
      <text>
        <t xml:space="preserve">
1. 기본급: 4,257,692
2. 식   대:    100,000
3. 출장비:    240,000 
4. 조식:       100,000</t>
      </text>
    </comment>
    <comment ref="C65" authorId="1" shapeId="0">
      <text>
        <t xml:space="preserve">
1. 기본급: 4,257,692
2. 식   대:    100,000
3. 출장비:    180,000 
4. 조식:       100,000</t>
      </text>
    </comment>
    <comment ref="C66" authorId="1" shapeId="0">
      <text>
        <t xml:space="preserve">
1. 기본급: 4,257,692
2. 식   대:    100,000
3. 출장비:    84,000 
4. 조식:       30,000</t>
      </text>
    </comment>
    <comment ref="C67" authorId="1" shapeId="0">
      <text>
        <t xml:space="preserve">
1. 기본급: 4,257,692
2. 식   대:    100,000 </t>
      </text>
    </comment>
    <comment ref="C68" authorId="1" shapeId="0">
      <text>
        <t xml:space="preserve">
1. 기본급: 4,257,692
2. 식   대:    100,000 </t>
      </text>
    </comment>
    <comment ref="C69" authorId="1" shapeId="0">
      <text>
        <t xml:space="preserve">
1. 기본급: 4,257,692
2. 식   대:    100,000 </t>
      </text>
    </comment>
    <comment ref="C70" authorId="1" shapeId="0">
      <text>
        <t xml:space="preserve">
1. 기본급: 4,257,692
2. 식   대:    100,000 </t>
      </text>
    </comment>
    <comment ref="C71" authorId="1" shapeId="0">
      <text>
        <t xml:space="preserve">
1. 기본급: 4,257,692
2. 식   대:    100,000 </t>
      </text>
    </comment>
    <comment ref="C72" authorId="1" shapeId="0">
      <text>
        <t xml:space="preserve">
1. 기본급: 4,257,692
2. 식   대:    100,000 </t>
      </text>
    </comment>
    <comment ref="C73" authorId="2" shapeId="0">
      <text>
        <t xml:space="preserve">총급여
</t>
      </text>
    </comment>
    <comment ref="B7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74" authorId="2" shapeId="0">
      <text>
        <t xml:space="preserve">
기납부 세액 = 소득세 + 지방소득세 </t>
      </text>
    </comment>
    <comment ref="P82" authorId="1" shapeId="0">
      <text>
        <t xml:space="preserve">창원 HSD 엔진 프로젝트 출장: 2.20 ~ 6.19
</t>
      </text>
    </comment>
    <comment ref="J83" authorId="3" shapeId="0">
      <text>
        <t xml:space="preserve">건강보험 정산
</t>
      </text>
    </comment>
    <comment ref="K83" authorId="3" shapeId="0">
      <text>
        <t xml:space="preserve">장기요양보험 정산
</t>
      </text>
    </comment>
    <comment ref="C85" authorId="1" shapeId="0">
      <text>
        <t xml:space="preserve">
1. 기본급: 4,257,692
2. 식   대:    100,000
3. 출장비:    168,000</t>
      </text>
    </comment>
    <comment ref="C86" authorId="1" shapeId="0">
      <text>
        <t xml:space="preserve">
1. 기본급: 4,257,692
2. 식   대:    100,000
3. 출장비:    96,000
4. 출장비:    50,000</t>
      </text>
    </comment>
    <comment ref="C87" authorId="1" shapeId="0">
      <text>
        <t xml:space="preserve">
1. 기본급: 4,257,692
2. 식   대:    100,000
3. 출장비:    96,000
4. 출장비:    50,000</t>
      </text>
    </comment>
    <comment ref="C88" authorId="1" shapeId="0">
      <text>
        <t xml:space="preserve">
1. 기본급: 4,257,692
2. 식   대:    100,000
3. 출장비:    204,000 </t>
      </text>
    </comment>
    <comment ref="C89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90" authorId="1" shapeId="0">
      <text>
        <t xml:space="preserve">
1. 기본급: 4,257,692
2. 식   대:    100,000
3. 출장비:    252,000 
4. 조식:       100,000</t>
      </text>
    </comment>
    <comment ref="C91" authorId="1" shapeId="0">
      <text>
        <t xml:space="preserve">
1. 기본급: 4,257,692
2. 식   대:    100,000
3. 출장비:    252,000 
4. 조식:       100,000</t>
      </text>
    </comment>
  </commentList>
</comments>
</file>

<file path=xl/comments/comment3.xml><?xml version="1.0" encoding="utf-8"?>
<comments xmlns="http://schemas.openxmlformats.org/spreadsheetml/2006/main">
  <authors>
    <author>Registered User</author>
  </authors>
  <commentList>
    <comment ref="C4" authorId="0" shapeId="0">
      <text>
        <t xml:space="preserve">
- 추정 예탁 자산</t>
      </text>
    </comment>
    <comment ref="E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" authorId="0" shapeId="0">
      <text>
        <t xml:space="preserve">
- 추정 예탁 자산</t>
      </text>
    </comment>
    <comment ref="G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" authorId="0" shapeId="0">
      <text>
        <t xml:space="preserve">
- 주식 투자 안하고 증권사에 가지고 있는 돈</t>
      </text>
    </comment>
    <comment ref="D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" authorId="0" shapeId="0">
      <text>
        <t xml:space="preserve">
- 추정 예탁 자산</t>
      </text>
    </comment>
    <comment ref="E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" authorId="0" shapeId="0">
      <text>
        <t xml:space="preserve">
- 추정 예탁 자산</t>
      </text>
    </comment>
    <comment ref="G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" authorId="0" shapeId="0">
      <text>
        <t xml:space="preserve">
- 주식 투자 안하고 증권사에 가지고 있는 돈</t>
      </text>
    </comment>
    <comment ref="D1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" authorId="0" shapeId="0">
      <text>
        <t xml:space="preserve">
- 추정 예탁 자산</t>
      </text>
    </comment>
    <comment ref="E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0" authorId="0" shapeId="0">
      <text>
        <t xml:space="preserve">
- 추정 예탁 자산</t>
      </text>
    </comment>
    <comment ref="G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0" authorId="0" shapeId="0">
      <text>
        <t xml:space="preserve">
- 주식 투자 안하고 증권사에 가지고 있는 돈</t>
      </text>
    </comment>
    <comment ref="D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8" authorId="0" shapeId="0">
      <text>
        <t xml:space="preserve">
- 추정 예탁 자산</t>
      </text>
    </comment>
    <comment ref="E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8" authorId="0" shapeId="0">
      <text>
        <t xml:space="preserve">
- 추정 예탁 자산</t>
      </text>
    </comment>
    <comment ref="G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8" authorId="0" shapeId="0">
      <text>
        <t xml:space="preserve">
- 주식 투자 안하고 증권사에 가지고 있는 돈</t>
      </text>
    </comment>
    <comment ref="D3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3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36" authorId="0" shapeId="0">
      <text>
        <t xml:space="preserve">
- 추정 예탁 자산</t>
      </text>
    </comment>
    <comment ref="E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36" authorId="0" shapeId="0">
      <text>
        <t xml:space="preserve">
- 추정 예탁 자산</t>
      </text>
    </comment>
    <comment ref="G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36" authorId="0" shapeId="0">
      <text>
        <t xml:space="preserve">
- 주식 투자 안하고 증권사에 가지고 있는 돈</t>
      </text>
    </comment>
    <comment ref="D3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44" authorId="0" shapeId="0">
      <text>
        <t xml:space="preserve">
- 추정 예탁 자산</t>
      </text>
    </comment>
    <comment ref="E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4" authorId="0" shapeId="0">
      <text>
        <t xml:space="preserve">
- 추정 예탁 자산</t>
      </text>
    </comment>
    <comment ref="G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4" authorId="0" shapeId="0">
      <text>
        <t xml:space="preserve">
- 주식 투자 안하고 증권사에 가지고 있는 돈</t>
      </text>
    </comment>
    <comment ref="D4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4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52" authorId="0" shapeId="0">
      <text>
        <t xml:space="preserve">
- 추정 예탁 자산</t>
      </text>
    </comment>
    <comment ref="E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52" authorId="0" shapeId="0">
      <text>
        <t xml:space="preserve">
- 추정 예탁 자산</t>
      </text>
    </comment>
    <comment ref="G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52" authorId="0" shapeId="0">
      <text>
        <t xml:space="preserve">
- 주식 투자 안하고 증권사에 가지고 있는 돈</t>
      </text>
    </comment>
    <comment ref="D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0" authorId="0" shapeId="0">
      <text>
        <t xml:space="preserve">
- 추정 예탁 자산</t>
      </text>
    </comment>
    <comment ref="E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0" authorId="0" shapeId="0">
      <text>
        <t xml:space="preserve">
- 추정 예탁 자산</t>
      </text>
    </comment>
    <comment ref="G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0" authorId="0" shapeId="0">
      <text>
        <t xml:space="preserve">
- 주식 투자 안하고 증권사에 가지고 있는 돈</t>
      </text>
    </comment>
    <comment ref="D6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6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6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8" authorId="0" shapeId="0">
      <text>
        <t xml:space="preserve">
- 추정 예탁 자산</t>
      </text>
    </comment>
    <comment ref="E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8" authorId="0" shapeId="0">
      <text>
        <t xml:space="preserve">
- 추정 예탁 자산</t>
      </text>
    </comment>
    <comment ref="G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8" authorId="0" shapeId="0">
      <text>
        <t xml:space="preserve">
- 주식 투자 안하고 증권사에 가지고 있는 돈</t>
      </text>
    </comment>
    <comment ref="D7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7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76" authorId="0" shapeId="0">
      <text>
        <t xml:space="preserve">
- 추정 예탁 자산</t>
      </text>
    </comment>
    <comment ref="E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76" authorId="0" shapeId="0">
      <text>
        <t xml:space="preserve">
- 추정 예탁 자산</t>
      </text>
    </comment>
    <comment ref="G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76" authorId="0" shapeId="0">
      <text>
        <t xml:space="preserve">
- 주식 투자 안하고 증권사에 가지고 있는 돈</t>
      </text>
    </comment>
    <comment ref="D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84" authorId="0" shapeId="0">
      <text>
        <t xml:space="preserve">
- 추정 예탁 자산</t>
      </text>
    </comment>
    <comment ref="E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84" authorId="0" shapeId="0">
      <text>
        <t xml:space="preserve">
- 추정 예탁 자산</t>
      </text>
    </comment>
    <comment ref="G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84" authorId="0" shapeId="0">
      <text>
        <t xml:space="preserve">
- 주식 투자 안하고 증권사에 가지고 있는 돈</t>
      </text>
    </comment>
    <comment ref="D8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8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2" authorId="0" shapeId="0">
      <text>
        <t xml:space="preserve">
- 추정 예탁 자산</t>
      </text>
    </comment>
    <comment ref="E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2" authorId="0" shapeId="0">
      <text>
        <t xml:space="preserve">
- 추정 예탁 자산</t>
      </text>
    </comment>
    <comment ref="G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2" authorId="0" shapeId="0">
      <text>
        <t xml:space="preserve">
- 주식 투자 안하고 증권사에 가지고 있는 돈</t>
      </text>
    </comment>
    <comment ref="D9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9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9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9" authorId="0" shapeId="0">
      <text>
        <t xml:space="preserve">
- 추정 예탁 자산</t>
      </text>
    </comment>
    <comment ref="E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9" authorId="0" shapeId="0">
      <text>
        <t xml:space="preserve">
- 추정 예탁 자산</t>
      </text>
    </comment>
    <comment ref="G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9" authorId="0" shapeId="0">
      <text>
        <t xml:space="preserve">
- 주식 투자 안하고 증권사에 가지고 있는 돈</t>
      </text>
    </comment>
    <comment ref="D10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0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06" authorId="0" shapeId="0">
      <text>
        <t xml:space="preserve">
- 추정 예탁 자산</t>
      </text>
    </comment>
    <comment ref="E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06" authorId="0" shapeId="0">
      <text>
        <t xml:space="preserve">
- 추정 예탁 자산</t>
      </text>
    </comment>
    <comment ref="G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06" authorId="0" shapeId="0">
      <text>
        <t xml:space="preserve">
- 주식 투자 안하고 증권사에 가지고 있는 돈</t>
      </text>
    </comment>
    <comment ref="D10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13" authorId="0" shapeId="0">
      <text>
        <t xml:space="preserve">
- 추정 예탁 자산</t>
      </text>
    </comment>
    <comment ref="E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13" authorId="0" shapeId="0">
      <text>
        <t xml:space="preserve">
- 추정 예탁 자산</t>
      </text>
    </comment>
    <comment ref="G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13" authorId="0" shapeId="0">
      <text>
        <t xml:space="preserve">
- 주식 투자 안하고 증권사에 가지고 있는 돈</t>
      </text>
    </comment>
    <comment ref="D11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1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0" authorId="0" shapeId="0">
      <text>
        <t xml:space="preserve">
- 추정 예탁 자산</t>
      </text>
    </comment>
    <comment ref="E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0" authorId="0" shapeId="0">
      <text>
        <t xml:space="preserve">
- 추정 예탁 자산</t>
      </text>
    </comment>
    <comment ref="G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0" authorId="0" shapeId="0">
      <text>
        <t xml:space="preserve">
- 주식 투자 안하고 증권사에 가지고 있는 돈</t>
      </text>
    </comment>
    <comment ref="D1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7" authorId="0" shapeId="0">
      <text>
        <t xml:space="preserve">
- 추정 예탁 자산</t>
      </text>
    </comment>
    <comment ref="E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7" authorId="0" shapeId="0">
      <text>
        <t xml:space="preserve">
- 추정 예탁 자산</t>
      </text>
    </comment>
    <comment ref="G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7" authorId="0" shapeId="0">
      <text>
        <t xml:space="preserve">
- 주식 투자 안하고 증권사에 가지고 있는 돈</t>
      </text>
    </comment>
    <comment ref="D12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34" authorId="0" shapeId="0">
      <text>
        <t xml:space="preserve">
- 추정 예탁 자산</t>
      </text>
    </comment>
    <comment ref="E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34" authorId="0" shapeId="0">
      <text>
        <t xml:space="preserve">
- 추정 예탁 자산</t>
      </text>
    </comment>
    <comment ref="G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34" authorId="0" shapeId="0">
      <text>
        <t xml:space="preserve">
- 주식 투자 안하고 증권사에 가지고 있는 돈</t>
      </text>
    </comment>
    <comment ref="D13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1" authorId="0" shapeId="0">
      <text>
        <t xml:space="preserve">
- 추정 예탁 자산</t>
      </text>
    </comment>
    <comment ref="E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1" authorId="0" shapeId="0">
      <text>
        <t xml:space="preserve">
- 추정 예탁 자산</t>
      </text>
    </comment>
    <comment ref="G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1" authorId="0" shapeId="0">
      <text>
        <t xml:space="preserve">
- 주식 투자 안하고 증권사에 가지고 있는 돈</t>
      </text>
    </comment>
    <comment ref="D14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4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4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8" authorId="0" shapeId="0">
      <text>
        <t xml:space="preserve">
- 추정 예탁 자산</t>
      </text>
    </comment>
    <comment ref="E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8" authorId="0" shapeId="0">
      <text>
        <t xml:space="preserve">
- 추정 예탁 자산</t>
      </text>
    </comment>
    <comment ref="G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8" authorId="0" shapeId="0">
      <text>
        <t xml:space="preserve">
- 주식 투자 안하고 증권사에 가지고 있는 돈</t>
      </text>
    </comment>
    <comment ref="D15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55" authorId="0" shapeId="0">
      <text>
        <t xml:space="preserve">
- 추정 예탁 자산</t>
      </text>
    </comment>
    <comment ref="E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55" authorId="0" shapeId="0">
      <text>
        <t xml:space="preserve">
- 추정 예탁 자산</t>
      </text>
    </comment>
    <comment ref="G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55" authorId="0" shapeId="0">
      <text>
        <t xml:space="preserve">
- 주식 투자 안하고 증권사에 가지고 있는 돈</t>
      </text>
    </comment>
    <comment ref="D15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2" authorId="0" shapeId="0">
      <text>
        <t xml:space="preserve">
- 추정 예탁 자산</t>
      </text>
    </comment>
    <comment ref="E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2" authorId="0" shapeId="0">
      <text>
        <t xml:space="preserve">
- 추정 예탁 자산</t>
      </text>
    </comment>
    <comment ref="G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2" authorId="0" shapeId="0">
      <text>
        <t xml:space="preserve">
- 주식 투자 안하고 증권사에 가지고 있는 돈</t>
      </text>
    </comment>
    <comment ref="D16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6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9" authorId="0" shapeId="0">
      <text>
        <t xml:space="preserve">
- 추정 예탁 자산</t>
      </text>
    </comment>
    <comment ref="E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9" authorId="0" shapeId="0">
      <text>
        <t xml:space="preserve">
- 추정 예탁 자산</t>
      </text>
    </comment>
    <comment ref="G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9" authorId="0" shapeId="0">
      <text>
        <t xml:space="preserve">
- 주식 투자 안하고 증권사에 가지고 있는 돈</t>
      </text>
    </comment>
    <comment ref="D17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7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76" authorId="0" shapeId="0">
      <text>
        <t xml:space="preserve">
- 추정 예탁 자산</t>
      </text>
    </comment>
    <comment ref="E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76" authorId="0" shapeId="0">
      <text>
        <t xml:space="preserve">
- 추정 예탁 자산</t>
      </text>
    </comment>
    <comment ref="G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76" authorId="0" shapeId="0">
      <text>
        <t xml:space="preserve">
- 주식 투자 안하고 증권사에 가지고 있는 돈</t>
      </text>
    </comment>
    <comment ref="D1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83" authorId="0" shapeId="0">
      <text>
        <t xml:space="preserve">
- 추정 예탁 자산</t>
      </text>
    </comment>
    <comment ref="E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83" authorId="0" shapeId="0">
      <text>
        <t xml:space="preserve">
- 추정 예탁 자산</t>
      </text>
    </comment>
    <comment ref="G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83" authorId="0" shapeId="0">
      <text>
        <t xml:space="preserve">
- 주식 투자 안하고 증권사에 가지고 있는 돈</t>
      </text>
    </comment>
    <comment ref="D18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8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90" authorId="0" shapeId="0">
      <text>
        <t xml:space="preserve">
- 추정 예탁 자산</t>
      </text>
    </comment>
    <comment ref="E190" authorId="0" shapeId="0">
      <text>
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90" authorId="0" shapeId="0">
      <text>
        <t xml:space="preserve">
- 주식 투자 안하고 증권사에 가지고 있는 돈</t>
      </text>
    </comment>
    <comment ref="D19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9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0" authorId="0" shapeId="0">
      <text>
        <t xml:space="preserve">
- 추정 예탁 자산</t>
      </text>
    </comment>
    <comment ref="F200" authorId="0" shapeId="0">
      <text>
        <t xml:space="preserve">
- 주식 투자 안하고 증권사에 가지고 있는 돈</t>
      </text>
    </comment>
    <comment ref="D20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0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0" authorId="0" shapeId="0">
      <text>
        <t xml:space="preserve">
- 추정 예탁 자산</t>
      </text>
    </comment>
    <comment ref="F210" authorId="0" shapeId="0">
      <text>
        <t xml:space="preserve">
- 주식 투자 안하고 증권사에 가지고 있는 돈</t>
      </text>
    </comment>
    <comment ref="D21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1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1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7" authorId="0" shapeId="0">
      <text>
        <t xml:space="preserve">
- 추정 예탁 자산</t>
      </text>
    </comment>
    <comment ref="F217" authorId="0" shapeId="0">
      <text>
        <t xml:space="preserve">
- 주식 투자 안하고 증권사에 가지고 있는 돈</t>
      </text>
    </comment>
    <comment ref="D21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24" authorId="0" shapeId="0">
      <text>
        <t xml:space="preserve">
- 추정 예탁 자산</t>
      </text>
    </comment>
    <comment ref="F224" authorId="0" shapeId="0">
      <text>
        <t xml:space="preserve">
- 주식 투자 안하고 증권사에 가지고 있는 돈</t>
      </text>
    </comment>
    <comment ref="D22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1" authorId="0" shapeId="0">
      <text>
        <t xml:space="preserve">
- 추정 예탁 자산</t>
      </text>
    </comment>
    <comment ref="D23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3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8" authorId="0" shapeId="0">
      <text>
        <t xml:space="preserve">
- 추정 예탁 자산</t>
      </text>
    </comment>
    <comment ref="F238" authorId="0" shapeId="0">
      <text>
        <t xml:space="preserve">
- 주식 투자 안하고 증권사에 가지고 있는 돈</t>
      </text>
    </comment>
    <comment ref="D24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4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4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" authorId="1" shapeId="0">
      <text>
        <t xml:space="preserve">
- 토스뱅크 파킹 통장(연이자 2%) 개설: 3천만원 이체(저축) [2022.03.27(일)]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2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" authorId="1" shapeId="0">
      <text>
        <t xml:space="preserve">
2022.12.29(목) 현아트빌 404호 취득세(3,080,000원) 납부 완료, 등기 신청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3" authorId="1" shapeId="0">
      <text>
        <t xml:space="preserve">
- 토스뱅크 파킹 통장(연이자 2%) 개설: 3천만원 이체(저축) [2022.03.27(일)]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2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2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0" authorId="1" shapeId="0">
      <text>
        <t xml:space="preserve">
- 토스뱅크 파킹 통장(연이자 2%) 개설: 3천만원 이체(저축) [2022.03.27(일)]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4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2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7" authorId="1" shapeId="0">
      <text>
        <t xml:space="preserve">
- 토스뱅크 파킹 통장(연이자 2%) 개설: 3천만원 이체(저축) [2022.03.27(일)]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A6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2" authorId="0" shapeId="0">
      <text>
        <t xml:space="preserve">- 수종 실비 보험
</t>
      </text>
    </comment>
    <comment ref="A63" authorId="2" shapeId="0">
      <text>
        <t xml:space="preserve">- 태만 실비 보험
</t>
      </text>
    </comment>
    <comment ref="D6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4" authorId="1" shapeId="0">
      <text>
        <t xml:space="preserve">
- 토스뱅크 파킹 통장(연이자 2%) 개설: 3천만원 이체(저축) [2022.03.27(일)]
</t>
      </text>
    </comment>
    <comment ref="A7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79" authorId="0" shapeId="0">
      <text>
        <t xml:space="preserve">- 수종 실비 보험
</t>
      </text>
    </comment>
    <comment ref="A80" authorId="2" shapeId="0">
      <text>
        <t xml:space="preserve">- 태만 실비 보험
</t>
      </text>
    </comment>
    <comment ref="D8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1" authorId="1" shapeId="0">
      <text>
        <t xml:space="preserve">
- 토스뱅크 파킹 통장(연이자 2%) 개설: 3천만원 이체(저축) [2022.03.27(일)]
</t>
      </text>
    </comment>
    <comment ref="A9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96" authorId="0" shapeId="0">
      <text>
        <t xml:space="preserve">- 수종 실비 보험
</t>
      </text>
    </comment>
    <comment ref="A97" authorId="2" shapeId="0">
      <text>
        <t xml:space="preserve">- 태만 실비 보험
</t>
      </text>
    </comment>
    <comment ref="D9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8" authorId="1" shapeId="0">
      <text>
        <t xml:space="preserve">
- 토스뱅크 파킹 통장(연이자 2%) 개설: 3천만원 이체(저축) [2022.03.27(일)]
</t>
      </text>
    </comment>
    <comment ref="A10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3" authorId="0" shapeId="0">
      <text>
        <t xml:space="preserve">- 수종 실비 보험
</t>
      </text>
    </comment>
    <comment ref="A114" authorId="2" shapeId="0">
      <text>
        <t xml:space="preserve">- 태만 실비 보험
</t>
      </text>
    </comment>
    <comment ref="D11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25" authorId="1" shapeId="0">
      <text>
        <t xml:space="preserve">
- 토스뱅크 파킹 통장(연이자 2%) 개설: 3천만원 이체(저축) [2022.03.27(일)]
</t>
      </text>
    </comment>
    <comment ref="A12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2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0" authorId="0" shapeId="0">
      <text>
        <t xml:space="preserve">- 수종 실비 보험
</t>
      </text>
    </comment>
    <comment ref="A131" authorId="2" shapeId="0">
      <text>
        <t xml:space="preserve">- 태만 실비 보험
</t>
      </text>
    </comment>
    <comment ref="D13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42" authorId="1" shapeId="0">
      <text>
        <t xml:space="preserve">
- 토스뱅크 파킹 통장(연이자 2%) 개설: 3천만원 이체(저축) [2022.03.27(일)]
</t>
      </text>
    </comment>
    <comment ref="A14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7" authorId="0" shapeId="0">
      <text>
        <t xml:space="preserve">- 수종 실비 보험
</t>
      </text>
    </comment>
    <comment ref="A148" authorId="2" shapeId="0">
      <text>
        <t xml:space="preserve">- 태만 실비 보험
</t>
      </text>
    </comment>
    <comment ref="D14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59" authorId="1" shapeId="0">
      <text>
        <t xml:space="preserve">
- 토스뱅크 파킹 통장(연이자 2%) 개설: 3천만원 이체(저축) [2022.03.27(일)]
</t>
      </text>
    </comment>
    <comment ref="A16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6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64" authorId="0" shapeId="0">
      <text>
        <t xml:space="preserve">- 수종 실비 보험
</t>
      </text>
    </comment>
    <comment ref="A165" authorId="2" shapeId="0">
      <text>
        <t xml:space="preserve">- 태만 실비 보험
</t>
      </text>
    </comment>
    <comment ref="D16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7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7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7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81" authorId="0" shapeId="0">
      <text>
        <t xml:space="preserve">- 수종 실비 보험
</t>
      </text>
    </comment>
    <comment ref="A182" authorId="2" shapeId="0">
      <text>
        <t xml:space="preserve">- 태만 실비 보험
</t>
      </text>
    </comment>
    <comment ref="D18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9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9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9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98" authorId="0" shapeId="0">
      <text>
        <t xml:space="preserve">- 수종 실비 보험
</t>
      </text>
    </comment>
    <comment ref="A199" authorId="2" shapeId="0">
      <text>
        <t xml:space="preserve">- 태만 실비 보험
</t>
      </text>
    </comment>
    <comment ref="D20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1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1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1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1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15" authorId="0" shapeId="0">
      <text>
        <t xml:space="preserve">- 수종 실비 보험
</t>
      </text>
    </comment>
    <comment ref="A216" authorId="2" shapeId="0">
      <text>
        <t xml:space="preserve">- 태만 실비 보험
</t>
      </text>
    </comment>
    <comment ref="D21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</commentList>
</comments>
</file>

<file path=xl/comments/comment5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t xml:space="preserve">
- 추정 예탁 자산</t>
      </text>
    </comment>
    <comment ref="E5" authorId="0" shapeId="0">
      <text>
        <t xml:space="preserve">
- 추정 예탁 자산</t>
      </text>
    </comment>
    <comment ref="G5" authorId="0" shapeId="0">
      <text>
        <t xml:space="preserve">
- 추정 예탁 자산</t>
      </text>
    </comment>
    <comment ref="I5" authorId="0" shapeId="0">
      <text>
        <t xml:space="preserve">
- 주식 투자 안하고 증권사에 가지고 있는 돈</t>
      </text>
    </comment>
    <comment ref="E7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8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0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14" authorId="0" shapeId="0">
      <text>
        <t xml:space="preserve">
- 추정 예탁 자산</t>
      </text>
    </comment>
    <comment ref="E14" authorId="0" shapeId="0">
      <text>
        <t xml:space="preserve">
- 추정 예탁 자산</t>
      </text>
    </comment>
    <comment ref="G14" authorId="0" shapeId="0">
      <text>
        <t xml:space="preserve">
- 추정 예탁 자산</t>
      </text>
    </comment>
    <comment ref="I14" authorId="0" shapeId="0">
      <text>
        <t xml:space="preserve">
- 주식 투자 안하고 증권사에 가지고 있는 돈</t>
      </text>
    </comment>
    <comment ref="E16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17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1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23" authorId="0" shapeId="0">
      <text>
        <t xml:space="preserve">
- 추정 예탁 자산</t>
      </text>
    </comment>
    <comment ref="E23" authorId="0" shapeId="0">
      <text>
        <t xml:space="preserve">
- 추정 예탁 자산</t>
      </text>
    </comment>
    <comment ref="G23" authorId="0" shapeId="0">
      <text>
        <t xml:space="preserve">
- 추정 예탁 자산</t>
      </text>
    </comment>
    <comment ref="I23" authorId="0" shapeId="0">
      <text>
        <t xml:space="preserve">
- 주식 투자 안하고 증권사에 가지고 있는 돈</t>
      </text>
    </comment>
    <comment ref="E25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26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2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2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32" authorId="0" shapeId="0">
      <text>
        <t xml:space="preserve">
- 추정 예탁 자산</t>
      </text>
    </comment>
    <comment ref="E32" authorId="0" shapeId="0">
      <text>
        <t xml:space="preserve">
- 추정 예탁 자산</t>
      </text>
    </comment>
    <comment ref="G32" authorId="0" shapeId="0">
      <text>
        <t xml:space="preserve">
- 추정 예탁 자산</t>
      </text>
    </comment>
    <comment ref="I32" authorId="0" shapeId="0">
      <text>
        <t xml:space="preserve">
- 주식 투자 안하고 증권사에 가지고 있는 돈</t>
      </text>
    </comment>
    <comment ref="E34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35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36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3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9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9" authorId="1" shapeId="0">
      <text>
        <t xml:space="preserve">
- 주식 정보 ■■■ 
1. 안전 자산에 30% 투자 ■
------------------------------------------------------------------------------------------------------
</t>
      </text>
    </comment>
  </commentList>
</comments>
</file>

<file path=xl/comments/comment6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1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1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1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59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6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3" authorId="0" shapeId="0">
      <text>
        <t xml:space="preserve">- 수종 실비 보험
</t>
      </text>
    </comment>
    <comment ref="A64" authorId="1" shapeId="0">
      <text>
        <t xml:space="preserve">- 태만 실비 보험
</t>
      </text>
    </comment>
    <comment ref="D6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80" authorId="0" shapeId="0">
      <text>
        <t xml:space="preserve">- 수종 실비 보험
</t>
      </text>
    </comment>
    <comment ref="A81" authorId="1" shapeId="0">
      <text>
        <t xml:space="preserve">- 태만 실비 보험
</t>
      </text>
    </comment>
    <comment ref="D8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9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97" authorId="0" shapeId="0">
      <text>
        <t xml:space="preserve">- 수종 실비 보험
</t>
      </text>
    </comment>
    <comment ref="A98" authorId="1" shapeId="0">
      <text>
        <t xml:space="preserve">- 태만 실비 보험
</t>
      </text>
    </comment>
    <comment ref="D9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1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14" authorId="0" shapeId="0">
      <text>
        <t xml:space="preserve">- 수종 실비 보험
</t>
      </text>
    </comment>
    <comment ref="A115" authorId="1" shapeId="0">
      <text>
        <t xml:space="preserve">- 태만 실비 보험
</t>
      </text>
    </comment>
    <comment ref="D11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2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31" authorId="0" shapeId="0">
      <text>
        <t xml:space="preserve">- 수종 실비 보험
</t>
      </text>
    </comment>
    <comment ref="A132" authorId="1" shapeId="0">
      <text>
        <t xml:space="preserve">- 태만 실비 보험
</t>
      </text>
    </comment>
    <comment ref="D13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7" authorId="2" shapeId="0">
      <text>
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</text>
    </comment>
    <comment ref="A14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4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48" authorId="0" shapeId="0">
      <text>
        <t xml:space="preserve">- 수종 실비 보험
</t>
      </text>
    </comment>
    <comment ref="A149" authorId="1" shapeId="0">
      <text>
        <t xml:space="preserve">- 태만 실비 보험
</t>
      </text>
    </comment>
    <comment ref="D150" authorId="0" shapeId="0">
      <text>
        <t xml:space="preserve">
- IBK 퇴직연금(지아이데이타 퇴직금)
1. 가입일: 2018.03.31
2. 수익율: 1.8%
</t>
      </text>
    </comment>
    <comment ref="M158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6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64" authorId="0" shapeId="0">
      <text>
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</text>
    </comment>
    <comment ref="A16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M165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7" authorId="0" shapeId="0">
      <text>
        <t xml:space="preserve">- 수종 실비 보험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</text>
    </comment>
    <comment ref="A170" authorId="0" shapeId="0">
      <text>
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</text>
    </comment>
    <comment ref="B17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71" authorId="0" shapeId="0">
      <text>
        <t xml:space="preserve">
- IBK 퇴직연금(지아이데이타 퇴직금)
1. 가입일: 2018.03.31
2. 수익율: 1.8%
</t>
      </text>
    </comment>
    <comment ref="A1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1" authorId="0" shapeId="0">
      <text>
        <t>신한은행 인터넷 예금 가입(가입일:  2018.01.02, 신한 S드림 정기예금, 온라인특별금리-2), 금리: 2.03%): 계동지점 방문</t>
      </text>
    </comment>
    <comment ref="A18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182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</text>
    </comment>
    <comment ref="A18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</text>
    </comment>
    <comment ref="A187" authorId="0" shapeId="0">
      <text>
        <t xml:space="preserve">- 수종 실비 보험
</t>
      </text>
    </comment>
    <comment ref="A188" authorId="1" shapeId="0">
      <text>
        <t xml:space="preserve">- 태만 실비 보험
</t>
      </text>
    </comment>
    <comment ref="A18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9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19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91" authorId="0" shapeId="0">
      <text>
        <t xml:space="preserve">
- IBK 퇴직연금(지아이데이타 퇴직금)
1. 가입일: 2018.03.31
2. 수익율: 1.8%
</t>
      </text>
    </comment>
    <comment ref="A2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1" authorId="0" shapeId="0">
      <text>
        <t>신한은행 인터넷 예금 가입(가입일:  2018.01.02, 신한 S드림 정기예금, 온라인특별금리-2), 금리: 2.03%): 계동지점 방문</t>
      </text>
    </comment>
    <comment ref="A20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02" authorId="0" shapeId="0">
      <text>
        <t xml:space="preserve"> 신한은행 인터넷 예금 가입(가입일: 2019.08.21, 신한은행 신한 MY CAR KBO  리그 정기예금, 금리: 2.0%): 인터넷으로 가입</t>
      </text>
    </comment>
    <comment ref="A20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0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07" authorId="0" shapeId="0">
      <text>
        <t xml:space="preserve">- 수종 실비 보험
</t>
      </text>
    </comment>
    <comment ref="A208" authorId="1" shapeId="0">
      <text>
        <t xml:space="preserve">- 태만 실비 보험
</t>
      </text>
    </comment>
    <comment ref="A20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21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21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211" authorId="0" shapeId="0">
      <text>
        <t xml:space="preserve">
- IBK 퇴직연금(지아이데이타 퇴직금)
1. 가입일: 2018.03.31
2. 수익율: 1.8%
</t>
      </text>
    </comment>
    <comment ref="A2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A22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
- [카카오뱅크] 자유 적금 
1. 해지[2021.01.06(수)]
2. 신한은행 주거래 통장으로 2,450,000원 출금 완료[2021.01.09(토)]</t>
      </text>
    </comment>
    <comment ref="A225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26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29" authorId="1" shapeId="0">
      <text>
        <t xml:space="preserve">- 태만 실비 보험
</t>
      </text>
    </comment>
    <comment ref="A230" authorId="0" shapeId="0">
      <text>
        <t xml:space="preserve">- 수종 실비 보험
</t>
      </text>
    </comment>
    <comment ref="A231" authorId="0" shapeId="0">
      <text>
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</text>
    </comment>
    <comment ref="A232" authorId="1" shapeId="0">
      <text>
        <t>미래에셋 생명에서 확인 가능 ==&gt; https://life.miraeasset.com/index.do#MNT-IS-017</t>
      </text>
    </comment>
    <comment ref="B232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33" authorId="0" shapeId="0">
      <text>
        <t xml:space="preserve">IBK 퇴직연금(지아이데이타 퇴직금)
가입일: 2018.03.31
수익율: 1.8%
</t>
      </text>
    </comment>
    <comment ref="C234" authorId="0" shapeId="0">
      <text>
        <t xml:space="preserve">2020.11.29 전세 게약금 ==&gt; 관악구 신림동 470-21 현아트빌 404호,
(2021년 1월 30일(토) 이사 예정)
</t>
      </text>
    </comment>
  </commentList>
</comments>
</file>

<file path=xl/comments/comment7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t xml:space="preserve">- 5천원 미만으로 수시로 변경됨
</t>
      </text>
    </comment>
    <comment ref="G12" authorId="1" shapeId="0">
      <text>
        <t xml:space="preserve">- 수종 실비 보험
</t>
      </text>
    </comment>
    <comment ref="G26" authorId="0" shapeId="0">
      <text>
        <t xml:space="preserve">- 태만 실비 보험
</t>
      </text>
    </comment>
    <comment ref="G27" authorId="0" shapeId="0">
      <text>
        <t xml:space="preserve">- 태만 실비 보험
</t>
      </text>
    </comment>
    <comment ref="G28" authorId="0" shapeId="0">
      <text>
        <t xml:space="preserve">- 태만 실비 보험
</t>
      </text>
    </comment>
    <comment ref="G36" authorId="1" shapeId="0">
      <text>
        <t xml:space="preserve">- 수종 실비 보험
</t>
      </text>
    </comment>
    <comment ref="G49" authorId="0" shapeId="0">
      <text>
        <t xml:space="preserve">- 태만 실비 보험
</t>
      </text>
    </comment>
    <comment ref="G54" authorId="1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G55" authorId="1" shapeId="0">
      <text>
        <t xml:space="preserve">- 수종 실비 보험
</t>
      </text>
    </comment>
  </commentList>
</comments>
</file>

<file path=xl/comments/comment8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" authorId="0" shapeId="0">
      <text>
        <t>신한은행 인터넷 예금 가입(가입일:  2018.01.02, 신한 S드림 정기예금, 온라인특별금리-2), 금리: 2.03%): 계동지점 방문</t>
      </text>
    </comment>
    <comment ref="A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 2021.01.08(금) 2,450,000원 출금 완료
</t>
      </text>
    </comment>
    <comment ref="A10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11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8" authorId="0" shapeId="0">
      <text>
        <t xml:space="preserve">IBK 퇴직연금(지아이데이타 퇴직금)
가입일: 2018.03.31
수익율: 1.8%
</t>
      </text>
    </comment>
    <comment ref="C19" authorId="0" shapeId="0">
      <text>
        <t xml:space="preserve">2020.11.29 전세 게약금 ==&gt; 관악구 신림동 470-21 현아트빌 404호,
(2021년 1월 30일(토) 이사 예정)
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40" authorId="0" shapeId="0">
      <text>
        <t xml:space="preserve">IBK 퇴직연금(지아이데이타 퇴직금)
가입일: 2018.03.31
수익율: 1.8%
</t>
      </text>
    </comment>
    <comment ref="C41" authorId="0" shapeId="0">
      <text>
        <t xml:space="preserve">2020.11.29 전세 게약금 ==&gt; 관악구 신림동 470-21 현아트빌 404호,
(2021년 1월 30일(토) 이사 예정)
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62" authorId="0" shapeId="0">
      <text>
        <t xml:space="preserve">IBK 퇴직연금(지아이데이타 퇴직금)
가입일: 2018.03.31
수익율: 1.8%
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84" authorId="0" shapeId="0">
      <text>
        <t xml:space="preserve">IBK 퇴직연금(지아이데이타 퇴직금)
가입일: 2018.03.31
수익율: 1.8%
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06" authorId="0" shapeId="0">
      <text>
        <t xml:space="preserve">IBK 퇴직연금(지아이데이타 퇴직금)
가입일: 2018.03.31
수익율: 1.8%
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2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21" authorId="0" shapeId="0">
      <text>
        <t xml:space="preserve">
- OSB 저축은행 예금 
1. 예금액: 4천만원
2. 이자:  2.6%
3. 정기예금 계좌: 00311-34-1385393
4. 만기일: . 2020.08.21
</t>
      </text>
    </comment>
    <comment ref="A124" authorId="1" shapeId="0">
      <text>
        <t xml:space="preserve">- 태만 실비 보험
</t>
      </text>
    </comment>
    <comment ref="A125" authorId="0" shapeId="0">
      <text>
        <t xml:space="preserve">- 수종 실비 보험
</t>
      </text>
    </comment>
    <comment ref="A126" authorId="0" shapeId="0">
      <text>
        <t xml:space="preserve">- 루옌 실비 보험
</t>
      </text>
    </comment>
    <comment ref="A127" authorId="1" shapeId="0">
      <text>
        <t>미래에셋 생명에서 확인 가능 ==&gt; https://life.miraeasset.com/index.do#MNT-IS-017</t>
      </text>
    </comment>
    <comment ref="B12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28" authorId="0" shapeId="0">
      <text>
        <t xml:space="preserve">IBK 퇴직연금(지아이데이타 퇴직금)
가입일: 2018.03.31
수익율: 1.8%
</t>
      </text>
    </comment>
    <comment ref="G138" authorId="0" shapeId="0">
      <text>
        <t>신한은행 인터넷 예금 가입(가입일:  2018.01.02, 신한 S드림 정기예금, 온라인특별금리-2), 금리: 2.03%): 계동지점 방문</t>
      </text>
    </comment>
    <comment ref="G139" authorId="0" shapeId="0">
      <text>
        <t xml:space="preserve"> 신한은행 인터넷 예금 가입(가입일: 2019.08.21, 신한은행 신한 MY CAR KBO  리그 정기예금, 금리: 2.0%): 인터넷으로 가입</t>
      </text>
    </comment>
    <comment ref="A140" authorId="0" shapeId="0">
      <text>
        <t xml:space="preserve">총금액: 7,750,148원  ==&gt; 2018.06.25 찾기
</t>
      </text>
    </comment>
    <comment ref="A14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43" authorId="0" shapeId="0">
      <text>
        <t xml:space="preserve">
- OSB 저축은행 예금 
1. 예금액: 4천만원
2. 이자:  2.6%
3. 정기예금 계좌: 00311-34-1385393
4. 만기일: . 2020.08.21
</t>
      </text>
    </comment>
    <comment ref="A146" authorId="1" shapeId="0">
      <text>
        <t xml:space="preserve">- 태만 실비 보험
</t>
      </text>
    </comment>
    <comment ref="A147" authorId="0" shapeId="0">
      <text>
        <t xml:space="preserve">- 수종 실비 보험
</t>
      </text>
    </comment>
    <comment ref="A148" authorId="0" shapeId="0">
      <text>
        <t xml:space="preserve">- 루옌 실비 보험
</t>
      </text>
    </comment>
    <comment ref="A149" authorId="1" shapeId="0">
      <text>
        <t>미래에셋 생명에서 확인 가능 ==&gt; https://life.miraeasset.com/index.do#MNT-IS-017</t>
      </text>
    </comment>
    <comment ref="B14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50" authorId="0" shapeId="0">
      <text>
        <t xml:space="preserve">IBK 퇴직연금(지아이데이타 퇴직금)
가입일: 2018.03.31
수익율: 1.8%
</t>
      </text>
    </comment>
    <comment ref="G160" authorId="0" shapeId="0">
      <text>
        <t>신한은행 인터넷 예금 가입(가입일:  2018.01.02, 신한 S드림 정기예금, 온라인특별금리-2), 금리: 2.03%): 계동지점 방문</t>
      </text>
    </comment>
    <comment ref="G161" authorId="0" shapeId="0">
      <text>
        <t xml:space="preserve"> 신한은행 인터넷 예금 가입(가입일: 2019.08.21, 신한은행 신한 MY CAR KBO  리그 정기예금, 금리: 2.0%): 인터넷으로 가입</t>
      </text>
    </comment>
    <comment ref="A162" authorId="0" shapeId="0">
      <text>
        <t xml:space="preserve">총금액: 7,750,148원  ==&gt; 2018.06.25 찾기
</t>
      </text>
    </comment>
    <comment ref="A16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65" authorId="0" shapeId="0">
      <text>
        <t xml:space="preserve">
- OSB 저축은행 예금 
1. 예금액: 4천만원
2. 이자:  2.6%
3. 정기예금 계좌: 00311-34-1385393
4. 만기일: . 2020.08.21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- 수종 실비 보험
</t>
      </text>
    </comment>
    <comment ref="A170" authorId="0" shapeId="0">
      <text>
        <t xml:space="preserve">- 루옌 실비 보험
</t>
      </text>
    </comment>
    <comment ref="A171" authorId="1" shapeId="0">
      <text>
        <t>미래에셋 생명에서 확인 가능 ==&gt; https://life.miraeasset.com/index.do#MNT-IS-017</t>
      </text>
    </comment>
    <comment ref="B17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72" authorId="0" shapeId="0">
      <text>
        <t xml:space="preserve">IBK 퇴직연금(지아이데이타 퇴직금)
가입일: 2018.03.31
수익율: 1.8%
</t>
      </text>
    </comment>
    <comment ref="G182" authorId="0" shapeId="0">
      <text>
        <t>신한은행 인터넷 예금 가입(가입일:  2018.01.02, 신한 S드림 정기예금, 온라인특별금리-2), 금리: 2.03%): 계동지점 방문</t>
      </text>
    </comment>
    <comment ref="G183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총금액: 7,750,148원  ==&gt; 2018.06.25 찾기
</t>
      </text>
    </comment>
    <comment ref="A18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87" authorId="0" shapeId="0">
      <text>
        <t xml:space="preserve">
- OSB 저축은행 예금 
1. 예금액: 4천만원
2. 이자:  2.6%
3. 정기예금 계좌: 00311-34-1385393
4. 만기일: . 2020.08.21
</t>
      </text>
    </comment>
    <comment ref="A190" authorId="1" shapeId="0">
      <text>
        <t xml:space="preserve">- 태만 실비 보험
</t>
      </text>
    </comment>
    <comment ref="A191" authorId="0" shapeId="0">
      <text>
        <t xml:space="preserve">- 수종 실비 보험
</t>
      </text>
    </comment>
    <comment ref="A192" authorId="0" shapeId="0">
      <text>
        <t xml:space="preserve">- 루옌 실비 보험
</t>
      </text>
    </comment>
    <comment ref="A193" authorId="1" shapeId="0">
      <text>
        <t>미래에셋 생명에서 확인 가능 ==&gt; https://life.miraeasset.com/index.do#MNT-IS-017</t>
      </text>
    </comment>
    <comment ref="B19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94" authorId="0" shapeId="0">
      <text>
        <t xml:space="preserve">IBK 퇴직연금(지아이데이타 퇴직금)
가입일: 2018.03.31
수익율: 1.8%
</t>
      </text>
    </comment>
    <comment ref="G204" authorId="0" shapeId="0">
      <text>
        <t>신한은행 인터넷 예금 가입(가입일:  2018.01.02, 신한 S드림 정기예금, 온라인특별금리-2), 금리: 2.03%): 계동지점 방문</t>
      </text>
    </comment>
    <comment ref="G205" authorId="0" shapeId="0">
      <text>
        <t xml:space="preserve"> 신한은행 인터넷 예금 가입(가입일: 2019.08.21, 신한은행 신한 MY CAR KBO  리그 정기예금, 금리: 2.0%): 인터넷으로 가입</t>
      </text>
    </comment>
    <comment ref="A206" authorId="0" shapeId="0">
      <text>
        <t xml:space="preserve">총금액: 7,750,148원  ==&gt; 2018.06.25 찾기
</t>
      </text>
    </comment>
    <comment ref="A20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09" authorId="0" shapeId="0">
      <text>
        <t xml:space="preserve">
- OSB 저축은행 예금 
1. 예금액: 4천만원
2. 이자:  2.6%
3. 정기예금 계좌: 00311-34-1385393
4. 만기일: . 2020.08.21
</t>
      </text>
    </comment>
    <comment ref="A212" authorId="1" shapeId="0">
      <text>
        <t xml:space="preserve">- 태만 실비 보험
</t>
      </text>
    </comment>
    <comment ref="A213" authorId="0" shapeId="0">
      <text>
        <t xml:space="preserve">- 수종 실비 보험
</t>
      </text>
    </comment>
    <comment ref="A214" authorId="0" shapeId="0">
      <text>
        <t xml:space="preserve">- 루옌 실비 보험
</t>
      </text>
    </comment>
    <comment ref="A215" authorId="1" shapeId="0">
      <text>
        <t>미래에셋 생명에서 확인 가능 ==&gt; https://life.miraeasset.com/index.do#MNT-IS-017</t>
      </text>
    </comment>
    <comment ref="B21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16" authorId="0" shapeId="0">
      <text>
        <t xml:space="preserve">IBK 퇴직연금(지아이데이타 퇴직금)
가입일: 2018.03.31
수익율: 1.8%
</t>
      </text>
    </comment>
    <comment ref="G226" authorId="0" shapeId="0">
      <text>
        <t>신한은행 인터넷 예금 가입(가입일:  2018.01.02, 신한 S드림 정기예금, 온라인특별금리-2), 금리: 2.03%): 계동지점 방문</t>
      </text>
    </comment>
    <comment ref="G2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28" authorId="0" shapeId="0">
      <text>
        <t xml:space="preserve">총금액: 7,750,148원  ==&gt; 2018.06.25 찾기
</t>
      </text>
    </comment>
    <comment ref="A23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31" authorId="0" shapeId="0">
      <text>
        <t xml:space="preserve">
- OSB 저축은행 예금 
1. 예금액: 4천만원
2. 이자:  2.6%
3. 정기예금 계좌: 00311-34-1385393
4. 만기일: . 2020.08.21
</t>
      </text>
    </comment>
    <comment ref="A234" authorId="1" shapeId="0">
      <text>
        <t xml:space="preserve">- 태만 실비 보험
</t>
      </text>
    </comment>
    <comment ref="A235" authorId="0" shapeId="0">
      <text>
        <t xml:space="preserve">- 수종 실비 보험
</t>
      </text>
    </comment>
    <comment ref="A236" authorId="0" shapeId="0">
      <text>
        <t xml:space="preserve">- 루옌 실비 보험
</t>
      </text>
    </comment>
    <comment ref="A237" authorId="1" shapeId="0">
      <text>
        <t>미래에셋 생명에서 확인 가능 ==&gt; https://life.miraeasset.com/index.do#MNT-IS-017</t>
      </text>
    </comment>
    <comment ref="B23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8" authorId="0" shapeId="0">
      <text>
        <t>신한은행 인터넷 예금 가입(가입일:  2018.01.02, 신한 S드림 정기예금, 온라인특별금리-2), 금리: 2.03%): 계동지점 방문</t>
      </text>
    </comment>
    <comment ref="G249" authorId="0" shapeId="0">
      <text>
        <t xml:space="preserve"> 신한은행 인터넷 예금 가입(가입일: 2019.08.21, 신한은행 신한 MY CAR KBO  리그 정기예금, 금리: 2.0%): 인터넷으로 가입</t>
      </text>
    </comment>
    <comment ref="A250" authorId="0" shapeId="0">
      <text>
        <t xml:space="preserve">총금액: 7,750,148원  ==&gt; 2018.06.25 찾기
</t>
      </text>
    </comment>
    <comment ref="A25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53" authorId="0" shapeId="0">
      <text>
        <t xml:space="preserve">
- OSB 저축은행 예금 
1. 예금액: 4천만원
2. 이자:  2.6%
3. 정기예금 계좌: 00311-34-1385393
4. 만기일: . 2020.08.21
</t>
      </text>
    </comment>
    <comment ref="A256" authorId="1" shapeId="0">
      <text>
        <t xml:space="preserve">- 태만 실비 보험
</t>
      </text>
    </comment>
    <comment ref="A257" authorId="0" shapeId="0">
      <text>
        <t xml:space="preserve">- 수종 실비 보험
</t>
      </text>
    </comment>
    <comment ref="A258" authorId="0" shapeId="0">
      <text>
        <t xml:space="preserve">- 루옌 실비 보험
</t>
      </text>
    </comment>
    <comment ref="A259" authorId="1" shapeId="0">
      <text>
        <t>미래에셋 생명에서 확인 가능 ==&gt; https://life.miraeasset.com/index.do#MNT-IS-017</t>
      </text>
    </comment>
    <comment ref="B25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70" authorId="0" shapeId="0">
      <text>
        <t>신한은행 인터넷 예금 가입(가입일:  2018.01.02, 신한 S드림 정기예금, 온라인특별금리-2), 금리: 2.03%): 계동지점 방문</t>
      </text>
    </comment>
    <comment ref="G271" authorId="0" shapeId="0">
      <text>
        <t xml:space="preserve"> 신한은행 인터넷 예금 가입(가입일: 2019.08.21, 신한은행 신한 MY CAR KBO  리그 정기예금, 금리: 2.0%): 인터넷으로 가입</t>
      </text>
    </comment>
    <comment ref="A272" authorId="0" shapeId="0">
      <text>
        <t xml:space="preserve">총금액: 7,750,148원  ==&gt; 2018.06.25 찾기
</t>
      </text>
    </comment>
    <comment ref="A27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75" authorId="0" shapeId="0">
      <text>
        <t xml:space="preserve">
- OSB 저축은행 예금 
1. 예금액: 4천만원
2. 이자:  2.6%
3. 정기예금 계좌: 00311-34-1385393
4. 만기일: . 2020.08.21
</t>
      </text>
    </comment>
    <comment ref="A278" authorId="1" shapeId="0">
      <text>
        <t xml:space="preserve">- 태만 실비 보험
</t>
      </text>
    </comment>
    <comment ref="A279" authorId="0" shapeId="0">
      <text>
        <t xml:space="preserve">- 수종 실비 보험
</t>
      </text>
    </comment>
    <comment ref="A280" authorId="0" shapeId="0">
      <text>
        <t xml:space="preserve">- 루옌 실비 보험
</t>
      </text>
    </comment>
    <comment ref="A281" authorId="1" shapeId="0">
      <text>
        <t>미래에셋 생명에서 확인 가능 ==&gt; https://life.miraeasset.com/index.do#MNT-IS-017</t>
      </text>
    </comment>
    <comment ref="B28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1" authorId="0" shapeId="0">
      <text>
        <t xml:space="preserve">
- OSB 저축은행 예금 
1. 예금액: 4천만원
2. 이자:  2.6%
3. 정기예금 계좌: 00311-34-1385393
4. 만기일: . 2020.08.21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19" authorId="0" shapeId="0">
      <text>
        <t xml:space="preserve">총금액: 7,750,148원  ==&gt; 2018.06.25 찾기
</t>
      </text>
    </comment>
    <comment ref="A123" authorId="1" shapeId="0">
      <text>
        <t xml:space="preserve">- 태만 실비 보험
</t>
      </text>
    </comment>
    <comment ref="A124" authorId="0" shapeId="0">
      <text>
        <t xml:space="preserve">- 수종 실비 보험
</t>
      </text>
    </comment>
    <comment ref="A125" authorId="0" shapeId="0">
      <text>
        <t xml:space="preserve">- 루옌 실비 보험
</t>
      </text>
    </comment>
    <comment ref="A126" authorId="1" shapeId="0">
      <text>
        <t>미래에셋 생명에서 확인 가능 ==&gt; https://life.miraeasset.com/index.do#MNT-IS-017</t>
      </text>
    </comment>
    <comment ref="B126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37" authorId="0" shapeId="0">
      <text>
        <t>신한은행 인터넷 예금 가입(가입일:  2018.01.02, 신한 S드림 정기예금, 온라인특별금리-2), 금리: 2.03%): 계동지점 방문</t>
      </text>
    </comment>
    <comment ref="G138" authorId="0" shapeId="0">
      <text>
        <t xml:space="preserve"> 신한은행 인터넷 예금 가입(가입일: 2019.08.21, 신한은행 신한 MY CAR KBO  리그 정기예금, 금리: 2.0%): 인터넷으로 가입</t>
      </text>
    </comment>
    <comment ref="A139" authorId="0" shapeId="0">
      <text>
        <t xml:space="preserve">총금액: 7,750,148원  ==&gt; 2018.06.25 찾기
</t>
      </text>
    </comment>
    <comment ref="A140" authorId="0" shapeId="0">
      <text>
        <t xml:space="preserve">총금액: 7,750,148원  ==&gt; 2018.06.25 찾기
</t>
      </text>
    </comment>
    <comment ref="A144" authorId="1" shapeId="0">
      <text>
        <t xml:space="preserve">- 태만 실비 보험
</t>
      </text>
    </comment>
    <comment ref="A145" authorId="0" shapeId="0">
      <text>
        <t xml:space="preserve">- 수종 실비 보험
</t>
      </text>
    </comment>
    <comment ref="A146" authorId="0" shapeId="0">
      <text>
        <t xml:space="preserve">- 루옌 실비 보험
</t>
      </text>
    </comment>
    <comment ref="A147" authorId="1" shapeId="0">
      <text>
        <t>미래에셋 생명에서 확인 가능 ==&gt; https://life.miraeasset.com/index.do#MNT-IS-017</t>
      </text>
    </comment>
    <comment ref="B14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58" authorId="0" shapeId="0">
      <text>
        <t>신한은행 인터넷 예금 가입(가입일:  2018.01.02, 신한 S드림 정기예금, 온라인특별금리-2), 금리: 2.03%): 계동지점 방문</t>
      </text>
    </comment>
    <comment ref="G159" authorId="0" shapeId="0">
      <text>
        <t xml:space="preserve"> 신한은행 인터넷 예금 가입(가입일: 2019.08.21, 신한은행 신한 MY CAR KBO  리그 정기예금, 금리: 2.0%): 인터넷으로 가입</t>
      </text>
    </comment>
    <comment ref="A160" authorId="0" shapeId="0">
      <text>
        <t xml:space="preserve">총금액: 7,750,148원  ==&gt; 2018.06.25 찾기
</t>
      </text>
    </comment>
    <comment ref="A161" authorId="0" shapeId="0">
      <text>
        <t xml:space="preserve">총금액: 7,750,148원  ==&gt; 2018.06.25 찾기
</t>
      </text>
    </comment>
    <comment ref="A165" authorId="1" shapeId="0">
      <text>
        <t xml:space="preserve">- 태만 실비 보험
</t>
      </text>
    </comment>
    <comment ref="A166" authorId="0" shapeId="0">
      <text>
        <t xml:space="preserve">- 수종 실비 보험
</t>
      </text>
    </comment>
    <comment ref="A167" authorId="0" shapeId="0">
      <text>
        <t xml:space="preserve">- 루옌 실비 보험
</t>
      </text>
    </comment>
    <comment ref="A168" authorId="1" shapeId="0">
      <text>
        <t>미래에셋 생명에서 확인 가능 ==&gt; https://life.miraeasset.com/index.do#MNT-IS-017</t>
      </text>
    </comment>
    <comment ref="B168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79" authorId="0" shapeId="0">
      <text>
        <t>신한은행 인터넷 예금 가입(가입일:  2018.01.02, 신한 S드림 정기예금, 온라인특별금리-2), 금리: 2.03%): 계동지점 방문</t>
      </text>
    </comment>
    <comment ref="G180" authorId="0" shapeId="0">
      <text>
        <t xml:space="preserve"> 신한은행 인터넷 예금 가입(가입일: 2019.08.21, 신한은행 신한 MY CAR KBO  리그 정기예금, 금리: 2.0%): 인터넷으로 가입</t>
      </text>
    </comment>
    <comment ref="A181" authorId="0" shapeId="0">
      <text>
        <t xml:space="preserve">총금액: 7,750,148원  ==&gt; 2018.06.25 찾기
</t>
      </text>
    </comment>
    <comment ref="A182" authorId="0" shapeId="0">
      <text>
        <t xml:space="preserve">총금액: 7,750,148원  ==&gt; 2018.06.25 찾기
</t>
      </text>
    </comment>
    <comment ref="A186" authorId="1" shapeId="0">
      <text>
        <t xml:space="preserve">- 태만 실비 보험
</t>
      </text>
    </comment>
    <comment ref="A187" authorId="0" shapeId="0">
      <text>
        <t xml:space="preserve">- 수종 실비 보험
</t>
      </text>
    </comment>
    <comment ref="A188" authorId="0" shapeId="0">
      <text>
        <t xml:space="preserve">- 루옌 실비 보험
</t>
      </text>
    </comment>
    <comment ref="A189" authorId="1" shapeId="0">
      <text>
        <t>미래에셋 생명에서 확인 가능 ==&gt; https://life.miraeasset.com/index.do#MNT-IS-017</t>
      </text>
    </comment>
    <comment ref="B18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00" authorId="0" shapeId="0">
      <text>
        <t>신한은행 인터넷 예금 가입(가입일:  2018.01.02, 신한 S드림 정기예금, 온라인특별금리-2), 금리: 2.03%): 계동지점 방문</t>
      </text>
    </comment>
    <comment ref="G201" authorId="0" shapeId="0">
      <text>
        <t xml:space="preserve"> 신한은행 인터넷 예금 가입(가입일: 2019.08.21, 신한은행 신한 MY CAR KBO  리그 정기예금, 금리: 2.0%): 인터넷으로 가입</t>
      </text>
    </comment>
    <comment ref="A202" authorId="0" shapeId="0">
      <text>
        <t xml:space="preserve">총금액: 7,750,148원  ==&gt; 2018.06.25 찾기
</t>
      </text>
    </comment>
    <comment ref="A203" authorId="0" shapeId="0">
      <text>
        <t xml:space="preserve">총금액: 7,750,148원  ==&gt; 2018.06.25 찾기
</t>
      </text>
    </comment>
    <comment ref="A207" authorId="1" shapeId="0">
      <text>
        <t xml:space="preserve">- 태만 실비 보험
</t>
      </text>
    </comment>
    <comment ref="A208" authorId="0" shapeId="0">
      <text>
        <t xml:space="preserve">- 수종 실비 보험
</t>
      </text>
    </comment>
    <comment ref="A209" authorId="0" shapeId="0">
      <text>
        <t xml:space="preserve">- 루옌 실비 보험
</t>
      </text>
    </comment>
    <comment ref="A210" authorId="1" shapeId="0">
      <text>
        <t>미래에셋 생명에서 확인 가능 ==&gt; https://life.miraeasset.com/index.do#MNT-IS-017</t>
      </text>
    </comment>
    <comment ref="B210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총금액: 7,750,148원  ==&gt; 2018.06.25 찾기
</t>
      </text>
    </comment>
    <comment ref="A224" authorId="0" shapeId="0">
      <text>
        <t xml:space="preserve">총금액: 7,750,148원  ==&gt; 2018.06.25 찾기
</t>
      </text>
    </comment>
    <comment ref="A228" authorId="1" shapeId="0">
      <text>
        <t xml:space="preserve">- 태만 실비 보험
</t>
      </text>
    </comment>
    <comment ref="A229" authorId="0" shapeId="0">
      <text>
        <t xml:space="preserve">- 수종 실비 보험
</t>
      </text>
    </comment>
    <comment ref="A230" authorId="0" shapeId="0">
      <text>
        <t xml:space="preserve">- 루옌 실비 보험
</t>
      </text>
    </comment>
    <comment ref="A231" authorId="1" shapeId="0">
      <text>
        <t>미래에셋 생명에서 확인 가능 ==&gt; https://life.miraeasset.com/index.do#MNT-IS-017</t>
      </text>
    </comment>
    <comment ref="B23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2" authorId="0" shapeId="0">
      <text>
        <t>신한은행 인터넷 예금 가입(가입일:  2018.01.02, 신한 S드림 정기예금, 온라인특별금리-2), 금리: 2.03%): 계동지점 방문</t>
      </text>
    </comment>
    <comment ref="G243" authorId="0" shapeId="0">
      <text>
        <t xml:space="preserve"> 신한은행 인터넷 예금 가입(가입일: 2019.08.21, 신한은행 신한 MY CAR KBO  리그 정기예금, 금리: 2.0%): 인터넷으로 가입</t>
      </text>
    </comment>
    <comment ref="A244" authorId="0" shapeId="0">
      <text>
        <t xml:space="preserve">총금액: 7,750,148원  ==&gt; 2018.06.25 찾기
</t>
      </text>
    </comment>
    <comment ref="A245" authorId="0" shapeId="0">
      <text>
        <t xml:space="preserve">총금액: 7,750,148원  ==&gt; 2018.06.25 찾기
</t>
      </text>
    </comment>
    <comment ref="A249" authorId="1" shapeId="0">
      <text>
        <t xml:space="preserve">- 태만 실비 보험
</t>
      </text>
    </comment>
    <comment ref="A250" authorId="0" shapeId="0">
      <text>
        <t xml:space="preserve">- 수종 실비 보험
</t>
      </text>
    </comment>
    <comment ref="A251" authorId="0" shapeId="0">
      <text>
        <t xml:space="preserve">- 루옌 실비 보험
</t>
      </text>
    </comment>
    <comment ref="A252" authorId="1" shapeId="0">
      <text>
        <t>미래에셋 생명에서 확인 가능 ==&gt; https://life.miraeasset.com/index.do#MNT-IS-017</t>
      </text>
    </comment>
    <comment ref="B25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3" authorId="0" shapeId="0">
      <text>
        <t>신한은행 인터넷 예금 가입(가입일:  2018.01.02, 신한 S드림 정기예금, 온라인특별금리-2), 금리: 2.03%): 계동지점 방문</t>
      </text>
    </comment>
    <comment ref="G264" authorId="0" shapeId="0">
      <text>
        <t xml:space="preserve"> 신한은행 인터넷 예금 가입(가입일: 2019.08.21, 신한은행 신한 MY CAR KBO  리그 정기예금, 금리: 2.0%): 인터넷으로 가입</t>
      </text>
    </comment>
    <comment ref="A265" authorId="0" shapeId="0">
      <text>
        <t xml:space="preserve">총금액: 7,750,148원  ==&gt; 2018.06.25 찾기
</t>
      </text>
    </comment>
    <comment ref="A269" authorId="1" shapeId="0">
      <text>
        <t xml:space="preserve">- 태만 실비 보험
</t>
      </text>
    </comment>
    <comment ref="A270" authorId="0" shapeId="0">
      <text>
        <t xml:space="preserve">- 수종 실비 보험
</t>
      </text>
    </comment>
    <comment ref="A271" authorId="0" shapeId="0">
      <text>
        <t xml:space="preserve">- 루옌 실비 보험
</t>
      </text>
    </comment>
    <comment ref="A272" authorId="1" shapeId="0">
      <text>
        <t>미래에셋 생명에서 확인 가능 ==&gt; https://life.miraeasset.com/index.do#MNT-IS-017</t>
      </text>
    </comment>
    <comment ref="B27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0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3" authorId="0" shapeId="0">
      <text>
        <t xml:space="preserve">- 실비 보험
</t>
      </text>
    </comment>
    <comment ref="A14" authorId="0" shapeId="0">
      <text>
        <t xml:space="preserve">- 실비 보험
</t>
      </text>
    </comment>
    <comment ref="B1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" authorId="0" shapeId="0">
      <text>
        <t>신한은행 인터넷 예금 가입(가입일:  2018.01.02, 신한 S드림 정기예금, 온라인특별금리-2), 금리: 2.03%): 계동지점 방문</t>
      </text>
    </comment>
    <comment ref="G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8" authorId="0" shapeId="0">
      <text>
        <t xml:space="preserve">총금액: 7,750,148원  ==&gt; 2018.06.25 찾기
</t>
      </text>
    </comment>
    <comment ref="A33" authorId="0" shapeId="0">
      <text>
        <t xml:space="preserve">- 실비 보험
</t>
      </text>
    </comment>
    <comment ref="A34" authorId="0" shapeId="0">
      <text>
        <t xml:space="preserve">- 실비 보험
</t>
      </text>
    </comment>
    <comment ref="B3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46" authorId="0" shapeId="0">
      <text>
        <t>신한은행 인터넷 예금 가입(가입일:  2018.01.02, 신한 S드림 정기예금, 온라인특별금리-2), 금리: 2.03%): 계동지점 방문</t>
      </text>
    </comment>
    <comment ref="G47" authorId="0" shapeId="0">
      <text>
        <t xml:space="preserve"> 신한은행 인터넷 예금 가입(가입일: 2019.08.21, 신한은행 신한 MY CAR KBO  리그 정기예금, 금리: 2.0%): 인터넷으로 가입</t>
      </text>
    </comment>
    <comment ref="A48" authorId="0" shapeId="0">
      <text>
        <t xml:space="preserve">총금액: 7,750,148원  ==&gt; 2018.06.25 찾기
</t>
      </text>
    </comment>
    <comment ref="A53" authorId="0" shapeId="0">
      <text>
        <t xml:space="preserve">- 실비 보험
</t>
      </text>
    </comment>
    <comment ref="A54" authorId="0" shapeId="0">
      <text>
        <t xml:space="preserve">- 실비 보험
</t>
      </text>
    </comment>
    <comment ref="B5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66" authorId="0" shapeId="0">
      <text>
        <t>신한은행 인터넷 예금 가입(가입일:  2018.01.02, 신한 S드림 정기예금, 온라인특별금리-2), 금리: 2.03%): 계동지점 방문</t>
      </text>
    </comment>
    <comment ref="A67" authorId="0" shapeId="0">
      <text>
        <t>총금액: 10,301,333원  ==&gt; 2018.06.25 찾기</t>
      </text>
    </comment>
    <comment ref="G67" authorId="0" shapeId="0">
      <text>
        <t xml:space="preserve"> 신한은행 인터넷 예금 가입(가입일: 2019.08.21, 신한은행 신한 MY CAR KBO  리그 정기예금, 금리: 2.0%): 인터넷으로 가입</t>
      </text>
    </comment>
    <comment ref="A68" authorId="0" shapeId="0">
      <text>
        <t xml:space="preserve">총금액: 7,750,148원  ==&gt; 2018.06.25 찾기
</t>
      </text>
    </comment>
    <comment ref="A73" authorId="0" shapeId="0">
      <text>
        <t xml:space="preserve">- 실비 보험
</t>
      </text>
    </comment>
    <comment ref="A74" authorId="0" shapeId="0">
      <text>
        <t xml:space="preserve">- 실비 보험
</t>
      </text>
    </comment>
    <comment ref="B7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86" authorId="0" shapeId="0">
      <text>
        <t>신한은행 인터넷 예금 가입(가입일:  2018.01.02, 신한 S드림 정기예금, 온라인특별금리-2), 금리: 2.03%): 계동지점 방문</t>
      </text>
    </comment>
    <comment ref="A87" authorId="0" shapeId="0">
      <text>
        <t>총금액: 10,301,333원  ==&gt; 2018.06.25 찾기</t>
      </text>
    </comment>
    <comment ref="G87" authorId="0" shapeId="0">
      <text>
        <t xml:space="preserve"> 신한은행 인터넷 예금 가입(가입일: 2019.08.21, 신한은행 신한 MY CAR KBO  리그 정기예금, 금리: 2.0%): 인터넷으로 가입</t>
      </text>
    </comment>
    <comment ref="A88" authorId="0" shapeId="0">
      <text>
        <t xml:space="preserve">총금액: 7,750,148원  ==&gt; 2018.06.25 찾기
</t>
      </text>
    </comment>
    <comment ref="A93" authorId="0" shapeId="0">
      <text>
        <t xml:space="preserve">- 실비 보험
</t>
      </text>
    </comment>
    <comment ref="A94" authorId="0" shapeId="0">
      <text>
        <t xml:space="preserve">- 실비 보험
</t>
      </text>
    </comment>
    <comment ref="B9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07" authorId="0" shapeId="0">
      <text>
        <t>총금액: 10,301,333원  ==&gt; 2018.06.25 찾기</t>
      </text>
    </comment>
    <comment ref="G107" authorId="0" shapeId="0">
      <text>
        <t>신한은행 인터넷 예금 가입(가입일:  2018.01.02, 신한 S드림 정기예금, 온라인특별금리-2), 금리: 2.03%): 계동지점 방문</t>
      </text>
    </comment>
    <comment ref="A108" authorId="0" shapeId="0">
      <text>
        <t xml:space="preserve">총금액: 7,750,148원  ==&gt; 2018.06.25 찾기
</t>
      </text>
    </comment>
    <comment ref="B116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28" authorId="0" shapeId="0">
      <text>
        <t>총금액: 10,301,333원  ==&gt; 2018.06.25 찾기</t>
      </text>
    </comment>
    <comment ref="G128" authorId="0" shapeId="0">
      <text>
        <t>신한은행 인터넷 예금 가입(신한 S드림 정기예금(온라인특별금리-2), 금리: 2.03%): 계동지점 방문</t>
      </text>
    </comment>
    <comment ref="A129" authorId="0" shapeId="0">
      <text>
        <t xml:space="preserve">총금액: 7,750,148원  ==&gt; 2018.06.25 찾기
</t>
      </text>
    </comment>
    <comment ref="B137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58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79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00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21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42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63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1.xml><?xml version="1.0" encoding="utf-8"?>
<comments xmlns="http://schemas.openxmlformats.org/spreadsheetml/2006/main">
  <authors>
    <author>tama2</author>
  </authors>
  <commentList>
    <comment ref="B269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2.xml><?xml version="1.0" encoding="utf-8"?>
<comments xmlns="http://schemas.openxmlformats.org/spreadsheetml/2006/main">
  <authors>
    <author>tama2</author>
  </authors>
  <commentList>
    <comment ref="B23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51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R13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M24" sqref="M24"/>
    </sheetView>
  </sheetViews>
  <sheetFormatPr baseColWidth="8" defaultRowHeight="13.5"/>
  <cols>
    <col width="44.88671875" bestFit="1" customWidth="1" min="1" max="1"/>
    <col width="10.21875" bestFit="1" customWidth="1" min="2" max="2"/>
    <col width="9.10937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자산(2023)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1.25" customHeight="1">
      <c r="B2" s="1" t="n"/>
      <c r="F2" s="1" t="n"/>
      <c r="H2" s="1" t="n"/>
      <c r="I2" s="1" t="n"/>
      <c r="K2" s="1" t="n"/>
    </row>
    <row r="3" ht="13.5" customFormat="1" customHeight="1" s="1">
      <c r="A3" s="376" t="inlineStr">
        <is>
          <t>2023.07 자산</t>
        </is>
      </c>
      <c r="E3" s="377" t="inlineStr">
        <is>
          <t>2023.07.31</t>
        </is>
      </c>
    </row>
    <row r="4" ht="14.25" customFormat="1" customHeight="1" s="1"/>
    <row r="5" ht="14.25" customFormat="1" customHeight="1" s="1"/>
    <row r="6" ht="14.25" customFormat="1" customHeight="1" s="1"/>
    <row r="7" ht="14.25" customFormat="1" customHeight="1" s="1"/>
    <row r="8" ht="14.25" customFormat="1" customHeight="1" s="1"/>
    <row r="9" ht="14.25" customFormat="1" customHeight="1" s="1"/>
    <row r="10" ht="14.25" customFormat="1" customHeight="1" s="1"/>
    <row r="11" ht="14.25" customFormat="1" customHeight="1" s="1"/>
    <row r="12" ht="14.25" customFormat="1" customHeight="1" s="1"/>
    <row r="13" ht="14.25" customFormat="1" customHeight="1" s="1"/>
    <row r="14" ht="14.25" customFormat="1" customHeight="1" s="1"/>
    <row r="15" ht="14.25" customFormat="1" customHeight="1" s="1"/>
    <row r="16" ht="14.25" customFormat="1" customHeight="1" s="1"/>
    <row r="17" ht="13.5" customHeight="1">
      <c r="A17" s="354" t="inlineStr">
        <is>
          <t>2023.06 자산</t>
        </is>
      </c>
      <c r="B17" s="374" t="n"/>
      <c r="C17" s="374" t="n"/>
      <c r="D17" s="375" t="n"/>
      <c r="E17" s="164" t="inlineStr">
        <is>
          <t>2023.06.30</t>
        </is>
      </c>
      <c r="F17" s="2" t="n"/>
      <c r="G17" s="378" t="inlineStr">
        <is>
          <t>은행 결산</t>
        </is>
      </c>
      <c r="H17" s="375" t="n"/>
      <c r="I17" s="3" t="n"/>
      <c r="J17" s="379" t="inlineStr">
        <is>
          <t>지출</t>
        </is>
      </c>
      <c r="K17" s="375" t="n"/>
      <c r="L17" s="3" t="n"/>
    </row>
    <row r="18" ht="12.75" customHeight="1">
      <c r="A18" s="4" t="inlineStr">
        <is>
          <t>내용</t>
        </is>
      </c>
      <c r="B18" s="5" t="inlineStr">
        <is>
          <t>금액</t>
        </is>
      </c>
      <c r="C18" s="6" t="inlineStr">
        <is>
          <t>원금</t>
        </is>
      </c>
      <c r="D18" s="6" t="inlineStr">
        <is>
          <t>손익</t>
        </is>
      </c>
      <c r="E18" s="6" t="inlineStr">
        <is>
          <t>수익률(%)</t>
        </is>
      </c>
      <c r="F18" s="2" t="n"/>
      <c r="G18" s="9" t="inlineStr">
        <is>
          <t>SC은행 자산 상태</t>
        </is>
      </c>
      <c r="H18" s="10" t="inlineStr">
        <is>
          <t>금액</t>
        </is>
      </c>
      <c r="I18" s="3" t="n"/>
      <c r="J18" s="65" t="inlineStr">
        <is>
          <t>내역</t>
        </is>
      </c>
      <c r="K18" s="65" t="inlineStr">
        <is>
          <t>금액</t>
        </is>
      </c>
    </row>
    <row r="19" ht="13.5" customFormat="1" customHeight="1" s="1">
      <c r="A19" s="45" t="inlineStr">
        <is>
          <t>01. 은행([06] - [05])</t>
        </is>
      </c>
      <c r="B19" s="59">
        <f>H10</f>
        <v/>
      </c>
      <c r="C19" s="42" t="n"/>
      <c r="D19" s="42" t="n"/>
      <c r="E19" s="42" t="n"/>
      <c r="F19" s="3" t="n"/>
      <c r="G19" s="51" t="inlineStr">
        <is>
          <t>신한은행</t>
        </is>
      </c>
      <c r="H19" s="83" t="n">
        <v>4325130</v>
      </c>
      <c r="I19" s="3" t="n"/>
      <c r="J19" s="53" t="inlineStr">
        <is>
          <t>91. 월 고정 지출</t>
        </is>
      </c>
      <c r="K19" s="67" t="n">
        <v>1766187</v>
      </c>
    </row>
    <row r="20" ht="14.25" customFormat="1" customHeight="1" s="1">
      <c r="A20" s="7" t="inlineStr">
        <is>
          <t>77. 주식 투자</t>
        </is>
      </c>
      <c r="B20" s="380" t="n">
        <v>75265800</v>
      </c>
      <c r="C20" s="8" t="n"/>
      <c r="D20" s="8" t="n"/>
      <c r="E20" s="381">
        <f>B6 - B22</f>
        <v/>
      </c>
      <c r="F20" s="3" t="n"/>
      <c r="G20" s="311" t="inlineStr">
        <is>
          <t>토스뱅크</t>
        </is>
      </c>
      <c r="H20" s="83" t="n">
        <v>0</v>
      </c>
      <c r="I20" s="3" t="n"/>
      <c r="J20" s="311" t="n"/>
      <c r="K20" s="311" t="n"/>
    </row>
    <row r="21" ht="14.25" customFormat="1" customHeight="1" s="1">
      <c r="A21" s="7" t="inlineStr">
        <is>
          <t>70. [수협B] Sh 쑥쑥크는 아이적금(수종)</t>
        </is>
      </c>
      <c r="B21" s="98">
        <f>B87+E7</f>
        <v/>
      </c>
      <c r="C21" s="8" t="n"/>
      <c r="D21" s="8" t="n"/>
      <c r="E21" s="19" t="n">
        <v>100000</v>
      </c>
      <c r="F21" s="3" t="n"/>
      <c r="G21" s="311" t="inlineStr">
        <is>
          <t>세이프박스(카카오뱅크)</t>
        </is>
      </c>
      <c r="H21" s="83" t="n">
        <v>26039654</v>
      </c>
      <c r="I21" s="3" t="n"/>
      <c r="J21" s="311" t="n"/>
      <c r="K21" s="311" t="n"/>
    </row>
    <row r="22" ht="14.25" customFormat="1" customHeight="1" s="1">
      <c r="A22" s="7" t="inlineStr">
        <is>
          <t>91. 퇴직 연금(개인형 IPR)</t>
        </is>
      </c>
      <c r="B22" s="98" t="n">
        <v>17304122</v>
      </c>
      <c r="C22" s="382" t="n">
        <v>16000000</v>
      </c>
      <c r="D22" s="8" t="n"/>
      <c r="E22" s="19" t="n">
        <v>100000</v>
      </c>
      <c r="F22" s="3" t="n"/>
      <c r="G22" s="311" t="inlineStr">
        <is>
          <t>신협 예금</t>
        </is>
      </c>
      <c r="H22" s="83" t="n">
        <v>42000000</v>
      </c>
      <c r="I22" s="3" t="n"/>
      <c r="J22" s="311" t="n"/>
      <c r="K22" s="311" t="n"/>
    </row>
    <row r="23" ht="14.25" customFormat="1" customHeight="1" s="1">
      <c r="A23" s="43" t="inlineStr">
        <is>
          <t>1. 총 예적금</t>
        </is>
      </c>
      <c r="B23" s="60">
        <f>SUM(B4:B7)</f>
        <v/>
      </c>
      <c r="C23" s="44" t="n"/>
      <c r="D23" s="44" t="n"/>
      <c r="E23" s="44" t="n"/>
      <c r="F23" s="3" t="n"/>
      <c r="G23" s="311" t="inlineStr">
        <is>
          <t>OK 저축 은행 예금</t>
        </is>
      </c>
      <c r="H23" s="83" t="n">
        <v>30000000</v>
      </c>
      <c r="I23" s="3" t="n"/>
      <c r="J23" s="311" t="n"/>
      <c r="K23" s="311" t="n"/>
    </row>
    <row r="24" ht="14.25" customFormat="1" customHeight="1" s="1">
      <c r="A24" s="42" t="inlineStr">
        <is>
          <t>21. (무) 굿앤굿어린이CI보험(Hi1304)(현대해상, 진수종)</t>
        </is>
      </c>
      <c r="B24" s="61" t="n">
        <v>52000</v>
      </c>
      <c r="C24" s="137" t="n"/>
      <c r="D24" s="42" t="inlineStr">
        <is>
          <t> </t>
        </is>
      </c>
      <c r="E24" s="46" t="n"/>
      <c r="F24" s="3" t="n"/>
      <c r="G24" s="52" t="inlineStr">
        <is>
          <t>[06] 은행 예. 적금 총합</t>
        </is>
      </c>
      <c r="H24" s="12">
        <f>SUM(H5:H9)</f>
        <v/>
      </c>
      <c r="I24" s="3" t="n"/>
      <c r="J24" s="311" t="n"/>
      <c r="K24" s="311" t="n"/>
    </row>
    <row r="25" ht="14.25" customFormat="1" customHeight="1" s="1">
      <c r="A25" s="42" t="inlineStr">
        <is>
          <t>22. (무) 한아름행복플러스종합보험1404(한화손해보험, 잔태만)</t>
        </is>
      </c>
      <c r="B25" s="61" t="n">
        <v>66880</v>
      </c>
      <c r="C25" s="137" t="n"/>
      <c r="D25" s="42" t="n"/>
      <c r="E25" s="46" t="n"/>
      <c r="F25" s="3" t="n"/>
      <c r="G25" s="2" t="n"/>
      <c r="H25" s="3" t="n"/>
      <c r="I25" s="3" t="n"/>
      <c r="J25" s="311" t="n"/>
      <c r="K25" s="311" t="n"/>
    </row>
    <row r="26" ht="14.25" customFormat="1" customHeight="1" s="1">
      <c r="A26" s="47" t="inlineStr">
        <is>
          <t>2. 총 보험금</t>
        </is>
      </c>
      <c r="B26" s="14">
        <f>D12</f>
        <v/>
      </c>
      <c r="C26" s="48" t="n"/>
      <c r="D26" s="383" t="n">
        <v>0</v>
      </c>
      <c r="E26" s="48" t="n"/>
      <c r="F26" s="3" t="n"/>
      <c r="G26" s="9" t="inlineStr">
        <is>
          <t>전원 대비 증감</t>
        </is>
      </c>
      <c r="H26" s="10" t="inlineStr">
        <is>
          <t>금액</t>
        </is>
      </c>
      <c r="I26" s="3" t="n"/>
      <c r="J26" s="54" t="inlineStr">
        <is>
          <t>지출(A) 총합</t>
        </is>
      </c>
      <c r="K26" s="63">
        <f>K5+K6+K10</f>
        <v/>
      </c>
    </row>
    <row r="27" ht="14.25" customFormat="1" customHeight="1" s="1">
      <c r="A27" s="47" t="inlineStr">
        <is>
          <t>3. 부동산(현아트빌 404호)</t>
        </is>
      </c>
      <c r="B27" s="15" t="n">
        <v>280000000</v>
      </c>
      <c r="C27" s="15" t="inlineStr">
        <is>
          <t> </t>
        </is>
      </c>
      <c r="D27" s="48" t="n"/>
      <c r="E27" s="48" t="n"/>
      <c r="F27" s="3" t="n"/>
      <c r="G27" s="233" t="inlineStr">
        <is>
          <t>총 합계</t>
        </is>
      </c>
      <c r="H27" s="11">
        <f>B17-B734</f>
        <v/>
      </c>
      <c r="I27" s="3" t="n"/>
      <c r="J27" s="53" t="n"/>
      <c r="K27" s="384" t="n"/>
    </row>
    <row r="28" ht="14.25" customFormat="1" customHeight="1" s="1">
      <c r="A28" s="49" t="inlineStr">
        <is>
          <t>90. 총 합계</t>
        </is>
      </c>
      <c r="B28" s="16">
        <f>B9+B12+B13</f>
        <v/>
      </c>
      <c r="C28" s="50" t="n"/>
      <c r="D28" s="50" t="n"/>
      <c r="E28" s="50" t="n"/>
      <c r="F28" s="3" t="n"/>
      <c r="G28" s="2" t="n"/>
      <c r="H28" s="3" t="n"/>
      <c r="I28" s="3" t="n"/>
      <c r="J28" s="53" t="inlineStr">
        <is>
          <t> </t>
        </is>
      </c>
      <c r="K28" s="62" t="inlineStr">
        <is>
          <t> </t>
        </is>
      </c>
    </row>
    <row r="29" ht="14.25" customFormat="1" customHeight="1" s="1">
      <c r="A29" s="49" t="inlineStr">
        <is>
          <t>91. 가용 자산</t>
        </is>
      </c>
      <c r="B29" s="16">
        <f>B9+B12+B13</f>
        <v/>
      </c>
      <c r="C29" s="50" t="n"/>
      <c r="D29" s="50" t="n"/>
      <c r="E29" s="50" t="n"/>
      <c r="F29" s="3" t="n"/>
      <c r="I29" s="3" t="n"/>
      <c r="J29" s="55" t="inlineStr">
        <is>
          <t>수입(B) 총합</t>
        </is>
      </c>
      <c r="K29" s="63">
        <f>SUM(K13:K13)</f>
        <v/>
      </c>
    </row>
    <row r="30" ht="14.25" customFormat="1" customHeight="1" s="1">
      <c r="A30" s="385" t="inlineStr">
        <is>
          <t>결산 -  종합소득세 환급금 입금(2,423,280원, 관악 세무서) 입금</t>
        </is>
      </c>
      <c r="B30" s="374" t="n"/>
      <c r="C30" s="374" t="n"/>
      <c r="D30" s="374" t="n"/>
      <c r="E30" s="375" t="n"/>
      <c r="F30" s="3" t="n"/>
      <c r="I30" s="3" t="n"/>
      <c r="J30" s="56" t="inlineStr">
        <is>
          <t>총 합계([B] -[A])</t>
        </is>
      </c>
      <c r="K30" s="64">
        <f>K15-K12</f>
        <v/>
      </c>
    </row>
    <row r="31" ht="14.25" customFormat="1" customHeight="1" s="1">
      <c r="B31" s="1" t="n"/>
      <c r="F31" s="1" t="n"/>
      <c r="H31" s="1" t="n"/>
      <c r="I31" s="1" t="n"/>
      <c r="J31" s="1" t="n"/>
      <c r="K31" s="1" t="n"/>
      <c r="M31" s="1" t="n"/>
      <c r="N31" s="1" t="n"/>
      <c r="O31" s="1" t="n"/>
      <c r="P31" s="1" t="n"/>
      <c r="Q31" s="1" t="n"/>
    </row>
    <row r="32" ht="14.25" customFormat="1" customHeight="1" s="1">
      <c r="B32" s="1" t="n"/>
      <c r="F32" s="1" t="n"/>
      <c r="H32" s="1" t="n"/>
      <c r="I32" s="1" t="n"/>
      <c r="K32" s="1" t="n"/>
      <c r="M32" s="1" t="n"/>
      <c r="N32" s="1" t="n"/>
      <c r="O32" s="1" t="inlineStr">
        <is>
          <t> </t>
        </is>
      </c>
      <c r="P32" s="1" t="n"/>
      <c r="Q32" s="1" t="n"/>
    </row>
    <row r="33" ht="13.5" customHeight="1">
      <c r="A33" s="354" t="inlineStr">
        <is>
          <t>2023.05 자산</t>
        </is>
      </c>
      <c r="B33" s="374" t="n"/>
      <c r="C33" s="374" t="n"/>
      <c r="D33" s="375" t="n"/>
      <c r="E33" s="164" t="inlineStr">
        <is>
          <t>2023.05.31</t>
        </is>
      </c>
      <c r="F33" s="2" t="n"/>
      <c r="G33" s="378" t="inlineStr">
        <is>
          <t>은행 결산</t>
        </is>
      </c>
      <c r="H33" s="375" t="n"/>
      <c r="I33" s="3" t="n"/>
      <c r="J33" s="379" t="inlineStr">
        <is>
          <t>지출</t>
        </is>
      </c>
      <c r="K33" s="375" t="n"/>
      <c r="L33" s="3" t="n"/>
    </row>
    <row r="34" ht="12.75" customHeight="1">
      <c r="A34" s="4" t="inlineStr">
        <is>
          <t>내용</t>
        </is>
      </c>
      <c r="B34" s="5" t="inlineStr">
        <is>
          <t>금액</t>
        </is>
      </c>
      <c r="C34" s="6" t="inlineStr">
        <is>
          <t>원금</t>
        </is>
      </c>
      <c r="D34" s="6" t="inlineStr">
        <is>
          <t>손익</t>
        </is>
      </c>
      <c r="E34" s="6" t="inlineStr">
        <is>
          <t>수익률(%)</t>
        </is>
      </c>
      <c r="F34" s="2" t="n"/>
      <c r="G34" s="9" t="inlineStr">
        <is>
          <t>SC은행 자산 상태</t>
        </is>
      </c>
      <c r="H34" s="10" t="inlineStr">
        <is>
          <t>금액</t>
        </is>
      </c>
      <c r="I34" s="3" t="n"/>
      <c r="J34" s="65" t="inlineStr">
        <is>
          <t>내역</t>
        </is>
      </c>
      <c r="K34" s="65" t="inlineStr">
        <is>
          <t>금액</t>
        </is>
      </c>
    </row>
    <row r="35" ht="13.5" customFormat="1" customHeight="1" s="1">
      <c r="A35" s="45" t="inlineStr">
        <is>
          <t>01. 은행([06] - [05])</t>
        </is>
      </c>
      <c r="B35" s="59">
        <f>H26</f>
        <v/>
      </c>
      <c r="C35" s="42" t="n"/>
      <c r="D35" s="42" t="n"/>
      <c r="E35" s="42" t="n"/>
      <c r="F35" s="3" t="n"/>
      <c r="G35" s="51" t="inlineStr">
        <is>
          <t>신한은행</t>
        </is>
      </c>
      <c r="H35" s="83" t="n">
        <v>5240884</v>
      </c>
      <c r="I35" s="3" t="n"/>
      <c r="J35" s="53" t="inlineStr">
        <is>
          <t>91. 월 고정 지출</t>
        </is>
      </c>
      <c r="K35" s="67" t="n">
        <v>1766187</v>
      </c>
    </row>
    <row r="36" ht="14.25" customFormat="1" customHeight="1" s="1">
      <c r="A36" s="7" t="inlineStr">
        <is>
          <t>77. 주식 투자</t>
        </is>
      </c>
      <c r="B36" s="380" t="n">
        <v>82636400</v>
      </c>
      <c r="C36" s="8" t="n"/>
      <c r="D36" s="8" t="n"/>
      <c r="E36" s="381">
        <f>B22 - B38</f>
        <v/>
      </c>
      <c r="F36" s="3" t="n"/>
      <c r="G36" s="311" t="inlineStr">
        <is>
          <t>토스뱅크</t>
        </is>
      </c>
      <c r="H36" s="83" t="n">
        <v>0</v>
      </c>
      <c r="I36" s="3" t="n"/>
      <c r="J36" s="311" t="n"/>
      <c r="K36" s="311" t="n"/>
    </row>
    <row r="37" ht="14.25" customFormat="1" customHeight="1" s="1">
      <c r="A37" s="7" t="inlineStr">
        <is>
          <t>70. [수협B] Sh 쑥쑥크는 아이적금(수종)</t>
        </is>
      </c>
      <c r="B37" s="98">
        <f>B103+E23</f>
        <v/>
      </c>
      <c r="C37" s="8" t="n"/>
      <c r="D37" s="8" t="n"/>
      <c r="E37" s="19" t="n">
        <v>100000</v>
      </c>
      <c r="F37" s="3" t="n"/>
      <c r="G37" s="311" t="inlineStr">
        <is>
          <t>세이프박스(카카오뱅크)</t>
        </is>
      </c>
      <c r="H37" s="83" t="n">
        <v>11000000</v>
      </c>
      <c r="I37" s="3" t="n"/>
      <c r="J37" s="311" t="n"/>
      <c r="K37" s="311" t="n"/>
    </row>
    <row r="38" ht="14.25" customFormat="1" customHeight="1" s="1">
      <c r="A38" s="7" t="inlineStr">
        <is>
          <t>91. 퇴직 연금(개인형 IPR)</t>
        </is>
      </c>
      <c r="B38" s="98" t="inlineStr">
        <is>
          <t>16.931,764</t>
        </is>
      </c>
      <c r="C38" s="382" t="n">
        <v>16000000</v>
      </c>
      <c r="D38" s="8" t="n"/>
      <c r="E38" s="227" t="inlineStr">
        <is>
          <t>99. 국민 연금</t>
        </is>
      </c>
      <c r="F38" s="3" t="n"/>
      <c r="G38" s="311" t="inlineStr">
        <is>
          <t>신협 예금</t>
        </is>
      </c>
      <c r="H38" s="83" t="n">
        <v>42000000</v>
      </c>
      <c r="I38" s="3" t="n"/>
      <c r="J38" s="311" t="n"/>
      <c r="K38" s="311" t="n"/>
    </row>
    <row r="39" ht="14.25" customFormat="1" customHeight="1" s="1">
      <c r="A39" s="43" t="inlineStr">
        <is>
          <t>1. 총 예적금</t>
        </is>
      </c>
      <c r="B39" s="60">
        <f>SUM(B20:B23)</f>
        <v/>
      </c>
      <c r="C39" s="44" t="n"/>
      <c r="D39" s="44" t="n"/>
      <c r="E39" s="44" t="n"/>
      <c r="F39" s="3" t="n"/>
      <c r="G39" s="311" t="inlineStr">
        <is>
          <t>OK 저축 은행 예금</t>
        </is>
      </c>
      <c r="H39" s="83" t="n">
        <v>30000000</v>
      </c>
      <c r="I39" s="3" t="n"/>
      <c r="J39" s="311" t="n"/>
      <c r="K39" s="311" t="n"/>
    </row>
    <row r="40" ht="14.25" customFormat="1" customHeight="1" s="1">
      <c r="A40" s="42" t="inlineStr">
        <is>
          <t>21. (무) 굿앤굿어린이CI보험(Hi1304)(현대해상, 진수종)</t>
        </is>
      </c>
      <c r="B40" s="61" t="n">
        <v>52000</v>
      </c>
      <c r="C40" s="137" t="n"/>
      <c r="D40" s="42" t="inlineStr">
        <is>
          <t> </t>
        </is>
      </c>
      <c r="E40" s="46" t="n"/>
      <c r="F40" s="3" t="n"/>
      <c r="G40" s="52" t="inlineStr">
        <is>
          <t>[06] 은행 예. 적금 총합</t>
        </is>
      </c>
      <c r="H40" s="12">
        <f>SUM(H21:H25)</f>
        <v/>
      </c>
      <c r="I40" s="3" t="n"/>
      <c r="J40" s="311" t="n"/>
      <c r="K40" s="311" t="n"/>
    </row>
    <row r="41" ht="14.25" customFormat="1" customHeight="1" s="1">
      <c r="A41" s="42" t="inlineStr">
        <is>
          <t>22. (무) 한아름행복플러스종합보험1404(한화손해보험, 잔태만)</t>
        </is>
      </c>
      <c r="B41" s="61" t="n">
        <v>66880</v>
      </c>
      <c r="C41" s="137" t="n"/>
      <c r="D41" s="42" t="n"/>
      <c r="E41" s="46" t="n"/>
      <c r="F41" s="3" t="n"/>
      <c r="G41" s="2" t="n"/>
      <c r="H41" s="3" t="n"/>
      <c r="I41" s="3" t="n"/>
      <c r="J41" s="311" t="n"/>
      <c r="K41" s="311" t="n"/>
    </row>
    <row r="42" ht="14.25" customFormat="1" customHeight="1" s="1">
      <c r="A42" s="47" t="inlineStr">
        <is>
          <t>2. 총 보험금</t>
        </is>
      </c>
      <c r="B42" s="14">
        <f>D28</f>
        <v/>
      </c>
      <c r="C42" s="48" t="n"/>
      <c r="D42" s="383" t="n">
        <v>0</v>
      </c>
      <c r="E42" s="48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54" t="inlineStr">
        <is>
          <t>지출(A) 총합</t>
        </is>
      </c>
      <c r="K42" s="63">
        <f>K21+K22+K26</f>
        <v/>
      </c>
    </row>
    <row r="43" ht="14.25" customFormat="1" customHeight="1" s="1">
      <c r="A43" s="47" t="inlineStr">
        <is>
          <t>3. 부동산(현아트빌 404호)</t>
        </is>
      </c>
      <c r="B43" s="15" t="n">
        <v>280000000</v>
      </c>
      <c r="C43" s="15" t="inlineStr">
        <is>
          <t> </t>
        </is>
      </c>
      <c r="D43" s="48" t="n"/>
      <c r="E43" s="48" t="n"/>
      <c r="F43" s="3" t="n"/>
      <c r="G43" s="233" t="inlineStr">
        <is>
          <t>총 합계</t>
        </is>
      </c>
      <c r="H43" s="11">
        <f>B33-B750</f>
        <v/>
      </c>
      <c r="I43" s="3" t="n"/>
      <c r="J43" s="53" t="n"/>
      <c r="K43" s="384" t="n"/>
    </row>
    <row r="44" ht="14.25" customFormat="1" customHeight="1" s="1">
      <c r="A44" s="49" t="inlineStr">
        <is>
          <t>90. 총 합계</t>
        </is>
      </c>
      <c r="B44" s="16">
        <f>B25+B28+B29</f>
        <v/>
      </c>
      <c r="C44" s="50" t="n"/>
      <c r="D44" s="50" t="n"/>
      <c r="E44" s="50" t="n"/>
      <c r="F44" s="3" t="n"/>
      <c r="G44" s="2" t="n"/>
      <c r="H44" s="3" t="n"/>
      <c r="I44" s="3" t="n"/>
      <c r="J44" s="53" t="inlineStr">
        <is>
          <t> </t>
        </is>
      </c>
      <c r="K44" s="62" t="inlineStr">
        <is>
          <t> </t>
        </is>
      </c>
    </row>
    <row r="45" ht="14.25" customFormat="1" customHeight="1" s="1">
      <c r="A45" s="49" t="inlineStr">
        <is>
          <t>91. 가용 자산</t>
        </is>
      </c>
      <c r="B45" s="16">
        <f>B25+B28+B29</f>
        <v/>
      </c>
      <c r="C45" s="50" t="n"/>
      <c r="D45" s="50" t="n"/>
      <c r="E45" s="50" t="n"/>
      <c r="F45" s="3" t="n"/>
      <c r="I45" s="3" t="n"/>
      <c r="J45" s="55" t="inlineStr">
        <is>
          <t>수입(B) 총합</t>
        </is>
      </c>
      <c r="K45" s="63">
        <f>SUM(K29:K29)</f>
        <v/>
      </c>
    </row>
    <row r="46" ht="14.25" customFormat="1" customHeight="1" s="1">
      <c r="A46" s="385" t="inlineStr">
        <is>
          <t xml:space="preserve">결산 -  </t>
        </is>
      </c>
      <c r="B46" s="374" t="n"/>
      <c r="C46" s="374" t="n"/>
      <c r="D46" s="374" t="n"/>
      <c r="E46" s="375" t="n"/>
      <c r="F46" s="3" t="n"/>
      <c r="I46" s="3" t="n"/>
      <c r="J46" s="56" t="inlineStr">
        <is>
          <t>총 합계([B] -[A])</t>
        </is>
      </c>
      <c r="K46" s="64">
        <f>K31-K28</f>
        <v/>
      </c>
    </row>
    <row r="47" ht="14.25" customFormat="1" customHeight="1" s="1">
      <c r="B47" s="1" t="n"/>
      <c r="F47" s="1" t="n"/>
      <c r="H47" s="1" t="n"/>
      <c r="I47" s="1" t="n"/>
      <c r="J47" s="1" t="n"/>
      <c r="K47" s="1" t="n"/>
      <c r="M47" s="1" t="n"/>
      <c r="N47" s="1" t="n"/>
      <c r="O47" s="1" t="n"/>
      <c r="P47" s="1" t="n"/>
      <c r="Q47" s="1" t="n"/>
    </row>
    <row r="48" ht="14.25" customFormat="1" customHeight="1" s="1">
      <c r="B48" s="1" t="n"/>
      <c r="F48" s="1" t="n"/>
      <c r="H48" s="1" t="n"/>
      <c r="I48" s="1" t="n"/>
      <c r="K48" s="1" t="n"/>
      <c r="M48" s="1" t="n"/>
      <c r="N48" s="1" t="n"/>
      <c r="O48" s="1" t="inlineStr">
        <is>
          <t> </t>
        </is>
      </c>
      <c r="P48" s="1" t="n"/>
      <c r="Q48" s="1" t="n"/>
    </row>
    <row r="49" ht="13.5" customHeight="1">
      <c r="A49" s="354" t="inlineStr">
        <is>
          <t>2023.04 자산</t>
        </is>
      </c>
      <c r="B49" s="374" t="n"/>
      <c r="C49" s="374" t="n"/>
      <c r="D49" s="375" t="n"/>
      <c r="E49" s="164" t="inlineStr">
        <is>
          <t>2023.04.30</t>
        </is>
      </c>
      <c r="F49" s="2" t="n"/>
      <c r="G49" s="378" t="inlineStr">
        <is>
          <t>은행 결산</t>
        </is>
      </c>
      <c r="H49" s="375" t="n"/>
      <c r="I49" s="3" t="n"/>
      <c r="J49" s="379" t="inlineStr">
        <is>
          <t>지출</t>
        </is>
      </c>
      <c r="K49" s="375" t="n"/>
      <c r="L49" s="3" t="n"/>
    </row>
    <row r="50" ht="12.75" customHeight="1">
      <c r="A50" s="4" t="inlineStr">
        <is>
          <t>내용</t>
        </is>
      </c>
      <c r="B50" s="5" t="inlineStr">
        <is>
          <t>금액</t>
        </is>
      </c>
      <c r="C50" s="6" t="inlineStr">
        <is>
          <t>원금</t>
        </is>
      </c>
      <c r="D50" s="6" t="inlineStr">
        <is>
          <t>손익</t>
        </is>
      </c>
      <c r="E50" s="6" t="inlineStr">
        <is>
          <t>수익률(%)</t>
        </is>
      </c>
      <c r="F50" s="2" t="n"/>
      <c r="G50" s="9" t="inlineStr">
        <is>
          <t>SC은행 자산 상태</t>
        </is>
      </c>
      <c r="H50" s="10" t="inlineStr">
        <is>
          <t>금액</t>
        </is>
      </c>
      <c r="I50" s="3" t="n"/>
      <c r="J50" s="65" t="inlineStr">
        <is>
          <t>내역</t>
        </is>
      </c>
      <c r="K50" s="65" t="inlineStr">
        <is>
          <t>금액</t>
        </is>
      </c>
    </row>
    <row r="51" ht="13.5" customFormat="1" customHeight="1" s="1">
      <c r="A51" s="45" t="inlineStr">
        <is>
          <t>01. 은행([06] - [05])</t>
        </is>
      </c>
      <c r="B51" s="59">
        <f>H42</f>
        <v/>
      </c>
      <c r="C51" s="42" t="n"/>
      <c r="D51" s="42" t="n"/>
      <c r="E51" s="42" t="n"/>
      <c r="F51" s="3" t="n"/>
      <c r="G51" s="51" t="inlineStr">
        <is>
          <t>신한은행</t>
        </is>
      </c>
      <c r="H51" s="83" t="n">
        <v>2506029</v>
      </c>
      <c r="I51" s="3" t="n"/>
      <c r="J51" s="53" t="inlineStr">
        <is>
          <t>91. 월 고정 지출</t>
        </is>
      </c>
      <c r="K51" s="67" t="n">
        <v>1766187</v>
      </c>
    </row>
    <row r="52" ht="14.25" customFormat="1" customHeight="1" s="1">
      <c r="A52" s="7" t="inlineStr">
        <is>
          <t>77. 주식 투자</t>
        </is>
      </c>
      <c r="B52" s="380" t="n">
        <v>72369600</v>
      </c>
      <c r="C52" s="8" t="n"/>
      <c r="D52" s="8" t="n"/>
      <c r="E52" s="381">
        <f>B38 - B54</f>
        <v/>
      </c>
      <c r="F52" s="3" t="n"/>
      <c r="G52" s="311" t="inlineStr">
        <is>
          <t>토스뱅크</t>
        </is>
      </c>
      <c r="H52" s="83" t="n">
        <v>0</v>
      </c>
      <c r="I52" s="3" t="n"/>
      <c r="J52" s="311" t="n"/>
      <c r="K52" s="311" t="n"/>
    </row>
    <row r="53" ht="14.25" customFormat="1" customHeight="1" s="1">
      <c r="A53" s="7" t="inlineStr">
        <is>
          <t>70. [수협B] Sh 쑥쑥크는 아이적금(수종)</t>
        </is>
      </c>
      <c r="B53" s="98">
        <f>B103+E39</f>
        <v/>
      </c>
      <c r="C53" s="8" t="n"/>
      <c r="D53" s="8" t="n"/>
      <c r="E53" s="19" t="n">
        <v>100000</v>
      </c>
      <c r="F53" s="3" t="n"/>
      <c r="G53" s="311" t="inlineStr">
        <is>
          <t>세이프박스(카카오뱅크)</t>
        </is>
      </c>
      <c r="H53" s="83" t="n">
        <v>11000000</v>
      </c>
      <c r="I53" s="3" t="n"/>
      <c r="J53" s="311" t="n"/>
      <c r="K53" s="311" t="n"/>
    </row>
    <row r="54" ht="14.25" customFormat="1" customHeight="1" s="1">
      <c r="A54" s="7" t="inlineStr">
        <is>
          <t>91. 퇴직 연금(개인형 IPR)</t>
        </is>
      </c>
      <c r="B54" s="98" t="inlineStr">
        <is>
          <t>16.459,887</t>
        </is>
      </c>
      <c r="C54" s="382" t="n">
        <v>16000000</v>
      </c>
      <c r="D54" s="8" t="n"/>
      <c r="E54" s="227" t="inlineStr">
        <is>
          <t>99. 국민 연금</t>
        </is>
      </c>
      <c r="F54" s="3" t="n"/>
      <c r="G54" s="311" t="inlineStr">
        <is>
          <t>신협 예금</t>
        </is>
      </c>
      <c r="H54" s="83" t="n">
        <v>42000000</v>
      </c>
      <c r="I54" s="3" t="n"/>
      <c r="J54" s="311" t="n"/>
      <c r="K54" s="311" t="n"/>
    </row>
    <row r="55" ht="14.25" customFormat="1" customHeight="1" s="1">
      <c r="A55" s="43" t="inlineStr">
        <is>
          <t>1. 총 예적금</t>
        </is>
      </c>
      <c r="B55" s="60">
        <f>SUM(B36:B39)</f>
        <v/>
      </c>
      <c r="C55" s="44" t="n"/>
      <c r="D55" s="44" t="n"/>
      <c r="E55" s="44" t="n"/>
      <c r="F55" s="3" t="n"/>
      <c r="G55" s="311" t="inlineStr">
        <is>
          <t>OK 저축 은행 예금</t>
        </is>
      </c>
      <c r="H55" s="83" t="n">
        <v>30000000</v>
      </c>
      <c r="I55" s="3" t="n"/>
      <c r="J55" s="311" t="n"/>
      <c r="K55" s="311" t="n"/>
    </row>
    <row r="56" ht="14.25" customFormat="1" customHeight="1" s="1">
      <c r="A56" s="42" t="inlineStr">
        <is>
          <t>21. (무) 굿앤굿어린이CI보험(Hi1304)(현대해상, 진수종)</t>
        </is>
      </c>
      <c r="B56" s="61" t="n">
        <v>52000</v>
      </c>
      <c r="C56" s="137" t="n"/>
      <c r="D56" s="42" t="inlineStr">
        <is>
          <t> </t>
        </is>
      </c>
      <c r="E56" s="46" t="n"/>
      <c r="F56" s="3" t="n"/>
      <c r="G56" s="52" t="inlineStr">
        <is>
          <t>[06] 은행 예. 적금 총합</t>
        </is>
      </c>
      <c r="H56" s="12">
        <f>SUM(H37:H41)</f>
        <v/>
      </c>
      <c r="I56" s="3" t="n"/>
      <c r="J56" s="311" t="n"/>
      <c r="K56" s="311" t="n"/>
    </row>
    <row r="57" ht="14.25" customFormat="1" customHeight="1" s="1">
      <c r="A57" s="42" t="inlineStr">
        <is>
          <t>22. (무) 한아름행복플러스종합보험1404(한화손해보험, 잔태만)</t>
        </is>
      </c>
      <c r="B57" s="61" t="n">
        <v>66880</v>
      </c>
      <c r="C57" s="137" t="n"/>
      <c r="D57" s="42" t="n"/>
      <c r="E57" s="46" t="n"/>
      <c r="F57" s="3" t="n"/>
      <c r="G57" s="2" t="n"/>
      <c r="H57" s="3" t="n"/>
      <c r="I57" s="3" t="n"/>
      <c r="J57" s="311" t="n"/>
      <c r="K57" s="311" t="n"/>
    </row>
    <row r="58" ht="14.25" customFormat="1" customHeight="1" s="1">
      <c r="A58" s="47" t="inlineStr">
        <is>
          <t>2. 총 보험금</t>
        </is>
      </c>
      <c r="B58" s="14">
        <f>D44</f>
        <v/>
      </c>
      <c r="C58" s="48" t="n"/>
      <c r="D58" s="383" t="n">
        <v>0</v>
      </c>
      <c r="E58" s="48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K37+K38+K42</f>
        <v/>
      </c>
    </row>
    <row r="59" ht="14.25" customFormat="1" customHeight="1" s="1">
      <c r="A59" s="47" t="inlineStr">
        <is>
          <t>3. 부동산(현아트빌 404호)</t>
        </is>
      </c>
      <c r="B59" s="15" t="n">
        <v>280000000</v>
      </c>
      <c r="C59" s="15" t="inlineStr">
        <is>
          <t> </t>
        </is>
      </c>
      <c r="D59" s="48" t="n"/>
      <c r="E59" s="48" t="n"/>
      <c r="F59" s="3" t="n"/>
      <c r="G59" s="233" t="inlineStr">
        <is>
          <t>총 합계</t>
        </is>
      </c>
      <c r="H59" s="11">
        <f>B49-B750</f>
        <v/>
      </c>
      <c r="I59" s="3" t="n"/>
      <c r="J59" s="53" t="n"/>
      <c r="K59" s="384" t="n"/>
    </row>
    <row r="60" ht="14.25" customFormat="1" customHeight="1" s="1">
      <c r="A60" s="49" t="inlineStr">
        <is>
          <t>90. 총 합계</t>
        </is>
      </c>
      <c r="B60" s="16">
        <f>B41+B44+B45</f>
        <v/>
      </c>
      <c r="C60" s="50" t="n"/>
      <c r="D60" s="50" t="n"/>
      <c r="E60" s="50" t="n"/>
      <c r="F60" s="3" t="n"/>
      <c r="G60" s="2" t="n"/>
      <c r="H60" s="3" t="n"/>
      <c r="I60" s="3" t="n"/>
      <c r="J60" s="53" t="inlineStr">
        <is>
          <t> </t>
        </is>
      </c>
      <c r="K60" s="62" t="inlineStr">
        <is>
          <t> </t>
        </is>
      </c>
    </row>
    <row r="61" ht="14.25" customFormat="1" customHeight="1" s="1">
      <c r="A61" s="49" t="inlineStr">
        <is>
          <t>91. 가용 자산</t>
        </is>
      </c>
      <c r="B61" s="16">
        <f>B41+B44+B45</f>
        <v/>
      </c>
      <c r="C61" s="50" t="n"/>
      <c r="D61" s="50" t="n"/>
      <c r="E61" s="50" t="n"/>
      <c r="F61" s="3" t="n"/>
      <c r="I61" s="3" t="n"/>
      <c r="J61" s="55" t="inlineStr">
        <is>
          <t>수입(B) 총합</t>
        </is>
      </c>
      <c r="K61" s="63">
        <f>SUM(K45:K45)</f>
        <v/>
      </c>
    </row>
    <row r="62" ht="14.25" customFormat="1" customHeight="1" s="1">
      <c r="A62" s="385" t="inlineStr">
        <is>
          <t>결산 - 04월 10일 LG U+ CRM_PDA 현행화 Prj 투입, 생애최초 주택 구입자 취득세 환급금(2,203,680원 환급[04.10])</t>
        </is>
      </c>
      <c r="B62" s="374" t="n"/>
      <c r="C62" s="374" t="n"/>
      <c r="D62" s="374" t="n"/>
      <c r="E62" s="375" t="n"/>
      <c r="F62" s="3" t="n"/>
      <c r="I62" s="3" t="n"/>
      <c r="J62" s="56" t="inlineStr">
        <is>
          <t>총 합계([B] -[A])</t>
        </is>
      </c>
      <c r="K62" s="64">
        <f>K47-K44</f>
        <v/>
      </c>
    </row>
    <row r="63" ht="14.25" customFormat="1" customHeight="1" s="1">
      <c r="B63" s="1" t="n"/>
      <c r="F63" s="1" t="n"/>
      <c r="H63" s="1" t="n"/>
      <c r="I63" s="1" t="n"/>
      <c r="J63" s="1" t="n"/>
      <c r="K63" s="1" t="n"/>
      <c r="M63" s="1" t="n"/>
      <c r="N63" s="1" t="n"/>
      <c r="O63" s="1" t="n"/>
      <c r="P63" s="1" t="n"/>
      <c r="Q63" s="1" t="n"/>
    </row>
    <row r="64" ht="14.25" customFormat="1" customHeight="1" s="1">
      <c r="B64" s="1" t="n"/>
      <c r="F64" s="1" t="n"/>
      <c r="H64" s="1" t="n"/>
      <c r="I64" s="1" t="n"/>
      <c r="K64" s="1" t="n"/>
      <c r="M64" s="1" t="n"/>
      <c r="N64" s="1" t="n"/>
      <c r="O64" s="1" t="inlineStr">
        <is>
          <t> </t>
        </is>
      </c>
      <c r="P64" s="1" t="n"/>
      <c r="Q64" s="1" t="n"/>
    </row>
    <row r="65" ht="13.5" customHeight="1">
      <c r="A65" s="354" t="inlineStr">
        <is>
          <t>2023.03 자산</t>
        </is>
      </c>
      <c r="B65" s="374" t="n"/>
      <c r="C65" s="374" t="n"/>
      <c r="D65" s="375" t="n"/>
      <c r="E65" s="164" t="inlineStr">
        <is>
          <t>2023.03.31</t>
        </is>
      </c>
      <c r="F65" s="2" t="n"/>
      <c r="G65" s="378" t="inlineStr">
        <is>
          <t>은행 결산</t>
        </is>
      </c>
      <c r="H65" s="375" t="n"/>
      <c r="I65" s="3" t="n"/>
      <c r="J65" s="379" t="inlineStr">
        <is>
          <t>지출</t>
        </is>
      </c>
      <c r="K65" s="375" t="n"/>
      <c r="L65" s="3" t="n"/>
    </row>
    <row r="66" ht="12.75" customHeight="1">
      <c r="A66" s="4" t="inlineStr">
        <is>
          <t>내용</t>
        </is>
      </c>
      <c r="B66" s="5" t="inlineStr">
        <is>
          <t>금액</t>
        </is>
      </c>
      <c r="C66" s="6" t="inlineStr">
        <is>
          <t>원금</t>
        </is>
      </c>
      <c r="D66" s="6" t="inlineStr">
        <is>
          <t>손익</t>
        </is>
      </c>
      <c r="E66" s="6" t="inlineStr">
        <is>
          <t>수익률(%)</t>
        </is>
      </c>
      <c r="F66" s="2" t="n"/>
      <c r="G66" s="9" t="inlineStr">
        <is>
          <t>SC은행 자산 상태</t>
        </is>
      </c>
      <c r="H66" s="10" t="inlineStr">
        <is>
          <t>금액</t>
        </is>
      </c>
      <c r="I66" s="3" t="n"/>
      <c r="J66" s="65" t="inlineStr">
        <is>
          <t>내역</t>
        </is>
      </c>
      <c r="K66" s="65" t="inlineStr">
        <is>
          <t>금액</t>
        </is>
      </c>
    </row>
    <row r="67" ht="13.5" customFormat="1" customHeight="1" s="1">
      <c r="A67" s="45" t="inlineStr">
        <is>
          <t>01. 은행([06] - [05])</t>
        </is>
      </c>
      <c r="B67" s="59">
        <f>H58</f>
        <v/>
      </c>
      <c r="C67" s="42" t="n"/>
      <c r="D67" s="42" t="n"/>
      <c r="E67" s="42" t="n"/>
      <c r="F67" s="3" t="n"/>
      <c r="G67" s="51" t="inlineStr">
        <is>
          <t>신한은행</t>
        </is>
      </c>
      <c r="H67" s="83" t="n">
        <v>2325394</v>
      </c>
      <c r="I67" s="3" t="n"/>
      <c r="J67" s="53" t="inlineStr">
        <is>
          <t>91. 월 고정 지출</t>
        </is>
      </c>
      <c r="K67" s="67" t="n">
        <v>1766187</v>
      </c>
    </row>
    <row r="68" ht="14.25" customFormat="1" customHeight="1" s="1">
      <c r="A68" s="7" t="inlineStr">
        <is>
          <t>77. 주식 투자</t>
        </is>
      </c>
      <c r="B68" s="380" t="n">
        <v>72369600</v>
      </c>
      <c r="C68" s="8" t="n"/>
      <c r="D68" s="8" t="n"/>
      <c r="E68" s="381">
        <f>B54 - B70</f>
        <v/>
      </c>
      <c r="F68" s="3" t="n"/>
      <c r="G68" s="311" t="inlineStr">
        <is>
          <t>토스뱅크</t>
        </is>
      </c>
      <c r="H68" s="83" t="n">
        <v>0</v>
      </c>
      <c r="I68" s="3" t="n"/>
      <c r="J68" s="311" t="n"/>
      <c r="K68" s="311" t="n"/>
    </row>
    <row r="69" ht="14.25" customFormat="1" customHeight="1" s="1">
      <c r="A69" s="7" t="inlineStr">
        <is>
          <t>70. [수협B] Sh 쑥쑥크는 아이적금(수종)</t>
        </is>
      </c>
      <c r="B69" s="98">
        <f>B103+E55</f>
        <v/>
      </c>
      <c r="C69" s="8" t="n"/>
      <c r="D69" s="8" t="n"/>
      <c r="E69" s="19" t="n">
        <v>100000</v>
      </c>
      <c r="F69" s="3" t="n"/>
      <c r="G69" s="311" t="inlineStr">
        <is>
          <t>세이프박스(카카오뱅크)</t>
        </is>
      </c>
      <c r="H69" s="83" t="n">
        <v>11000000</v>
      </c>
      <c r="I69" s="3" t="n"/>
      <c r="J69" s="311" t="n"/>
      <c r="K69" s="311" t="n"/>
    </row>
    <row r="70" ht="14.25" customFormat="1" customHeight="1" s="1">
      <c r="A70" s="7" t="inlineStr">
        <is>
          <t>91. 퇴직 연금(개인형 IPR)</t>
        </is>
      </c>
      <c r="B70" s="98" t="n">
        <v>15838244</v>
      </c>
      <c r="C70" s="382" t="n">
        <v>16000000</v>
      </c>
      <c r="D70" s="8" t="n"/>
      <c r="E70" s="227" t="inlineStr">
        <is>
          <t>99. 국민 연금</t>
        </is>
      </c>
      <c r="F70" s="3" t="n"/>
      <c r="G70" s="311" t="inlineStr">
        <is>
          <t>신협 예금</t>
        </is>
      </c>
      <c r="H70" s="83" t="n">
        <v>42000000</v>
      </c>
      <c r="I70" s="3" t="n"/>
      <c r="J70" s="311" t="n"/>
      <c r="K70" s="311" t="n"/>
    </row>
    <row r="71" ht="14.25" customFormat="1" customHeight="1" s="1">
      <c r="A71" s="43" t="inlineStr">
        <is>
          <t>1. 총 예적금</t>
        </is>
      </c>
      <c r="B71" s="60">
        <f>SUM(B52:B55)</f>
        <v/>
      </c>
      <c r="C71" s="44" t="n"/>
      <c r="D71" s="44" t="n"/>
      <c r="E71" s="44" t="n"/>
      <c r="F71" s="3" t="n"/>
      <c r="G71" s="311" t="inlineStr">
        <is>
          <t>OK 저축 은행 예금</t>
        </is>
      </c>
      <c r="H71" s="83" t="n">
        <v>30000000</v>
      </c>
      <c r="I71" s="3" t="n"/>
      <c r="J71" s="311" t="n"/>
      <c r="K71" s="311" t="n"/>
    </row>
    <row r="72" ht="14.25" customFormat="1" customHeight="1" s="1">
      <c r="A72" s="42" t="inlineStr">
        <is>
          <t>21. (무) 굿앤굿어린이CI보험(Hi1304)(현대해상, 진수종)</t>
        </is>
      </c>
      <c r="B72" s="61" t="n">
        <v>52000</v>
      </c>
      <c r="C72" s="137" t="n"/>
      <c r="D72" s="42" t="inlineStr">
        <is>
          <t> </t>
        </is>
      </c>
      <c r="E72" s="46" t="n"/>
      <c r="F72" s="3" t="n"/>
      <c r="G72" s="52" t="inlineStr">
        <is>
          <t>[06] 은행 예. 적금 총합</t>
        </is>
      </c>
      <c r="H72" s="12">
        <f>SUM(H53:H57)</f>
        <v/>
      </c>
      <c r="I72" s="3" t="n"/>
      <c r="J72" s="311" t="n"/>
      <c r="K72" s="311" t="n"/>
    </row>
    <row r="73" ht="14.25" customFormat="1" customHeight="1" s="1">
      <c r="A73" s="42" t="inlineStr">
        <is>
          <t>22. (무) 한아름행복플러스종합보험1404(한화손해보험, 잔태만)</t>
        </is>
      </c>
      <c r="B73" s="61" t="n">
        <v>66880</v>
      </c>
      <c r="C73" s="137" t="n"/>
      <c r="D73" s="42" t="n"/>
      <c r="E73" s="46" t="n"/>
      <c r="F73" s="3" t="n"/>
      <c r="G73" s="2" t="n"/>
      <c r="H73" s="3" t="n"/>
      <c r="I73" s="3" t="n"/>
      <c r="J73" s="311" t="n"/>
      <c r="K73" s="311" t="n"/>
    </row>
    <row r="74" ht="14.25" customFormat="1" customHeight="1" s="1">
      <c r="A74" s="47" t="inlineStr">
        <is>
          <t>2. 총 보험금</t>
        </is>
      </c>
      <c r="B74" s="14">
        <f>D60</f>
        <v/>
      </c>
      <c r="C74" s="48" t="n"/>
      <c r="D74" s="383" t="n">
        <v>0</v>
      </c>
      <c r="E74" s="48" t="n"/>
      <c r="F74" s="3" t="n"/>
      <c r="G74" s="9" t="inlineStr">
        <is>
          <t>전원 대비 증감</t>
        </is>
      </c>
      <c r="H74" s="10" t="inlineStr">
        <is>
          <t>금액</t>
        </is>
      </c>
      <c r="I74" s="3" t="n"/>
      <c r="J74" s="54" t="inlineStr">
        <is>
          <t>지출(A) 총합</t>
        </is>
      </c>
      <c r="K74" s="63">
        <f>K53+K54+K58</f>
        <v/>
      </c>
    </row>
    <row r="75" ht="14.25" customFormat="1" customHeight="1" s="1">
      <c r="A75" s="47" t="inlineStr">
        <is>
          <t>3. 부동산(현아트빌 404호)</t>
        </is>
      </c>
      <c r="B75" s="15" t="n">
        <v>280000000</v>
      </c>
      <c r="C75" s="15" t="inlineStr">
        <is>
          <t> </t>
        </is>
      </c>
      <c r="D75" s="48" t="n"/>
      <c r="E75" s="48" t="n"/>
      <c r="F75" s="3" t="n"/>
      <c r="G75" s="233" t="inlineStr">
        <is>
          <t>총 합계</t>
        </is>
      </c>
      <c r="H75" s="11">
        <f>B65-B750</f>
        <v/>
      </c>
      <c r="I75" s="3" t="n"/>
      <c r="J75" s="53" t="n"/>
      <c r="K75" s="384" t="n"/>
    </row>
    <row r="76" ht="14.25" customFormat="1" customHeight="1" s="1">
      <c r="A76" s="49" t="inlineStr">
        <is>
          <t>90. 총 합계</t>
        </is>
      </c>
      <c r="B76" s="16">
        <f>B57+B60+B61</f>
        <v/>
      </c>
      <c r="C76" s="50" t="n"/>
      <c r="D76" s="50" t="n"/>
      <c r="E76" s="50" t="n"/>
      <c r="F76" s="3" t="n"/>
      <c r="G76" s="2" t="n"/>
      <c r="H76" s="3" t="n"/>
      <c r="I76" s="3" t="n"/>
      <c r="J76" s="53" t="inlineStr">
        <is>
          <t> </t>
        </is>
      </c>
      <c r="K76" s="62" t="inlineStr">
        <is>
          <t> </t>
        </is>
      </c>
    </row>
    <row r="77" ht="14.25" customFormat="1" customHeight="1" s="1">
      <c r="A77" s="49" t="inlineStr">
        <is>
          <t>91. 가용 자산</t>
        </is>
      </c>
      <c r="B77" s="16">
        <f>B57+B60+B61</f>
        <v/>
      </c>
      <c r="C77" s="50" t="n"/>
      <c r="D77" s="50" t="n"/>
      <c r="E77" s="50" t="n"/>
      <c r="F77" s="3" t="n"/>
      <c r="I77" s="3" t="n"/>
      <c r="J77" s="55" t="inlineStr">
        <is>
          <t>수입(B) 총합</t>
        </is>
      </c>
      <c r="K77" s="63">
        <f>SUM(K61:K61)</f>
        <v/>
      </c>
    </row>
    <row r="78" ht="14.25" customFormat="1" customHeight="1" s="1">
      <c r="A78" s="385" t="inlineStr">
        <is>
          <t>결산 - 3월 한달 자체 휴가(금여 없음)</t>
        </is>
      </c>
      <c r="B78" s="374" t="n"/>
      <c r="C78" s="374" t="n"/>
      <c r="D78" s="374" t="n"/>
      <c r="E78" s="375" t="n"/>
      <c r="F78" s="3" t="n"/>
      <c r="I78" s="3" t="n"/>
      <c r="J78" s="56" t="inlineStr">
        <is>
          <t>총 합계([B] -[A])</t>
        </is>
      </c>
      <c r="K78" s="64">
        <f>K63-K60</f>
        <v/>
      </c>
    </row>
    <row r="79" ht="14.25" customFormat="1" customHeight="1" s="1">
      <c r="B79" s="1" t="n"/>
      <c r="F79" s="1" t="n"/>
      <c r="H79" s="1" t="n"/>
      <c r="I79" s="1" t="n"/>
      <c r="J79" s="1" t="n"/>
      <c r="K79" s="1" t="n"/>
      <c r="M79" s="1" t="n"/>
      <c r="N79" s="1" t="n"/>
      <c r="O79" s="1" t="n"/>
      <c r="P79" s="1" t="n"/>
      <c r="Q79" s="1" t="n"/>
    </row>
    <row r="80" ht="14.25" customFormat="1" customHeight="1" s="1">
      <c r="B80" s="1" t="n"/>
      <c r="F80" s="1" t="n"/>
      <c r="H80" s="1" t="n"/>
      <c r="I80" s="1" t="n"/>
      <c r="K80" s="1" t="n"/>
      <c r="M80" s="1" t="n"/>
      <c r="N80" s="1" t="n"/>
      <c r="O80" s="1" t="inlineStr">
        <is>
          <t> </t>
        </is>
      </c>
      <c r="P80" s="1" t="n"/>
      <c r="Q80" s="1" t="n"/>
    </row>
    <row r="81" ht="13.5" customHeight="1">
      <c r="A81" s="354" t="inlineStr">
        <is>
          <t>2023.02 자산</t>
        </is>
      </c>
      <c r="B81" s="374" t="n"/>
      <c r="C81" s="374" t="n"/>
      <c r="D81" s="375" t="n"/>
      <c r="E81" s="164" t="inlineStr">
        <is>
          <t>2023.02.28</t>
        </is>
      </c>
      <c r="F81" s="2" t="n"/>
      <c r="G81" s="378" t="inlineStr">
        <is>
          <t>은행 결산</t>
        </is>
      </c>
      <c r="H81" s="375" t="n"/>
      <c r="I81" s="3" t="n"/>
      <c r="J81" s="379" t="inlineStr">
        <is>
          <t>지출</t>
        </is>
      </c>
      <c r="K81" s="375" t="n"/>
      <c r="L81" s="3" t="n"/>
    </row>
    <row r="82" ht="12.75" customHeight="1">
      <c r="A82" s="4" t="inlineStr">
        <is>
          <t>내용</t>
        </is>
      </c>
      <c r="B82" s="5" t="inlineStr">
        <is>
          <t>금액</t>
        </is>
      </c>
      <c r="C82" s="6" t="inlineStr">
        <is>
          <t>원금</t>
        </is>
      </c>
      <c r="D82" s="6" t="inlineStr">
        <is>
          <t>손익</t>
        </is>
      </c>
      <c r="E82" s="6" t="inlineStr">
        <is>
          <t>수익률(%)</t>
        </is>
      </c>
      <c r="F82" s="2" t="n"/>
      <c r="G82" s="9" t="inlineStr">
        <is>
          <t>SC은행 자산 상태</t>
        </is>
      </c>
      <c r="H82" s="10" t="inlineStr">
        <is>
          <t>금액</t>
        </is>
      </c>
      <c r="I82" s="3" t="n"/>
      <c r="J82" s="65" t="inlineStr">
        <is>
          <t>내역</t>
        </is>
      </c>
      <c r="K82" s="65" t="inlineStr">
        <is>
          <t>금액</t>
        </is>
      </c>
    </row>
    <row r="83" ht="13.5" customFormat="1" customHeight="1" s="1">
      <c r="A83" s="45" t="inlineStr">
        <is>
          <t>01. 은행([06] - [05])</t>
        </is>
      </c>
      <c r="B83" s="59">
        <f>H74</f>
        <v/>
      </c>
      <c r="C83" s="42" t="n"/>
      <c r="D83" s="42" t="n"/>
      <c r="E83" s="42" t="n"/>
      <c r="F83" s="3" t="n"/>
      <c r="G83" s="51" t="inlineStr">
        <is>
          <t>신한은행</t>
        </is>
      </c>
      <c r="H83" s="83" t="n">
        <v>1168500</v>
      </c>
      <c r="I83" s="3" t="n"/>
      <c r="J83" s="53" t="inlineStr">
        <is>
          <t>91. 월 고정 지출</t>
        </is>
      </c>
      <c r="K83" s="67" t="n">
        <v>1766187</v>
      </c>
    </row>
    <row r="84" ht="14.25" customFormat="1" customHeight="1" s="1">
      <c r="A84" s="7" t="inlineStr">
        <is>
          <t>77. 주식 투자</t>
        </is>
      </c>
      <c r="B84" s="380" t="n">
        <v>67791000</v>
      </c>
      <c r="C84" s="8" t="n"/>
      <c r="D84" s="8" t="n"/>
      <c r="E84" s="381">
        <f>B70 - B86</f>
        <v/>
      </c>
      <c r="F84" s="3" t="n"/>
      <c r="G84" s="311" t="inlineStr">
        <is>
          <t>토스뱅크</t>
        </is>
      </c>
      <c r="H84" s="83" t="n">
        <v>0</v>
      </c>
      <c r="I84" s="3" t="n"/>
      <c r="J84" s="311" t="n"/>
      <c r="K84" s="311" t="n"/>
    </row>
    <row r="85" ht="14.25" customFormat="1" customHeight="1" s="1">
      <c r="A85" s="7" t="inlineStr">
        <is>
          <t>70. [수협B] Sh 쑥쑥크는 아이적금(수종)</t>
        </is>
      </c>
      <c r="B85" s="98">
        <f>B103+E71</f>
        <v/>
      </c>
      <c r="C85" s="8" t="n"/>
      <c r="D85" s="8" t="n"/>
      <c r="E85" s="19" t="n">
        <v>100000</v>
      </c>
      <c r="F85" s="3" t="n"/>
      <c r="G85" s="311" t="inlineStr">
        <is>
          <t>세이프박스(카카오뱅크)</t>
        </is>
      </c>
      <c r="H85" s="83" t="n">
        <v>7000000</v>
      </c>
      <c r="I85" s="3" t="n"/>
      <c r="J85" s="311" t="n"/>
      <c r="K85" s="311" t="n"/>
    </row>
    <row r="86" ht="14.25" customFormat="1" customHeight="1" s="1">
      <c r="A86" s="7" t="inlineStr">
        <is>
          <t>91. 퇴직 연금(개인형 IPR)</t>
        </is>
      </c>
      <c r="B86" s="98" t="n">
        <v>15776339</v>
      </c>
      <c r="C86" s="382" t="n">
        <v>16000000</v>
      </c>
      <c r="D86" s="8" t="n"/>
      <c r="E86" s="227" t="inlineStr">
        <is>
          <t>99. 국민 연금</t>
        </is>
      </c>
      <c r="F86" s="3" t="n"/>
      <c r="G86" s="311" t="inlineStr">
        <is>
          <t>신협 예금</t>
        </is>
      </c>
      <c r="H86" s="83" t="n">
        <v>42000000</v>
      </c>
      <c r="I86" s="3" t="n"/>
      <c r="J86" s="311" t="n"/>
      <c r="K86" s="311" t="n"/>
    </row>
    <row r="87" ht="14.25" customFormat="1" customHeight="1" s="1">
      <c r="A87" s="43" t="inlineStr">
        <is>
          <t>1. 총 예적금</t>
        </is>
      </c>
      <c r="B87" s="60">
        <f>SUM(B68:B71)</f>
        <v/>
      </c>
      <c r="C87" s="44" t="n"/>
      <c r="D87" s="44" t="n"/>
      <c r="E87" s="44" t="n"/>
      <c r="F87" s="3" t="n"/>
      <c r="G87" s="311" t="inlineStr">
        <is>
          <t>OK 저축 은행 예금</t>
        </is>
      </c>
      <c r="H87" s="83" t="n">
        <v>30000000</v>
      </c>
      <c r="I87" s="3" t="n"/>
      <c r="J87" s="311" t="n"/>
      <c r="K87" s="311" t="n"/>
    </row>
    <row r="88" ht="14.25" customFormat="1" customHeight="1" s="1">
      <c r="A88" s="42" t="inlineStr">
        <is>
          <t>21. (무) 굿앤굿어린이CI보험(Hi1304)(현대해상, 진수종)</t>
        </is>
      </c>
      <c r="B88" s="61" t="n">
        <v>52000</v>
      </c>
      <c r="C88" s="137" t="n"/>
      <c r="D88" s="42" t="inlineStr">
        <is>
          <t> </t>
        </is>
      </c>
      <c r="E88" s="46" t="n"/>
      <c r="F88" s="3" t="n"/>
      <c r="G88" s="52" t="inlineStr">
        <is>
          <t>[06] 은행 예. 적금 총합</t>
        </is>
      </c>
      <c r="H88" s="12">
        <f>SUM(H69:H73)</f>
        <v/>
      </c>
      <c r="I88" s="3" t="n"/>
      <c r="J88" s="311" t="n"/>
      <c r="K88" s="311" t="n"/>
    </row>
    <row r="89" ht="14.25" customFormat="1" customHeight="1" s="1">
      <c r="A89" s="42" t="inlineStr">
        <is>
          <t>22. (무) 한아름행복플러스종합보험1404(한화손해보험, 잔태만)</t>
        </is>
      </c>
      <c r="B89" s="61" t="n">
        <v>66880</v>
      </c>
      <c r="C89" s="137" t="n"/>
      <c r="D89" s="42" t="n"/>
      <c r="E89" s="46" t="n"/>
      <c r="F89" s="3" t="n"/>
      <c r="G89" s="2" t="n"/>
      <c r="H89" s="3" t="n"/>
      <c r="I89" s="3" t="n"/>
      <c r="J89" s="311" t="n"/>
      <c r="K89" s="311" t="n"/>
    </row>
    <row r="90" ht="14.25" customFormat="1" customHeight="1" s="1">
      <c r="A90" s="47" t="inlineStr">
        <is>
          <t>2. 총 보험금</t>
        </is>
      </c>
      <c r="B90" s="14">
        <f>D76</f>
        <v/>
      </c>
      <c r="C90" s="48" t="n"/>
      <c r="D90" s="383" t="n">
        <v>0</v>
      </c>
      <c r="E90" s="48" t="n"/>
      <c r="F90" s="3" t="n"/>
      <c r="G90" s="9" t="inlineStr">
        <is>
          <t>전원 대비 증감</t>
        </is>
      </c>
      <c r="H90" s="10" t="inlineStr">
        <is>
          <t>금액</t>
        </is>
      </c>
      <c r="I90" s="3" t="n"/>
      <c r="J90" s="54" t="inlineStr">
        <is>
          <t>지출(A) 총합</t>
        </is>
      </c>
      <c r="K90" s="63">
        <f>K69+K70+K74</f>
        <v/>
      </c>
    </row>
    <row r="91" ht="14.25" customFormat="1" customHeight="1" s="1">
      <c r="A91" s="47" t="inlineStr">
        <is>
          <t>3. 부동산(현아트빌 404호)</t>
        </is>
      </c>
      <c r="B91" s="15" t="n">
        <v>280000000</v>
      </c>
      <c r="C91" s="15" t="inlineStr">
        <is>
          <t> </t>
        </is>
      </c>
      <c r="D91" s="48" t="n"/>
      <c r="E91" s="48" t="n"/>
      <c r="F91" s="3" t="n"/>
      <c r="G91" s="233" t="inlineStr">
        <is>
          <t>총 합계</t>
        </is>
      </c>
      <c r="H91" s="11">
        <f>B81-B750</f>
        <v/>
      </c>
      <c r="I91" s="3" t="n"/>
      <c r="J91" s="53" t="n"/>
      <c r="K91" s="384" t="n"/>
    </row>
    <row r="92" ht="14.25" customFormat="1" customHeight="1" s="1">
      <c r="A92" s="49" t="inlineStr">
        <is>
          <t>90. 총 합계</t>
        </is>
      </c>
      <c r="B92" s="16">
        <f>B73+B76+B77</f>
        <v/>
      </c>
      <c r="C92" s="50" t="n"/>
      <c r="D92" s="50" t="n"/>
      <c r="E92" s="50" t="n"/>
      <c r="F92" s="3" t="n"/>
      <c r="G92" s="2" t="n"/>
      <c r="H92" s="3" t="n"/>
      <c r="I92" s="3" t="n"/>
      <c r="J92" s="53" t="inlineStr">
        <is>
          <t> </t>
        </is>
      </c>
      <c r="K92" s="62" t="inlineStr">
        <is>
          <t> </t>
        </is>
      </c>
    </row>
    <row r="93" ht="14.25" customFormat="1" customHeight="1" s="1">
      <c r="A93" s="49" t="inlineStr">
        <is>
          <t>91. 가용 자산</t>
        </is>
      </c>
      <c r="B93" s="16">
        <f>B73+B76+B77</f>
        <v/>
      </c>
      <c r="C93" s="50" t="n"/>
      <c r="D93" s="50" t="n"/>
      <c r="E93" s="50" t="n"/>
      <c r="F93" s="3" t="n"/>
      <c r="I93" s="3" t="n"/>
      <c r="J93" s="55" t="inlineStr">
        <is>
          <t>수입(B) 총합</t>
        </is>
      </c>
      <c r="K93" s="63">
        <f>SUM(K77:K77)</f>
        <v/>
      </c>
    </row>
    <row r="94" ht="14.25" customFormat="1" customHeight="1" s="1">
      <c r="A94" s="385" t="inlineStr">
        <is>
          <t xml:space="preserve">결산 - </t>
        </is>
      </c>
      <c r="B94" s="374" t="n"/>
      <c r="C94" s="374" t="n"/>
      <c r="D94" s="374" t="n"/>
      <c r="E94" s="375" t="n"/>
      <c r="F94" s="3" t="n"/>
      <c r="I94" s="3" t="n"/>
      <c r="J94" s="56" t="inlineStr">
        <is>
          <t>총 합계([B] -[A])</t>
        </is>
      </c>
      <c r="K94" s="64">
        <f>K79-K76</f>
        <v/>
      </c>
    </row>
    <row r="95" ht="14.25" customFormat="1" customHeight="1" s="1">
      <c r="B95" s="1" t="n"/>
      <c r="F95" s="1" t="n"/>
      <c r="H95" s="1" t="n"/>
      <c r="I95" s="1" t="n"/>
      <c r="J95" s="1" t="n"/>
      <c r="K95" s="1" t="n"/>
      <c r="M95" s="1" t="n"/>
      <c r="N95" s="1" t="n"/>
      <c r="O95" s="1" t="n"/>
      <c r="P95" s="1" t="n"/>
      <c r="Q95" s="1" t="n"/>
    </row>
    <row r="96" ht="14.25" customFormat="1" customHeight="1" s="1">
      <c r="B96" s="1" t="n"/>
      <c r="F96" s="1" t="n"/>
      <c r="H96" s="1" t="n"/>
      <c r="I96" s="1" t="n"/>
      <c r="K96" s="1" t="n"/>
      <c r="M96" s="1" t="n"/>
      <c r="N96" s="1" t="n"/>
      <c r="O96" s="1" t="inlineStr">
        <is>
          <t> </t>
        </is>
      </c>
      <c r="P96" s="1" t="n"/>
      <c r="Q96" s="1" t="n"/>
    </row>
    <row r="97" ht="13.5" customHeight="1">
      <c r="A97" s="354" t="inlineStr">
        <is>
          <t>2023.01 자산</t>
        </is>
      </c>
      <c r="B97" s="374" t="n"/>
      <c r="C97" s="374" t="n"/>
      <c r="D97" s="375" t="n"/>
      <c r="E97" s="164" t="inlineStr">
        <is>
          <t>2023.01.31</t>
        </is>
      </c>
      <c r="F97" s="2" t="n"/>
      <c r="G97" s="378" t="inlineStr">
        <is>
          <t>은행 결산</t>
        </is>
      </c>
      <c r="H97" s="375" t="n"/>
      <c r="I97" s="3" t="n"/>
      <c r="J97" s="379" t="inlineStr">
        <is>
          <t>지출</t>
        </is>
      </c>
      <c r="K97" s="375" t="n"/>
      <c r="L97" s="3" t="n"/>
    </row>
    <row r="98" ht="12.75" customHeight="1">
      <c r="A98" s="4" t="inlineStr">
        <is>
          <t>내용</t>
        </is>
      </c>
      <c r="B98" s="5" t="inlineStr">
        <is>
          <t>금액</t>
        </is>
      </c>
      <c r="C98" s="6" t="inlineStr">
        <is>
          <t>원금</t>
        </is>
      </c>
      <c r="D98" s="6" t="inlineStr">
        <is>
          <t>손익</t>
        </is>
      </c>
      <c r="E98" s="6" t="inlineStr">
        <is>
          <t>수익률(%)</t>
        </is>
      </c>
      <c r="F98" s="2" t="n"/>
      <c r="G98" s="9" t="inlineStr">
        <is>
          <t>SC은행 자산 상태</t>
        </is>
      </c>
      <c r="H98" s="10" t="inlineStr">
        <is>
          <t>금액</t>
        </is>
      </c>
      <c r="I98" s="3" t="n"/>
      <c r="J98" s="65" t="inlineStr">
        <is>
          <t>내역</t>
        </is>
      </c>
      <c r="K98" s="65" t="inlineStr">
        <is>
          <t>금액</t>
        </is>
      </c>
    </row>
    <row r="99" ht="13.5" customFormat="1" customHeight="1" s="1">
      <c r="A99" s="45" t="inlineStr">
        <is>
          <t>01. 은행([06] - [05])</t>
        </is>
      </c>
      <c r="B99" s="59">
        <f>H90</f>
        <v/>
      </c>
      <c r="C99" s="42" t="n"/>
      <c r="D99" s="42" t="n"/>
      <c r="E99" s="42" t="n"/>
      <c r="F99" s="3" t="n"/>
      <c r="G99" s="51" t="inlineStr">
        <is>
          <t>신한은행</t>
        </is>
      </c>
      <c r="H99" s="83" t="n">
        <v>2284973</v>
      </c>
      <c r="I99" s="3" t="n"/>
      <c r="J99" s="53" t="inlineStr">
        <is>
          <t>91. 월 고정 지출</t>
        </is>
      </c>
      <c r="K99" s="67" t="n">
        <v>1766187</v>
      </c>
    </row>
    <row r="100" ht="14.25" customFormat="1" customHeight="1" s="1">
      <c r="A100" s="7" t="inlineStr">
        <is>
          <t>77. 주식 투자</t>
        </is>
      </c>
      <c r="B100" s="380" t="n">
        <v>72432200</v>
      </c>
      <c r="C100" s="8" t="n"/>
      <c r="D100" s="8" t="n"/>
      <c r="E100" s="381">
        <f>B86 - B102</f>
        <v/>
      </c>
      <c r="F100" s="3" t="n"/>
      <c r="G100" s="311" t="inlineStr">
        <is>
          <t>토스뱅크</t>
        </is>
      </c>
      <c r="H100" s="83" t="n">
        <v>0</v>
      </c>
      <c r="I100" s="3" t="n"/>
      <c r="J100" s="311" t="n"/>
      <c r="K100" s="311" t="n"/>
      <c r="O100" s="1" t="inlineStr">
        <is>
          <t> </t>
        </is>
      </c>
    </row>
    <row r="101" ht="14.25" customFormat="1" customHeight="1" s="1">
      <c r="A101" s="7" t="inlineStr">
        <is>
          <t>70. [수협B] Sh 쑥쑥크는 아이적금(수종)</t>
        </is>
      </c>
      <c r="B101" s="98">
        <f>B103+E87</f>
        <v/>
      </c>
      <c r="C101" s="8" t="n"/>
      <c r="D101" s="8" t="n"/>
      <c r="E101" s="19" t="n">
        <v>100000</v>
      </c>
      <c r="F101" s="3" t="n"/>
      <c r="G101" s="311" t="inlineStr">
        <is>
          <t>세이프박스(카카오뱅크)</t>
        </is>
      </c>
      <c r="H101" s="83" t="n">
        <v>7000000</v>
      </c>
      <c r="I101" s="3" t="n"/>
      <c r="J101" s="311" t="n"/>
      <c r="K101" s="311" t="n"/>
    </row>
    <row r="102" ht="14.25" customFormat="1" customHeight="1" s="1">
      <c r="A102" s="7" t="inlineStr">
        <is>
          <t>91. 퇴직 연금(개인형 IPR)</t>
        </is>
      </c>
      <c r="B102" s="98" t="n">
        <v>15348410</v>
      </c>
      <c r="C102" s="382" t="n">
        <v>16000000</v>
      </c>
      <c r="D102" s="8" t="n"/>
      <c r="E102" s="227" t="inlineStr">
        <is>
          <t>99. 국민 연금</t>
        </is>
      </c>
      <c r="F102" s="3" t="n"/>
      <c r="G102" s="311" t="inlineStr">
        <is>
          <t>신협 예금</t>
        </is>
      </c>
      <c r="H102" s="83" t="n">
        <v>42000000</v>
      </c>
      <c r="I102" s="3" t="n"/>
      <c r="J102" s="311" t="n"/>
      <c r="K102" s="311" t="n"/>
    </row>
    <row r="103" ht="14.25" customFormat="1" customHeight="1" s="1">
      <c r="A103" s="43" t="inlineStr">
        <is>
          <t>1. 총 예적금</t>
        </is>
      </c>
      <c r="B103" s="60">
        <f>SUM(B84:B87)</f>
        <v/>
      </c>
      <c r="C103" s="44" t="n"/>
      <c r="D103" s="44" t="n"/>
      <c r="E103" s="44" t="n"/>
      <c r="F103" s="3" t="n"/>
      <c r="G103" s="311" t="inlineStr">
        <is>
          <t>OK 저축 은행 예금</t>
        </is>
      </c>
      <c r="H103" s="83" t="n">
        <v>30000000</v>
      </c>
      <c r="I103" s="3" t="n"/>
      <c r="J103" s="311" t="n"/>
      <c r="K103" s="311" t="n"/>
    </row>
    <row r="104" ht="14.25" customFormat="1" customHeight="1" s="1">
      <c r="A104" s="42" t="inlineStr">
        <is>
          <t>21. (무) 굿앤굿어린이CI보험(Hi1304)(현대해상, 진수종)</t>
        </is>
      </c>
      <c r="B104" s="61" t="n">
        <v>52000</v>
      </c>
      <c r="C104" s="137" t="n"/>
      <c r="D104" s="42" t="inlineStr">
        <is>
          <t> </t>
        </is>
      </c>
      <c r="E104" s="46" t="n"/>
      <c r="F104" s="3" t="n"/>
      <c r="G104" s="52" t="inlineStr">
        <is>
          <t>[06] 은행 예. 적금 총합</t>
        </is>
      </c>
      <c r="H104" s="12">
        <f>SUM(H85:H89)</f>
        <v/>
      </c>
      <c r="I104" s="3" t="n"/>
      <c r="J104" s="311" t="n"/>
      <c r="K104" s="311" t="n"/>
    </row>
    <row r="105" ht="14.25" customFormat="1" customHeight="1" s="1">
      <c r="A105" s="42" t="inlineStr">
        <is>
          <t>22. (무) 한아름행복플러스종합보험1404(한화손해보험, 잔태만)</t>
        </is>
      </c>
      <c r="B105" s="61" t="n">
        <v>66880</v>
      </c>
      <c r="C105" s="137" t="n"/>
      <c r="D105" s="42" t="n"/>
      <c r="E105" s="46" t="n"/>
      <c r="F105" s="3" t="n"/>
      <c r="G105" s="2" t="n"/>
      <c r="H105" s="3" t="n"/>
      <c r="I105" s="3" t="n"/>
      <c r="J105" s="311" t="n"/>
      <c r="K105" s="311" t="n"/>
    </row>
    <row r="106" ht="14.25" customFormat="1" customHeight="1" s="1">
      <c r="A106" s="47" t="inlineStr">
        <is>
          <t>2. 총 보험금</t>
        </is>
      </c>
      <c r="B106" s="14">
        <f>D92</f>
        <v/>
      </c>
      <c r="C106" s="48" t="n"/>
      <c r="D106" s="383" t="n">
        <v>0</v>
      </c>
      <c r="E106" s="48" t="n"/>
      <c r="F106" s="3" t="n"/>
      <c r="G106" s="9" t="inlineStr">
        <is>
          <t>전원 대비 증감</t>
        </is>
      </c>
      <c r="H106" s="10" t="inlineStr">
        <is>
          <t>금액</t>
        </is>
      </c>
      <c r="I106" s="3" t="n"/>
      <c r="J106" s="54" t="inlineStr">
        <is>
          <t>지출(A) 총합</t>
        </is>
      </c>
      <c r="K106" s="63">
        <f>K85+K86+K90</f>
        <v/>
      </c>
    </row>
    <row r="107" ht="14.25" customFormat="1" customHeight="1" s="1">
      <c r="A107" s="47" t="inlineStr">
        <is>
          <t>3. 부동산(현아트빌 404호)</t>
        </is>
      </c>
      <c r="B107" s="15" t="n">
        <v>280000000</v>
      </c>
      <c r="C107" s="15" t="inlineStr">
        <is>
          <t> </t>
        </is>
      </c>
      <c r="D107" s="48" t="n"/>
      <c r="E107" s="48" t="n"/>
      <c r="F107" s="3" t="n"/>
      <c r="G107" s="233" t="inlineStr">
        <is>
          <t>총 합계</t>
        </is>
      </c>
      <c r="H107" s="11">
        <f>B97-B750</f>
        <v/>
      </c>
      <c r="I107" s="3" t="n"/>
      <c r="J107" s="53" t="n"/>
      <c r="K107" s="384" t="n"/>
      <c r="O107" s="1" t="inlineStr">
        <is>
          <t> </t>
        </is>
      </c>
    </row>
    <row r="108" ht="14.25" customFormat="1" customHeight="1" s="1">
      <c r="A108" s="49" t="inlineStr">
        <is>
          <t>90. 총 합계</t>
        </is>
      </c>
      <c r="B108" s="16">
        <f>B89+B92+B93</f>
        <v/>
      </c>
      <c r="C108" s="50" t="n"/>
      <c r="D108" s="50" t="n"/>
      <c r="E108" s="50" t="n"/>
      <c r="F108" s="3" t="n"/>
      <c r="G108" s="2" t="n"/>
      <c r="H108" s="3" t="n"/>
      <c r="I108" s="3" t="n"/>
      <c r="J108" s="53" t="inlineStr">
        <is>
          <t> </t>
        </is>
      </c>
      <c r="K108" s="62" t="inlineStr">
        <is>
          <t> </t>
        </is>
      </c>
    </row>
    <row r="109" ht="14.25" customFormat="1" customHeight="1" s="1">
      <c r="A109" s="49" t="inlineStr">
        <is>
          <t>91. 가용 자산</t>
        </is>
      </c>
      <c r="B109" s="16">
        <f>B89+B92+B93</f>
        <v/>
      </c>
      <c r="C109" s="50" t="n"/>
      <c r="D109" s="50" t="n"/>
      <c r="E109" s="50" t="n"/>
      <c r="F109" s="3" t="n"/>
      <c r="I109" s="3" t="n"/>
      <c r="J109" s="55" t="inlineStr">
        <is>
          <t>수입(B) 총합</t>
        </is>
      </c>
      <c r="K109" s="63">
        <f>SUM(K93:K93)</f>
        <v/>
      </c>
    </row>
    <row r="110" ht="14.25" customFormat="1" customHeight="1" s="1">
      <c r="A110" s="385" t="inlineStr">
        <is>
          <t xml:space="preserve">결산 - </t>
        </is>
      </c>
      <c r="B110" s="374" t="n"/>
      <c r="C110" s="374" t="n"/>
      <c r="D110" s="374" t="n"/>
      <c r="E110" s="375" t="n"/>
      <c r="F110" s="3" t="n"/>
      <c r="I110" s="3" t="n"/>
      <c r="J110" s="56" t="inlineStr">
        <is>
          <t>총 합계([B] -[A])</t>
        </is>
      </c>
      <c r="K110" s="64">
        <f>K95-K92</f>
        <v/>
      </c>
    </row>
    <row r="111" ht="14.25" customFormat="1" customHeight="1" s="1">
      <c r="B111" s="1" t="n"/>
      <c r="F111" s="1" t="n"/>
      <c r="H111" s="1" t="n"/>
      <c r="I111" s="1" t="n"/>
      <c r="J111" s="1" t="n"/>
      <c r="K111" s="1" t="n"/>
      <c r="M111" s="1" t="n"/>
      <c r="P111" s="1" t="n"/>
      <c r="Q111" s="1" t="n"/>
    </row>
    <row r="112" ht="14.25" customFormat="1" customHeight="1" s="1">
      <c r="B112" s="1" t="n"/>
      <c r="F112" s="1" t="n"/>
      <c r="H112" s="1" t="n"/>
      <c r="I112" s="1" t="n"/>
      <c r="K112" s="1" t="n"/>
      <c r="M112" s="1" t="n"/>
      <c r="N112" s="1" t="n"/>
      <c r="O112" s="1" t="n"/>
      <c r="P112" s="1" t="n"/>
      <c r="Q112" s="1" t="n"/>
    </row>
    <row r="113" ht="14.25" customFormat="1" customHeight="1" s="1">
      <c r="A113" s="303" t="inlineStr">
        <is>
          <t xml:space="preserve"> 2021.12 자산</t>
        </is>
      </c>
      <c r="B113" s="304" t="n"/>
      <c r="C113" s="304" t="n"/>
      <c r="D113" s="305" t="n"/>
      <c r="E113" s="164" t="inlineStr">
        <is>
          <t>2021.12.31</t>
        </is>
      </c>
      <c r="F113" s="2" t="n"/>
      <c r="G113" s="378" t="inlineStr">
        <is>
          <t>은행 결산</t>
        </is>
      </c>
      <c r="H113" s="375" t="n"/>
      <c r="I113" s="3" t="n"/>
      <c r="J113" s="308" t="inlineStr">
        <is>
          <t>지출</t>
        </is>
      </c>
      <c r="K113" s="309" t="n"/>
      <c r="L113" s="3" t="n"/>
    </row>
    <row r="114" ht="13.5" customHeight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</row>
    <row r="115" ht="12.75" customHeight="1">
      <c r="A115" s="45" t="inlineStr">
        <is>
          <t>01. 은행([06] - [05])</t>
        </is>
      </c>
      <c r="B115" s="59" t="n">
        <v>66930249</v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24930249</v>
      </c>
      <c r="I115" s="3" t="n"/>
      <c r="J115" s="53" t="inlineStr">
        <is>
          <t>91. 월 고정 지출</t>
        </is>
      </c>
      <c r="K115" s="67" t="n">
        <v>1766187</v>
      </c>
    </row>
    <row r="116" ht="14.25" customFormat="1" customHeight="1" s="1">
      <c r="A116" s="7" t="inlineStr">
        <is>
          <t>77. 주식 투자</t>
        </is>
      </c>
      <c r="B116" s="380" t="n">
        <v>70001500</v>
      </c>
      <c r="C116" s="8" t="n"/>
      <c r="D116" s="8" t="n"/>
      <c r="E116" s="8" t="n"/>
      <c r="F116" s="3" t="n"/>
      <c r="G116" s="311" t="inlineStr">
        <is>
          <t>토스뱅크</t>
        </is>
      </c>
      <c r="H116" s="83" t="n">
        <v>0</v>
      </c>
      <c r="I116" s="3" t="n"/>
      <c r="J116" s="311" t="n"/>
      <c r="K116" s="311" t="n"/>
    </row>
    <row r="117" ht="12.75" customFormat="1" customHeight="1" s="1">
      <c r="A117" s="7" t="inlineStr">
        <is>
          <t>70. [수협B] Sh 쑥쑥크는 아이적금(수종)</t>
        </is>
      </c>
      <c r="B117" s="98" t="n">
        <v>2700000</v>
      </c>
      <c r="C117" s="8" t="n"/>
      <c r="D117" s="8" t="n"/>
      <c r="E117" s="19" t="n">
        <v>100000</v>
      </c>
      <c r="F117" s="3" t="n"/>
      <c r="G117" s="311" t="inlineStr">
        <is>
          <t>세이프박스(카카오뱅크)</t>
        </is>
      </c>
      <c r="H117" s="83" t="n">
        <v>0</v>
      </c>
      <c r="I117" s="3" t="n"/>
      <c r="J117" s="311" t="n"/>
      <c r="K117" s="311" t="n"/>
    </row>
    <row r="118" ht="14.25" customFormat="1" customHeight="1" s="1">
      <c r="A118" s="7" t="inlineStr">
        <is>
          <t>74. [우리B] 주택청약종합저축(태만)</t>
        </is>
      </c>
      <c r="B118" s="98" t="n">
        <v>1900000</v>
      </c>
      <c r="C118" s="8" t="n"/>
      <c r="D118" s="8" t="n"/>
      <c r="E118" s="19" t="inlineStr">
        <is>
          <t> </t>
        </is>
      </c>
      <c r="F118" s="3" t="n"/>
      <c r="G118" s="311" t="inlineStr">
        <is>
          <t>신협 예금</t>
        </is>
      </c>
      <c r="H118" s="83" t="n">
        <v>42000000</v>
      </c>
      <c r="I118" s="3" t="n"/>
      <c r="J118" s="311" t="n"/>
      <c r="K118" s="311" t="n"/>
    </row>
    <row r="119" ht="14.25" customFormat="1" customHeight="1" s="1">
      <c r="A119" s="7" t="inlineStr">
        <is>
          <t>91. 퇴직 연금(개인형 IPR)</t>
        </is>
      </c>
      <c r="B119" s="98" t="n">
        <v>14993606</v>
      </c>
      <c r="C119" s="382" t="n">
        <v>16000000</v>
      </c>
      <c r="D119" s="8" t="n"/>
      <c r="E119" s="227" t="inlineStr">
        <is>
          <t>99. 국민 연금</t>
        </is>
      </c>
      <c r="F119" s="3" t="n"/>
      <c r="G119" s="52" t="inlineStr">
        <is>
          <t>[06] 은행 예. 적금 총합</t>
        </is>
      </c>
      <c r="H119" s="12">
        <f>SUM(H101:H104)</f>
        <v/>
      </c>
      <c r="I119" s="3" t="n"/>
      <c r="J119" s="311" t="n"/>
      <c r="K119" s="311" t="n"/>
    </row>
    <row r="120">
      <c r="A120" s="43" t="inlineStr">
        <is>
          <t>1. 총 예적금</t>
        </is>
      </c>
      <c r="B120" s="60" t="n">
        <v>141531749</v>
      </c>
      <c r="C120" s="44" t="n"/>
      <c r="D120" s="44" t="n"/>
      <c r="E120" s="44" t="n"/>
      <c r="F120" s="3" t="n"/>
      <c r="G120" s="3" t="n"/>
      <c r="H120" s="3" t="n"/>
      <c r="I120" s="3" t="n"/>
      <c r="J120" s="311" t="n"/>
      <c r="K120" s="311" t="n"/>
    </row>
    <row r="121">
      <c r="A121" s="42" t="inlineStr">
        <is>
          <t>21. (무) 굿앤굿어린이CI보험(Hi1304)(현대해상, 진수종)</t>
        </is>
      </c>
      <c r="B121" s="61" t="n">
        <v>52000</v>
      </c>
      <c r="C121" s="137" t="n"/>
      <c r="D121" s="42" t="inlineStr">
        <is>
          <t> </t>
        </is>
      </c>
      <c r="E121" s="46" t="n"/>
      <c r="F121" s="3" t="n"/>
      <c r="G121" s="2" t="n"/>
      <c r="H121" s="3" t="n"/>
      <c r="I121" s="3" t="n"/>
      <c r="J121" s="311" t="n"/>
      <c r="K121" s="311" t="n"/>
    </row>
    <row r="122">
      <c r="A122" s="42" t="inlineStr">
        <is>
          <t>22. (무) 한아름행복플러스종합보험1404(한화손해보험, 잔태만)</t>
        </is>
      </c>
      <c r="B122" s="61" t="n">
        <v>66880</v>
      </c>
      <c r="C122" s="137" t="n"/>
      <c r="D122" s="42" t="n"/>
      <c r="E122" s="46" t="n"/>
      <c r="F122" s="3" t="n"/>
      <c r="G122" s="9" t="inlineStr">
        <is>
          <t>전원 대비 증감</t>
        </is>
      </c>
      <c r="H122" s="10" t="inlineStr">
        <is>
          <t>금액</t>
        </is>
      </c>
      <c r="I122" s="3" t="n"/>
      <c r="J122" s="54" t="inlineStr">
        <is>
          <t>지출(A) 총합</t>
        </is>
      </c>
      <c r="K122" s="63" t="n">
        <v>1766187</v>
      </c>
    </row>
    <row r="123">
      <c r="A123" s="47" t="inlineStr">
        <is>
          <t>2. 총 보험금</t>
        </is>
      </c>
      <c r="B123" s="14" t="n">
        <v>0</v>
      </c>
      <c r="C123" s="48" t="n"/>
      <c r="D123" s="383" t="inlineStr">
        <is>
          <t xml:space="preserve"> - </t>
        </is>
      </c>
      <c r="E123" s="48" t="n"/>
      <c r="F123" s="3" t="n"/>
      <c r="G123" s="233" t="inlineStr">
        <is>
          <t>총 합계</t>
        </is>
      </c>
      <c r="H123" s="11" t="n">
        <v>66930249</v>
      </c>
      <c r="I123" s="3" t="n"/>
      <c r="J123" s="53" t="n"/>
      <c r="K123" s="384" t="n"/>
    </row>
    <row r="124">
      <c r="A124" s="47" t="inlineStr">
        <is>
          <t>3. 부동산(현아트빌 404호)</t>
        </is>
      </c>
      <c r="B124" s="15" t="n">
        <v>280000000</v>
      </c>
      <c r="C124" s="15" t="inlineStr">
        <is>
          <t> </t>
        </is>
      </c>
      <c r="D124" s="48" t="n"/>
      <c r="E124" s="48" t="n"/>
      <c r="F124" s="3" t="n"/>
      <c r="G124" s="2" t="n"/>
      <c r="H124" s="3" t="n"/>
      <c r="I124" s="3" t="n"/>
      <c r="J124" s="53" t="inlineStr">
        <is>
          <t> </t>
        </is>
      </c>
      <c r="K124" s="62" t="inlineStr">
        <is>
          <t> </t>
        </is>
      </c>
    </row>
    <row r="125">
      <c r="A125" s="49" t="inlineStr">
        <is>
          <t>90. 총 합계</t>
        </is>
      </c>
      <c r="B125" s="16" t="n">
        <v>431531749</v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 t="n">
        <v>0</v>
      </c>
    </row>
    <row r="126">
      <c r="A126" s="49" t="inlineStr">
        <is>
          <t>91. 가용 자산</t>
        </is>
      </c>
      <c r="B126" s="16" t="n">
        <v>431531749</v>
      </c>
      <c r="C126" s="50" t="n"/>
      <c r="D126" s="50" t="n"/>
      <c r="E126" s="50" t="n"/>
      <c r="F126" s="3" t="n"/>
      <c r="G126" s="2" t="n"/>
      <c r="H126" s="2" t="n"/>
      <c r="I126" s="3" t="n"/>
      <c r="J126" s="56" t="inlineStr">
        <is>
          <t>총 합계([B] -[A])</t>
        </is>
      </c>
      <c r="K126" s="64" t="n">
        <v>-1766187</v>
      </c>
    </row>
    <row r="127">
      <c r="A127" s="385" t="inlineStr">
        <is>
          <t>결산 - 2022.12.29(목)" 빌라(현아트빌 404호) 경매로 낙찰 받아서 구입함</t>
        </is>
      </c>
      <c r="B127" s="374" t="n"/>
      <c r="C127" s="374" t="n"/>
      <c r="D127" s="374" t="n"/>
      <c r="E127" s="375" t="n"/>
      <c r="F127" s="3" t="n"/>
      <c r="G127" s="2" t="n"/>
      <c r="H127" s="2" t="n"/>
      <c r="I127" s="3" t="n"/>
    </row>
    <row r="128">
      <c r="B128" s="1" t="n"/>
      <c r="F128" s="1" t="n"/>
      <c r="H128" s="1" t="n"/>
      <c r="I128" s="1" t="n"/>
      <c r="J128" s="1" t="n"/>
      <c r="K128" s="1" t="n"/>
    </row>
    <row r="129">
      <c r="B129" s="1" t="n"/>
      <c r="F129" s="1" t="n"/>
      <c r="H129" s="1" t="n"/>
      <c r="I129" s="1" t="n"/>
      <c r="K129" s="1" t="n"/>
    </row>
    <row r="130"/>
    <row r="131"/>
    <row r="132"/>
    <row r="133"/>
  </sheetData>
  <mergeCells count="27">
    <mergeCell ref="A48:E48"/>
    <mergeCell ref="J67:K67"/>
    <mergeCell ref="A64:E64"/>
    <mergeCell ref="A35:D35"/>
    <mergeCell ref="J19:K19"/>
    <mergeCell ref="A1:E1"/>
    <mergeCell ref="G67:H67"/>
    <mergeCell ref="A19:D19"/>
    <mergeCell ref="A67:D67"/>
    <mergeCell ref="A16:E16"/>
    <mergeCell ref="A83:D83"/>
    <mergeCell ref="G19:H19"/>
    <mergeCell ref="J83:K83"/>
    <mergeCell ref="A51:D51"/>
    <mergeCell ref="A80:E80"/>
    <mergeCell ref="G3:H3"/>
    <mergeCell ref="J35:K35"/>
    <mergeCell ref="G83:H83"/>
    <mergeCell ref="A113:E113"/>
    <mergeCell ref="A32:E32"/>
    <mergeCell ref="G35:H35"/>
    <mergeCell ref="J3:K3"/>
    <mergeCell ref="G51:H51"/>
    <mergeCell ref="A96:E96"/>
    <mergeCell ref="A3:D3"/>
    <mergeCell ref="J51:K51"/>
    <mergeCell ref="G99:H99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F0"/>
    <outlinePr summaryBelow="1" summaryRight="1"/>
    <pageSetUpPr/>
  </sheetPr>
  <dimension ref="A1:AH182"/>
  <sheetViews>
    <sheetView zoomScaleNormal="100" workbookViewId="0">
      <selection activeCell="J12" sqref="J12"/>
    </sheetView>
  </sheetViews>
  <sheetFormatPr baseColWidth="8" defaultRowHeight="11.25"/>
  <cols>
    <col width="9.33203125" bestFit="1" customWidth="1" style="386" min="1" max="1"/>
    <col width="21" bestFit="1" customWidth="1" style="387" min="2" max="2"/>
    <col width="10.21875" bestFit="1" customWidth="1" style="387" min="3" max="3"/>
    <col width="9" bestFit="1" customWidth="1" style="387" min="4" max="5"/>
    <col width="9.77734375" bestFit="1" customWidth="1" style="387" min="6" max="6"/>
    <col width="11" bestFit="1" customWidth="1" style="387" min="7" max="7"/>
    <col width="10.77734375" bestFit="1" customWidth="1" style="387" min="8" max="8"/>
    <col width="9.77734375" bestFit="1" customWidth="1" style="387" min="9" max="10"/>
    <col width="10.21875" customWidth="1" style="387" min="11" max="11"/>
    <col width="10.33203125" customWidth="1" style="387" min="12" max="12"/>
    <col width="10.77734375" bestFit="1" customWidth="1" style="387" min="13" max="13"/>
    <col width="11" customWidth="1" style="387" min="14" max="14"/>
    <col width="9.33203125" bestFit="1" customWidth="1" style="387" min="15" max="15"/>
    <col width="43.33203125" customWidth="1" style="387" min="16" max="16"/>
    <col width="6.21875" customWidth="1" style="387" min="17" max="17"/>
    <col width="20.33203125" customWidth="1" style="387" min="18" max="18"/>
    <col width="11.6640625" bestFit="1" customWidth="1" style="387" min="19" max="19"/>
    <col width="11.88671875" bestFit="1" customWidth="1" style="387" min="20" max="20"/>
    <col width="10" bestFit="1" customWidth="1" style="387" min="21" max="21"/>
    <col width="11.44140625" bestFit="1" customWidth="1" style="387" min="22" max="22"/>
    <col width="6.6640625" bestFit="1" customWidth="1" style="387" min="23" max="23"/>
    <col width="8.44140625" bestFit="1" customWidth="1" style="387" min="24" max="24"/>
    <col width="8.88671875" customWidth="1" style="387" min="25" max="16384"/>
  </cols>
  <sheetData>
    <row r="1" ht="14.25" customFormat="1" customHeight="1" s="1">
      <c r="A1" s="388" t="inlineStr">
        <is>
          <t>급여(2023)</t>
        </is>
      </c>
      <c r="B1" s="374" t="n"/>
      <c r="C1" s="374" t="n"/>
      <c r="D1" s="374" t="n"/>
      <c r="E1" s="374" t="n"/>
      <c r="F1" s="374" t="n"/>
      <c r="G1" s="374" t="n"/>
      <c r="H1" s="374" t="n"/>
      <c r="I1" s="374" t="n"/>
      <c r="J1" s="374" t="n"/>
      <c r="K1" s="374" t="n"/>
      <c r="L1" s="374" t="n"/>
      <c r="M1" s="374" t="n"/>
      <c r="N1" s="374" t="n"/>
      <c r="O1" s="374" t="n"/>
      <c r="P1" s="375" t="n"/>
      <c r="R1" s="389" t="inlineStr">
        <is>
          <t>사업 소득 원친 징수 업체(2023)</t>
        </is>
      </c>
      <c r="S1" s="374" t="n"/>
      <c r="T1" s="375" t="n"/>
    </row>
    <row r="2" ht="10.5" customFormat="1" customHeight="1" s="1">
      <c r="A2" s="321" t="inlineStr">
        <is>
          <t>수령일자</t>
        </is>
      </c>
      <c r="B2" s="321" t="inlineStr">
        <is>
          <t>내용</t>
        </is>
      </c>
      <c r="C2" s="390" t="inlineStr">
        <is>
          <t>계약 금액</t>
        </is>
      </c>
      <c r="D2" s="390" t="inlineStr">
        <is>
          <t>일당</t>
        </is>
      </c>
      <c r="E2" s="390" t="inlineStr">
        <is>
          <t>일수</t>
        </is>
      </c>
      <c r="F2" s="390" t="inlineStr">
        <is>
          <t>금액</t>
        </is>
      </c>
      <c r="G2" s="391" t="inlineStr">
        <is>
          <t>원천징수(3.3%)</t>
        </is>
      </c>
      <c r="H2" s="321" t="inlineStr">
        <is>
          <t xml:space="preserve"> 지급액</t>
        </is>
      </c>
      <c r="I2" s="293" t="inlineStr">
        <is>
          <t>고용보험료</t>
        </is>
      </c>
      <c r="J2" s="293" t="inlineStr">
        <is>
          <t>산재보험료</t>
        </is>
      </c>
      <c r="K2" s="195" t="inlineStr">
        <is>
          <t>실수령액</t>
        </is>
      </c>
      <c r="L2" s="321" t="inlineStr">
        <is>
          <t>회사</t>
        </is>
      </c>
      <c r="M2" s="374" t="n"/>
      <c r="N2" s="374" t="n"/>
      <c r="O2" s="375" t="n"/>
      <c r="P2" s="321" t="inlineStr">
        <is>
          <t>기타</t>
        </is>
      </c>
    </row>
    <row r="3" customFormat="1" s="1">
      <c r="A3" s="392" t="inlineStr">
        <is>
          <t>2023.01.10</t>
        </is>
      </c>
      <c r="B3" s="196" t="inlineStr">
        <is>
          <t>12월 급여(12.01 ~ 12.31)</t>
        </is>
      </c>
      <c r="C3" s="197" t="n">
        <v>8300000</v>
      </c>
      <c r="D3" s="135" t="n">
        <v>267537</v>
      </c>
      <c r="E3" s="393" t="n">
        <v>30</v>
      </c>
      <c r="F3" s="197">
        <f>C3</f>
        <v/>
      </c>
      <c r="G3" s="393">
        <f>F3*0.033</f>
        <v/>
      </c>
      <c r="H3" s="394">
        <f>(F3-G3)</f>
        <v/>
      </c>
      <c r="I3" s="274" t="n">
        <v>55970</v>
      </c>
      <c r="J3" s="275" t="n">
        <v>13780</v>
      </c>
      <c r="K3" s="200">
        <f>H3 - (I3 + J3)</f>
        <v/>
      </c>
      <c r="L3" s="311" t="inlineStr">
        <is>
          <t>(주)예술과 기술</t>
        </is>
      </c>
      <c r="M3" s="374" t="n"/>
      <c r="N3" s="374" t="n"/>
      <c r="O3" s="375" t="n"/>
      <c r="P3" s="311" t="inlineStr">
        <is>
          <t>효성 PMS Prj</t>
        </is>
      </c>
      <c r="Q3" s="387" t="n"/>
      <c r="R3" s="321" t="inlineStr">
        <is>
          <t>업체명</t>
        </is>
      </c>
      <c r="S3" s="288" t="inlineStr">
        <is>
          <t>지급 총액</t>
        </is>
      </c>
      <c r="T3" s="288" t="inlineStr">
        <is>
          <t>지급 총액</t>
        </is>
      </c>
      <c r="U3" s="387" t="n"/>
      <c r="V3" s="387" t="n"/>
      <c r="W3" s="387" t="n"/>
      <c r="X3" s="387" t="n"/>
    </row>
    <row r="4" customFormat="1" s="1">
      <c r="A4" s="395" t="inlineStr">
        <is>
          <t>2023.02.10</t>
        </is>
      </c>
      <c r="B4" s="196" t="inlineStr">
        <is>
          <t>01월 급여(01.01 ~ 01.31)</t>
        </is>
      </c>
      <c r="C4" s="197" t="n">
        <v>8300000</v>
      </c>
      <c r="D4" s="135" t="n">
        <v>267537</v>
      </c>
      <c r="E4" s="393" t="n">
        <v>30</v>
      </c>
      <c r="F4" s="197">
        <f>C4</f>
        <v/>
      </c>
      <c r="G4" s="393">
        <f>F4*0.033</f>
        <v/>
      </c>
      <c r="H4" s="394">
        <f>(F4-G4)</f>
        <v/>
      </c>
      <c r="I4" s="274" t="n">
        <v>55970</v>
      </c>
      <c r="J4" s="275" t="n">
        <v>13780</v>
      </c>
      <c r="K4" s="200">
        <f>H4 - (I4 + J4)</f>
        <v/>
      </c>
      <c r="L4" s="311" t="inlineStr">
        <is>
          <t>(주)예술과 기술</t>
        </is>
      </c>
      <c r="M4" s="374" t="n"/>
      <c r="N4" s="374" t="n"/>
      <c r="O4" s="375" t="n"/>
      <c r="P4" s="311" t="inlineStr">
        <is>
          <t>효성 PMS Prj</t>
        </is>
      </c>
      <c r="Q4" s="387" t="n"/>
      <c r="R4" s="311" t="inlineStr">
        <is>
          <t>(주)예술과 기술</t>
        </is>
      </c>
      <c r="S4" s="135" t="n">
        <v>23793333</v>
      </c>
      <c r="T4" s="289">
        <f>SUM(K3:K7)</f>
        <v/>
      </c>
      <c r="U4" s="387" t="n"/>
      <c r="V4" s="387" t="n"/>
      <c r="W4" s="387" t="n"/>
      <c r="X4" s="387" t="n"/>
    </row>
    <row r="5" customFormat="1" s="1">
      <c r="A5" s="395" t="inlineStr">
        <is>
          <t>2023.03.10</t>
        </is>
      </c>
      <c r="B5" s="196" t="inlineStr">
        <is>
          <t>02월 급여(02.01 ~ 02.28)</t>
        </is>
      </c>
      <c r="C5" s="197" t="n">
        <v>8300000</v>
      </c>
      <c r="D5" s="135" t="n">
        <v>267537</v>
      </c>
      <c r="E5" s="393" t="n">
        <v>30</v>
      </c>
      <c r="F5" s="197">
        <f>C5</f>
        <v/>
      </c>
      <c r="G5" s="393">
        <f>F5*0.033</f>
        <v/>
      </c>
      <c r="H5" s="394">
        <f>(F5-G5)</f>
        <v/>
      </c>
      <c r="I5" s="274" t="n">
        <v>55970</v>
      </c>
      <c r="J5" s="275" t="n">
        <v>13780</v>
      </c>
      <c r="K5" s="200">
        <f>H5 - (I5 + J5)</f>
        <v/>
      </c>
      <c r="L5" s="311" t="inlineStr">
        <is>
          <t>(주)예술과 기술</t>
        </is>
      </c>
      <c r="M5" s="374" t="n"/>
      <c r="N5" s="374" t="n"/>
      <c r="O5" s="375" t="n"/>
      <c r="P5" s="311" t="inlineStr">
        <is>
          <t>효성 PMS Prj</t>
        </is>
      </c>
      <c r="Q5" s="387" t="n"/>
      <c r="R5" s="311" t="n"/>
      <c r="S5" s="135" t="n"/>
      <c r="T5" s="289" t="n"/>
      <c r="U5" s="387" t="n"/>
      <c r="V5" s="387" t="n"/>
      <c r="W5" s="387" t="n"/>
      <c r="X5" s="387" t="n"/>
    </row>
    <row r="6" customFormat="1" s="1">
      <c r="A6" s="395" t="inlineStr">
        <is>
          <t>2023.05.10</t>
        </is>
      </c>
      <c r="B6" s="196" t="inlineStr">
        <is>
          <t>04월 급여(04.10 ~ 04.30)</t>
        </is>
      </c>
      <c r="C6" s="295" t="n">
        <v>7500000</v>
      </c>
      <c r="D6" s="135">
        <f>C6/30</f>
        <v/>
      </c>
      <c r="E6" s="396" t="n">
        <v>21</v>
      </c>
      <c r="F6" s="197">
        <f>D6*E6</f>
        <v/>
      </c>
      <c r="G6" s="393">
        <f>F6*0.033</f>
        <v/>
      </c>
      <c r="H6" s="394">
        <f>F6-G6</f>
        <v/>
      </c>
      <c r="I6" s="294" t="n">
        <v>35400</v>
      </c>
      <c r="J6" s="275" t="n">
        <v>7990</v>
      </c>
      <c r="K6" s="200">
        <f>H6 - (I6 + J6)</f>
        <v/>
      </c>
      <c r="L6" s="311" t="inlineStr">
        <is>
          <t>(주)예술과 기술</t>
        </is>
      </c>
      <c r="M6" s="374" t="n"/>
      <c r="N6" s="374" t="n"/>
      <c r="O6" s="375" t="n"/>
      <c r="P6" s="311" t="inlineStr">
        <is>
          <t>LG U+ CRM_PDA 현행화 Prj</t>
        </is>
      </c>
      <c r="R6" s="311" t="n"/>
      <c r="S6" s="135" t="n"/>
      <c r="T6" s="289" t="n"/>
    </row>
    <row r="7" customFormat="1" s="1">
      <c r="A7" s="395" t="inlineStr">
        <is>
          <t>2023.06.10</t>
        </is>
      </c>
      <c r="B7" s="196" t="inlineStr">
        <is>
          <t>05월 급여(05.01 ~ 05.31)</t>
        </is>
      </c>
      <c r="C7" s="197" t="n">
        <v>7500000</v>
      </c>
      <c r="D7" s="135">
        <f>C7/30</f>
        <v/>
      </c>
      <c r="E7" s="393" t="n">
        <v>30</v>
      </c>
      <c r="F7" s="197">
        <f>C7</f>
        <v/>
      </c>
      <c r="G7" s="393">
        <f>F7*0.033</f>
        <v/>
      </c>
      <c r="H7" s="394">
        <f>F7-G7</f>
        <v/>
      </c>
      <c r="I7" s="274" t="n">
        <v>55970</v>
      </c>
      <c r="J7" s="275" t="n">
        <v>13780</v>
      </c>
      <c r="K7" s="200">
        <f>H7 - (I7 + J7)</f>
        <v/>
      </c>
      <c r="L7" s="311" t="inlineStr">
        <is>
          <t>(주)예술과 기술</t>
        </is>
      </c>
      <c r="M7" s="374" t="n"/>
      <c r="N7" s="374" t="n"/>
      <c r="O7" s="375" t="n"/>
      <c r="P7" s="311" t="inlineStr">
        <is>
          <t>LG U+ CRM_PDA 현행화 Prj</t>
        </is>
      </c>
      <c r="R7" s="311" t="n"/>
      <c r="S7" s="135" t="n"/>
      <c r="T7" s="289" t="n"/>
    </row>
    <row r="8" customFormat="1" s="1">
      <c r="A8" s="395" t="inlineStr">
        <is>
          <t>2023.07.10</t>
        </is>
      </c>
      <c r="B8" s="196" t="inlineStr">
        <is>
          <t>06월 급여(05.01 ~ 05.31)</t>
        </is>
      </c>
      <c r="C8" s="197" t="n">
        <v>7500000</v>
      </c>
      <c r="D8" s="135">
        <f>C8/30</f>
        <v/>
      </c>
      <c r="E8" s="393" t="n">
        <v>30</v>
      </c>
      <c r="F8" s="197">
        <f>C8</f>
        <v/>
      </c>
      <c r="G8" s="393">
        <f>F8*0.033</f>
        <v/>
      </c>
      <c r="H8" s="394">
        <f>F8-G8</f>
        <v/>
      </c>
      <c r="I8" s="274" t="n">
        <v>55970</v>
      </c>
      <c r="J8" s="275" t="n">
        <v>13780</v>
      </c>
      <c r="K8" s="200" t="n">
        <v>7190505</v>
      </c>
      <c r="L8" s="311" t="inlineStr">
        <is>
          <t>(주)예술과 기술</t>
        </is>
      </c>
      <c r="M8" s="374" t="n"/>
      <c r="N8" s="374" t="n"/>
      <c r="O8" s="375" t="n"/>
      <c r="P8" s="311" t="inlineStr">
        <is>
          <t>LG U+ CRM_PDA 현행화 Prj</t>
        </is>
      </c>
      <c r="R8" s="397" t="inlineStr">
        <is>
          <t>합계</t>
        </is>
      </c>
      <c r="S8" s="291">
        <f>SUM(S4:S7)</f>
        <v/>
      </c>
      <c r="T8" s="291">
        <f>SUM(K3:K6)</f>
        <v/>
      </c>
    </row>
    <row r="9" customFormat="1" s="1">
      <c r="A9" s="398" t="inlineStr">
        <is>
          <t>2023.08.10</t>
        </is>
      </c>
      <c r="B9" s="196" t="inlineStr">
        <is>
          <t>06월 급여(05.01 ~ 05.31)</t>
        </is>
      </c>
      <c r="C9" s="197" t="n">
        <v>7500000</v>
      </c>
      <c r="D9" s="135">
        <f>C9/30</f>
        <v/>
      </c>
      <c r="E9" s="393" t="n">
        <v>30</v>
      </c>
      <c r="F9" s="197">
        <f>C9</f>
        <v/>
      </c>
      <c r="G9" s="393">
        <f>F9*0.033</f>
        <v/>
      </c>
      <c r="H9" s="394">
        <f>F9-G9</f>
        <v/>
      </c>
      <c r="I9" s="274" t="n">
        <v>55970</v>
      </c>
      <c r="J9" s="275" t="n">
        <v>13780</v>
      </c>
      <c r="K9" s="200">
        <f>H9 - (I9 + J9)</f>
        <v/>
      </c>
      <c r="L9" s="311" t="inlineStr">
        <is>
          <t>(주)예술과 기술</t>
        </is>
      </c>
      <c r="M9" s="374" t="n"/>
      <c r="N9" s="374" t="n"/>
      <c r="O9" s="375" t="n"/>
      <c r="P9" s="311" t="inlineStr">
        <is>
          <t>LG U+ CRM_PDA 현행화 Prj</t>
        </is>
      </c>
    </row>
    <row r="10" customFormat="1" s="1">
      <c r="A10" s="196" t="n"/>
      <c r="B10" s="196" t="n"/>
      <c r="C10" s="292" t="n"/>
      <c r="D10" s="135" t="n"/>
      <c r="E10" s="394" t="n"/>
      <c r="F10" s="197" t="n"/>
      <c r="G10" s="393" t="n"/>
      <c r="H10" s="394" t="n"/>
      <c r="I10" s="274" t="n"/>
      <c r="J10" s="275" t="n"/>
      <c r="K10" s="200" t="n"/>
      <c r="L10" s="311" t="n"/>
      <c r="M10" s="374" t="n"/>
      <c r="N10" s="374" t="n"/>
      <c r="O10" s="375" t="n"/>
      <c r="P10" s="311" t="n"/>
    </row>
    <row r="11" customFormat="1" s="1">
      <c r="A11" s="196" t="n"/>
      <c r="B11" s="196" t="n"/>
      <c r="C11" s="197" t="n"/>
      <c r="D11" s="135" t="n"/>
      <c r="E11" s="394" t="n"/>
      <c r="F11" s="274" t="n"/>
      <c r="G11" s="275" t="n"/>
      <c r="H11" s="200" t="n"/>
      <c r="I11" s="274" t="n"/>
      <c r="J11" s="275" t="n"/>
      <c r="K11" s="200" t="n"/>
      <c r="L11" s="311" t="n"/>
      <c r="M11" s="374" t="n"/>
      <c r="N11" s="374" t="n"/>
      <c r="O11" s="375" t="n"/>
      <c r="P11" s="311" t="n"/>
      <c r="Q11" s="387" t="n"/>
      <c r="R11" s="387" t="n"/>
      <c r="S11" s="387" t="n"/>
      <c r="T11" s="387" t="n"/>
      <c r="U11" s="387" t="n"/>
      <c r="V11" s="387" t="n"/>
      <c r="W11" s="387" t="n"/>
      <c r="X11" s="387" t="n"/>
    </row>
    <row r="12" customFormat="1" s="1">
      <c r="A12" s="196" t="n"/>
      <c r="B12" s="196" t="n"/>
      <c r="C12" s="197" t="n"/>
      <c r="D12" s="135" t="n"/>
      <c r="E12" s="394" t="n"/>
      <c r="F12" s="274" t="n"/>
      <c r="G12" s="275" t="n"/>
      <c r="H12" s="200" t="n"/>
      <c r="I12" s="274" t="n"/>
      <c r="J12" s="275" t="n"/>
      <c r="K12" s="200" t="n"/>
      <c r="L12" s="311" t="n"/>
      <c r="M12" s="374" t="n"/>
      <c r="N12" s="374" t="n"/>
      <c r="O12" s="375" t="n"/>
      <c r="P12" s="311" t="n"/>
      <c r="Q12" s="387" t="n"/>
      <c r="R12" s="387" t="n"/>
      <c r="S12" s="399" t="n"/>
      <c r="T12" s="387" t="n"/>
      <c r="U12" s="387" t="n"/>
      <c r="V12" s="387" t="n"/>
      <c r="W12" s="387" t="n"/>
      <c r="X12" s="387" t="n"/>
    </row>
    <row r="13" customFormat="1" s="1">
      <c r="A13" s="196" t="n"/>
      <c r="B13" s="196" t="n"/>
      <c r="C13" s="197" t="n"/>
      <c r="D13" s="135" t="n"/>
      <c r="E13" s="393" t="n"/>
      <c r="F13" s="197" t="n"/>
      <c r="G13" s="393" t="n"/>
      <c r="H13" s="394" t="n"/>
      <c r="I13" s="274" t="n"/>
      <c r="J13" s="275" t="n"/>
      <c r="K13" s="200" t="n"/>
      <c r="L13" s="311" t="n"/>
      <c r="M13" s="374" t="n"/>
      <c r="N13" s="374" t="n"/>
      <c r="O13" s="375" t="n"/>
      <c r="P13" s="311" t="n"/>
      <c r="Q13" s="387" t="n"/>
      <c r="R13" s="387" t="n"/>
      <c r="S13" s="387" t="n"/>
      <c r="T13" s="387" t="n"/>
      <c r="U13" s="387" t="n"/>
      <c r="V13" s="387" t="n"/>
      <c r="W13" s="387" t="n"/>
      <c r="X13" s="387" t="n"/>
    </row>
    <row r="14" customFormat="1" s="1">
      <c r="A14" s="398" t="n"/>
      <c r="B14" s="196" t="n"/>
      <c r="C14" s="197" t="n"/>
      <c r="D14" s="135" t="n"/>
      <c r="E14" s="393" t="n"/>
      <c r="F14" s="197" t="n"/>
      <c r="G14" s="393" t="n"/>
      <c r="H14" s="394" t="n"/>
      <c r="I14" s="274" t="n"/>
      <c r="J14" s="275" t="n"/>
      <c r="K14" s="200" t="n"/>
      <c r="L14" s="311" t="n"/>
      <c r="M14" s="374" t="n"/>
      <c r="N14" s="374" t="n"/>
      <c r="O14" s="375" t="n"/>
      <c r="P14" s="311" t="n"/>
      <c r="Q14" s="387" t="n"/>
      <c r="R14" s="387" t="n"/>
      <c r="S14" s="387" t="n"/>
      <c r="T14" s="387" t="n"/>
      <c r="U14" s="387" t="n"/>
      <c r="V14" s="387" t="n"/>
      <c r="W14" s="387" t="n"/>
      <c r="X14" s="387" t="n"/>
    </row>
    <row r="15" ht="10.5" customFormat="1" customHeight="1" s="1">
      <c r="A15" s="400" t="n"/>
      <c r="B15" s="244" t="n"/>
      <c r="C15" s="244" t="n"/>
      <c r="D15" s="245" t="n"/>
      <c r="E15" s="401" t="n"/>
      <c r="F15" s="250">
        <f>SUM(F3:F14)</f>
        <v/>
      </c>
      <c r="G15" s="250">
        <f>SUM(G3:G14)</f>
        <v/>
      </c>
      <c r="H15" s="250">
        <f>SUM(H3:H14)</f>
        <v/>
      </c>
      <c r="I15" s="247">
        <f>SUM(I3:I14)</f>
        <v/>
      </c>
      <c r="J15" s="247">
        <f>SUM(J3:J14)</f>
        <v/>
      </c>
      <c r="K15" s="247">
        <f>SUM(K3:K14)</f>
        <v/>
      </c>
      <c r="L15" s="248" t="n"/>
      <c r="M15" s="374" t="n"/>
      <c r="N15" s="374" t="n"/>
      <c r="O15" s="375" t="n"/>
      <c r="P15" s="248" t="n"/>
      <c r="Q15" s="387" t="n"/>
      <c r="R15" s="387" t="n"/>
      <c r="S15" s="387" t="n"/>
      <c r="T15" s="387" t="n"/>
      <c r="U15" s="387" t="n"/>
      <c r="V15" s="387" t="n"/>
      <c r="W15" s="387" t="n"/>
      <c r="X15" s="387" t="n"/>
    </row>
    <row r="16" ht="10.5" customHeight="1">
      <c r="A16" s="387" t="n"/>
      <c r="B16" s="402" t="inlineStr">
        <is>
          <t>합계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4.25" customFormat="1" customHeight="1" s="1">
      <c r="A17" s="388" t="inlineStr">
        <is>
          <t>급여(2022)</t>
        </is>
      </c>
      <c r="B17" s="374" t="n"/>
      <c r="C17" s="374" t="n"/>
      <c r="D17" s="374" t="n"/>
      <c r="E17" s="374" t="n"/>
      <c r="F17" s="374" t="n"/>
      <c r="G17" s="374" t="n"/>
      <c r="H17" s="374" t="n"/>
      <c r="I17" s="374" t="n"/>
      <c r="J17" s="374" t="n"/>
      <c r="K17" s="374" t="n"/>
      <c r="L17" s="374" t="n"/>
      <c r="M17" s="374" t="n"/>
      <c r="N17" s="374" t="n"/>
      <c r="O17" s="374" t="n"/>
      <c r="P17" s="375" t="n"/>
      <c r="R17" s="389" t="inlineStr">
        <is>
          <t>사업 소득 원친 징수 업체(2022)</t>
        </is>
      </c>
      <c r="S17" s="374" t="n"/>
      <c r="T17" s="375" t="n"/>
      <c r="Z17" s="387" t="n"/>
      <c r="AA17" s="387" t="n"/>
      <c r="AB17" s="387" t="n"/>
      <c r="AC17" s="387" t="n"/>
      <c r="AD17" s="387" t="n"/>
      <c r="AE17" s="387" t="n"/>
      <c r="AF17" s="387" t="n"/>
      <c r="AG17" s="387" t="n"/>
      <c r="AH17" s="387" t="n"/>
    </row>
    <row r="18" customFormat="1" s="1">
      <c r="A18" s="321" t="inlineStr">
        <is>
          <t>수령일자</t>
        </is>
      </c>
      <c r="B18" s="321" t="inlineStr">
        <is>
          <t>내용</t>
        </is>
      </c>
      <c r="C18" s="390" t="inlineStr">
        <is>
          <t>계약 금액</t>
        </is>
      </c>
      <c r="D18" s="390" t="inlineStr">
        <is>
          <t>일당</t>
        </is>
      </c>
      <c r="E18" s="390" t="inlineStr">
        <is>
          <t>일수</t>
        </is>
      </c>
      <c r="F18" s="390" t="inlineStr">
        <is>
          <t>금액</t>
        </is>
      </c>
      <c r="G18" s="391" t="inlineStr">
        <is>
          <t>원천징수(3.3%)</t>
        </is>
      </c>
      <c r="H18" s="321" t="inlineStr">
        <is>
          <t xml:space="preserve"> 지급액</t>
        </is>
      </c>
      <c r="I18" s="293" t="inlineStr">
        <is>
          <t>고용보험료</t>
        </is>
      </c>
      <c r="J18" s="293" t="inlineStr">
        <is>
          <t>산재보험료</t>
        </is>
      </c>
      <c r="K18" s="195" t="inlineStr">
        <is>
          <t>실수령액</t>
        </is>
      </c>
      <c r="L18" s="321" t="inlineStr">
        <is>
          <t>회사</t>
        </is>
      </c>
      <c r="M18" s="374" t="n"/>
      <c r="N18" s="374" t="n"/>
      <c r="O18" s="375" t="n"/>
      <c r="P18" s="321" t="inlineStr">
        <is>
          <t>기타</t>
        </is>
      </c>
      <c r="R18" s="321" t="inlineStr">
        <is>
          <t>업체명</t>
        </is>
      </c>
      <c r="S18" s="288" t="inlineStr">
        <is>
          <t>지급 총액</t>
        </is>
      </c>
      <c r="T18" s="288" t="inlineStr">
        <is>
          <t>지급 총액</t>
        </is>
      </c>
    </row>
    <row r="19" customFormat="1" s="1">
      <c r="A19" s="398" t="inlineStr">
        <is>
          <t>2022.01.10</t>
        </is>
      </c>
      <c r="B19" s="196" t="inlineStr">
        <is>
          <t>12월 급여(12.01 ~ 12.31)</t>
        </is>
      </c>
      <c r="C19" s="197" t="n">
        <v>9000000</v>
      </c>
      <c r="D19" s="135">
        <f>C19/30</f>
        <v/>
      </c>
      <c r="E19" s="393" t="n">
        <v>30</v>
      </c>
      <c r="F19" s="197">
        <f>C19</f>
        <v/>
      </c>
      <c r="G19" s="393">
        <f>F19*0.033</f>
        <v/>
      </c>
      <c r="H19" s="394">
        <f>F19-G19</f>
        <v/>
      </c>
      <c r="I19" s="200">
        <f>H19</f>
        <v/>
      </c>
      <c r="J19" s="197" t="n"/>
      <c r="K19" s="200" t="n">
        <v>8691585</v>
      </c>
      <c r="L19" s="311" t="inlineStr">
        <is>
          <t>(주)와이즈 인포텍</t>
        </is>
      </c>
      <c r="M19" s="374" t="n"/>
      <c r="N19" s="374" t="n"/>
      <c r="O19" s="375" t="n"/>
      <c r="P19" s="311" t="inlineStr">
        <is>
          <t>LG U+ Prj(11,415원 적게 받음)</t>
        </is>
      </c>
      <c r="R19" s="311" t="inlineStr">
        <is>
          <t xml:space="preserve">아데나 소프트(주) </t>
        </is>
      </c>
      <c r="S19" s="135" t="n">
        <v>27750000</v>
      </c>
      <c r="T19" s="289">
        <f>SUM(K19:K22)</f>
        <v/>
      </c>
    </row>
    <row r="20" customFormat="1" s="1">
      <c r="A20" s="398" t="inlineStr">
        <is>
          <t>2022.02.18</t>
        </is>
      </c>
      <c r="B20" s="196" t="inlineStr">
        <is>
          <t>01월 급여(01.10 ~ 01.31)</t>
        </is>
      </c>
      <c r="C20" s="197" t="n">
        <v>7500000</v>
      </c>
      <c r="D20" s="135">
        <f>C20/30</f>
        <v/>
      </c>
      <c r="E20" s="393" t="n">
        <v>21</v>
      </c>
      <c r="F20" s="197">
        <f>D20*E20</f>
        <v/>
      </c>
      <c r="G20" s="393">
        <f>F20*0.033</f>
        <v/>
      </c>
      <c r="H20" s="394">
        <f>F20-G20</f>
        <v/>
      </c>
      <c r="I20" s="274" t="n"/>
      <c r="J20" s="275" t="n"/>
      <c r="K20" s="197" t="n">
        <v>5076750</v>
      </c>
      <c r="L20" s="311" t="inlineStr">
        <is>
          <t xml:space="preserve">아데나 소프트(주) </t>
        </is>
      </c>
      <c r="M20" s="374" t="n"/>
      <c r="N20" s="374" t="n"/>
      <c r="O20" s="375" t="n"/>
      <c r="P20" s="311" t="inlineStr">
        <is>
          <t>DB손보 TM 모바일 전자 청약 시스템 Prj</t>
        </is>
      </c>
      <c r="R20" s="311" t="inlineStr">
        <is>
          <t>(주)제이앤에스팩토리</t>
        </is>
      </c>
      <c r="S20" s="135" t="n">
        <v>13500000</v>
      </c>
      <c r="T20" s="289">
        <f>SUM(K23:K24)</f>
        <v/>
      </c>
    </row>
    <row r="21" customFormat="1" s="1">
      <c r="A21" s="398" t="inlineStr">
        <is>
          <t>2022.03.18</t>
        </is>
      </c>
      <c r="B21" s="196" t="inlineStr">
        <is>
          <t>02월 급여(02.01 ~ 02.28)</t>
        </is>
      </c>
      <c r="C21" s="197" t="n">
        <v>7500000</v>
      </c>
      <c r="D21" s="135">
        <f>C21/30</f>
        <v/>
      </c>
      <c r="E21" s="393" t="n">
        <v>30</v>
      </c>
      <c r="F21" s="197">
        <f>C21</f>
        <v/>
      </c>
      <c r="G21" s="393">
        <f>F21*0.033</f>
        <v/>
      </c>
      <c r="H21" s="394">
        <f>F21-G21</f>
        <v/>
      </c>
      <c r="I21" s="274" t="n"/>
      <c r="J21" s="275" t="n"/>
      <c r="K21" s="200" t="n">
        <v>7252500</v>
      </c>
      <c r="L21" s="311" t="inlineStr">
        <is>
          <t xml:space="preserve">아데나 소프트(주) </t>
        </is>
      </c>
      <c r="M21" s="374" t="n"/>
      <c r="N21" s="374" t="n"/>
      <c r="O21" s="375" t="n"/>
      <c r="P21" s="311" t="inlineStr">
        <is>
          <t>DB손보 TM 모바일 전자 청약 시스템 Prj</t>
        </is>
      </c>
      <c r="R21" s="311" t="inlineStr">
        <is>
          <t>(주)에스피에스엔터프라이즈</t>
        </is>
      </c>
      <c r="S21" s="135" t="n">
        <v>16065000</v>
      </c>
      <c r="T21" s="289">
        <f>SUM(K25:K26)</f>
        <v/>
      </c>
    </row>
    <row r="22" customFormat="1" s="1">
      <c r="A22" s="398" t="inlineStr">
        <is>
          <t>2022.04.20</t>
        </is>
      </c>
      <c r="B22" s="196" t="inlineStr">
        <is>
          <t>03월 급여(03.02 ~ 03.31)</t>
        </is>
      </c>
      <c r="C22" s="197" t="n">
        <v>7500000</v>
      </c>
      <c r="D22" s="135">
        <f>C22/30</f>
        <v/>
      </c>
      <c r="E22" s="393" t="n">
        <v>30</v>
      </c>
      <c r="F22" s="197">
        <f>C22</f>
        <v/>
      </c>
      <c r="G22" s="393">
        <f>F22*0.033</f>
        <v/>
      </c>
      <c r="H22" s="394">
        <f>F22-G22</f>
        <v/>
      </c>
      <c r="I22" s="274" t="n"/>
      <c r="J22" s="275" t="n"/>
      <c r="K22" s="200" t="n">
        <v>7252500</v>
      </c>
      <c r="L22" s="311" t="inlineStr">
        <is>
          <t xml:space="preserve">아데나 소프트(주) </t>
        </is>
      </c>
      <c r="M22" s="374" t="n"/>
      <c r="N22" s="374" t="n"/>
      <c r="O22" s="375" t="n"/>
      <c r="P22" s="311" t="inlineStr">
        <is>
          <t>DB손보 TM 모바일 전자 청약 시스템 Prj</t>
        </is>
      </c>
      <c r="R22" s="311" t="inlineStr">
        <is>
          <t>(주)예술과 기술</t>
        </is>
      </c>
      <c r="S22" s="135" t="n">
        <v>23793333</v>
      </c>
      <c r="T22" s="289">
        <f>SUM(K27:K29)</f>
        <v/>
      </c>
    </row>
    <row r="23" customFormat="1" s="1">
      <c r="A23" s="398" t="inlineStr">
        <is>
          <t>2022.05.20</t>
        </is>
      </c>
      <c r="B23" s="196" t="inlineStr">
        <is>
          <t>04월 급여(04.01 ~ 04.30)</t>
        </is>
      </c>
      <c r="C23" s="197" t="n">
        <v>7500000</v>
      </c>
      <c r="D23" s="135">
        <f>C23/30</f>
        <v/>
      </c>
      <c r="E23" s="393" t="n">
        <v>30</v>
      </c>
      <c r="F23" s="197">
        <f>C23</f>
        <v/>
      </c>
      <c r="G23" s="393">
        <f>F23*0.033</f>
        <v/>
      </c>
      <c r="H23" s="394">
        <f>F23-G23</f>
        <v/>
      </c>
      <c r="I23" s="274" t="n"/>
      <c r="J23" s="275" t="n"/>
      <c r="K23" s="200" t="n">
        <v>7252500</v>
      </c>
      <c r="L23" s="311" t="inlineStr">
        <is>
          <t xml:space="preserve">아데나 소프트(주) </t>
        </is>
      </c>
      <c r="M23" s="374" t="n"/>
      <c r="N23" s="374" t="n"/>
      <c r="O23" s="375" t="n"/>
      <c r="P23" s="311" t="inlineStr">
        <is>
          <t>DB손보 TM 모바일 전자 청약 시스템 Prj</t>
        </is>
      </c>
      <c r="R23" s="397" t="inlineStr">
        <is>
          <t>합계</t>
        </is>
      </c>
      <c r="S23" s="291">
        <f>SUM(S19:S22)</f>
        <v/>
      </c>
      <c r="T23" s="291">
        <f>SUM(T19:T22)</f>
        <v/>
      </c>
    </row>
    <row r="24" customFormat="1" s="1">
      <c r="A24" s="398" t="inlineStr">
        <is>
          <t>2022.06.03</t>
        </is>
      </c>
      <c r="B24" s="196" t="inlineStr">
        <is>
          <t>05월 급여(05.01 ~ 05.31)</t>
        </is>
      </c>
      <c r="C24" s="197" t="n">
        <v>7500000</v>
      </c>
      <c r="D24" s="135">
        <f>C24/30</f>
        <v/>
      </c>
      <c r="E24" s="393" t="n">
        <v>30</v>
      </c>
      <c r="F24" s="197">
        <f>C24</f>
        <v/>
      </c>
      <c r="G24" s="393">
        <f>F24*0.033</f>
        <v/>
      </c>
      <c r="H24" s="394">
        <f>F24-G24</f>
        <v/>
      </c>
      <c r="I24" s="274" t="n"/>
      <c r="J24" s="275" t="n"/>
      <c r="K24" s="200" t="n">
        <v>7238720</v>
      </c>
      <c r="L24" s="311" t="inlineStr">
        <is>
          <t xml:space="preserve">(주) 제이앤에스팩토리 </t>
        </is>
      </c>
      <c r="M24" s="374" t="n"/>
      <c r="N24" s="374" t="n"/>
      <c r="O24" s="375" t="n"/>
      <c r="P24" s="311" t="inlineStr">
        <is>
          <t>신한은행 일본 신단말 Prj</t>
        </is>
      </c>
      <c r="R24" s="387" t="inlineStr">
        <is>
          <t> </t>
        </is>
      </c>
      <c r="V24" s="387" t="n"/>
    </row>
    <row r="25" customFormat="1" s="1">
      <c r="A25" s="398" t="inlineStr">
        <is>
          <t>2022.07.05</t>
        </is>
      </c>
      <c r="B25" s="196" t="inlineStr">
        <is>
          <t>06월 급여(06.01 ~ 06.22)</t>
        </is>
      </c>
      <c r="C25" s="197" t="n">
        <v>7500000</v>
      </c>
      <c r="D25" s="135">
        <f>C25/30</f>
        <v/>
      </c>
      <c r="E25" s="393" t="n">
        <v>22</v>
      </c>
      <c r="F25" s="197" t="n">
        <v>6000000</v>
      </c>
      <c r="G25" s="393">
        <f>F25*0.033</f>
        <v/>
      </c>
      <c r="H25" s="394">
        <f>F25-G25</f>
        <v/>
      </c>
      <c r="I25" s="274" t="n"/>
      <c r="J25" s="275" t="n"/>
      <c r="K25" s="200" t="n">
        <v>5791900</v>
      </c>
      <c r="L25" s="311" t="inlineStr">
        <is>
          <t xml:space="preserve">(주) 제이앤에스팩토리 </t>
        </is>
      </c>
      <c r="M25" s="374" t="n"/>
      <c r="N25" s="374" t="n"/>
      <c r="O25" s="375" t="n"/>
      <c r="P25" s="311" t="inlineStr">
        <is>
          <t>신한은행 일본 신단말 Prj</t>
        </is>
      </c>
      <c r="V25" s="387" t="n"/>
    </row>
    <row r="26" customFormat="1" s="1">
      <c r="A26" s="398" t="inlineStr">
        <is>
          <t>2022.08.31</t>
        </is>
      </c>
      <c r="B26" s="196" t="inlineStr">
        <is>
          <t>07월 급여(07.01 ~ 07.31)</t>
        </is>
      </c>
      <c r="C26" s="197" t="n">
        <v>8300000</v>
      </c>
      <c r="D26" s="135" t="n">
        <v>267537</v>
      </c>
      <c r="E26" s="393" t="n">
        <v>30</v>
      </c>
      <c r="F26" s="197">
        <f>C26</f>
        <v/>
      </c>
      <c r="G26" s="393">
        <f>F26*0.033</f>
        <v/>
      </c>
      <c r="H26" s="394">
        <f>F26-G26</f>
        <v/>
      </c>
      <c r="I26" s="274" t="n"/>
      <c r="J26" s="275" t="n"/>
      <c r="K26" s="200" t="n">
        <v>8026100</v>
      </c>
      <c r="L26" s="311" t="inlineStr">
        <is>
          <t>(주)에스피에스 엔터프라이즈</t>
        </is>
      </c>
      <c r="M26" s="374" t="n"/>
      <c r="N26" s="374" t="n"/>
      <c r="O26" s="375" t="n"/>
      <c r="P26" s="311" t="inlineStr">
        <is>
          <t>KB카드 Prj</t>
        </is>
      </c>
      <c r="V26" s="387" t="n"/>
    </row>
    <row r="27" customFormat="1" s="1">
      <c r="A27" s="398" t="inlineStr">
        <is>
          <t>2022.09.30</t>
        </is>
      </c>
      <c r="B27" s="196" t="inlineStr">
        <is>
          <t>08월 급여(08.01 ~ 08.29)</t>
        </is>
      </c>
      <c r="C27" s="197" t="n">
        <v>8300000</v>
      </c>
      <c r="D27" s="135" t="n">
        <v>267537</v>
      </c>
      <c r="E27" s="396" t="n">
        <v>29</v>
      </c>
      <c r="F27" s="197">
        <f>D27*E27</f>
        <v/>
      </c>
      <c r="G27" s="393">
        <f>F27*0.033</f>
        <v/>
      </c>
      <c r="H27" s="394">
        <f>F27-G27</f>
        <v/>
      </c>
      <c r="I27" s="274" t="n"/>
      <c r="J27" s="275" t="n"/>
      <c r="K27" s="200" t="n">
        <v>7508775</v>
      </c>
      <c r="L27" s="311" t="inlineStr">
        <is>
          <t>(주)에스피에스 엔터프라이즈</t>
        </is>
      </c>
      <c r="M27" s="374" t="n"/>
      <c r="N27" s="374" t="n"/>
      <c r="O27" s="375" t="n"/>
      <c r="P27" s="311" t="inlineStr">
        <is>
          <t>KB카드 Prj</t>
        </is>
      </c>
    </row>
    <row r="28" customFormat="1" s="1">
      <c r="A28" s="398" t="inlineStr">
        <is>
          <t>2022.10.07</t>
        </is>
      </c>
      <c r="B28" s="196" t="inlineStr">
        <is>
          <t>09월 급여(09.05 ~ 09.30)</t>
        </is>
      </c>
      <c r="C28" s="197" t="n">
        <v>8300000</v>
      </c>
      <c r="D28" s="135" t="n">
        <v>267537</v>
      </c>
      <c r="E28" s="396" t="n">
        <v>26</v>
      </c>
      <c r="F28" s="197">
        <f>D28*E28</f>
        <v/>
      </c>
      <c r="G28" s="393">
        <f>F28*0.033</f>
        <v/>
      </c>
      <c r="H28" s="394">
        <f>F28-G28</f>
        <v/>
      </c>
      <c r="I28" s="274" t="n">
        <v>55970</v>
      </c>
      <c r="J28" s="275" t="n">
        <v>13780</v>
      </c>
      <c r="K28" s="200" t="n">
        <v>6895523</v>
      </c>
      <c r="L28" s="311" t="inlineStr">
        <is>
          <t>(주)예술과 기술</t>
        </is>
      </c>
      <c r="M28" s="374" t="n"/>
      <c r="N28" s="374" t="n"/>
      <c r="O28" s="375" t="n"/>
      <c r="P28" s="311" t="inlineStr">
        <is>
          <t>효성 PMS Prj</t>
        </is>
      </c>
      <c r="Q28" s="387" t="n"/>
      <c r="R28" s="387" t="inlineStr">
        <is>
          <t> </t>
        </is>
      </c>
      <c r="V28" s="387" t="n"/>
      <c r="W28" s="387" t="n"/>
      <c r="X28" s="387" t="n"/>
    </row>
    <row r="29" customFormat="1" s="1">
      <c r="A29" s="398" t="inlineStr">
        <is>
          <t>2022.11.10</t>
        </is>
      </c>
      <c r="B29" s="196" t="inlineStr">
        <is>
          <t>10월 급여(10.01 ~ 10.31)</t>
        </is>
      </c>
      <c r="C29" s="197" t="n">
        <v>8300000</v>
      </c>
      <c r="D29" s="135" t="n">
        <v>267537</v>
      </c>
      <c r="E29" s="393" t="n">
        <v>30</v>
      </c>
      <c r="F29" s="197">
        <f>C29</f>
        <v/>
      </c>
      <c r="G29" s="393">
        <f>F29*0.033</f>
        <v/>
      </c>
      <c r="H29" s="394">
        <f>(F29-G29)</f>
        <v/>
      </c>
      <c r="I29" s="274" t="n">
        <v>55970</v>
      </c>
      <c r="J29" s="275" t="n">
        <v>13780</v>
      </c>
      <c r="K29" s="200">
        <f>H29 - (I29 + J29)</f>
        <v/>
      </c>
      <c r="L29" s="311" t="inlineStr">
        <is>
          <t>(주)예술과 기술</t>
        </is>
      </c>
      <c r="M29" s="374" t="n"/>
      <c r="N29" s="374" t="n"/>
      <c r="O29" s="375" t="n"/>
      <c r="P29" s="311" t="inlineStr">
        <is>
          <t>효성 PMS Prj</t>
        </is>
      </c>
      <c r="Q29" s="387" t="n"/>
      <c r="R29" s="387" t="inlineStr">
        <is>
          <t> </t>
        </is>
      </c>
      <c r="V29" s="387" t="n"/>
      <c r="W29" s="387" t="n"/>
      <c r="X29" s="387" t="n"/>
    </row>
    <row r="30" customFormat="1" s="1">
      <c r="A30" s="398" t="inlineStr">
        <is>
          <t>2022.12.09</t>
        </is>
      </c>
      <c r="B30" s="196" t="inlineStr">
        <is>
          <t>11월 급여(11.01 ~ 11.30)</t>
        </is>
      </c>
      <c r="C30" s="197" t="n">
        <v>8300000</v>
      </c>
      <c r="D30" s="135" t="n">
        <v>267537</v>
      </c>
      <c r="E30" s="393" t="n">
        <v>30</v>
      </c>
      <c r="F30" s="197">
        <f>C30</f>
        <v/>
      </c>
      <c r="G30" s="393">
        <f>F30*0.033</f>
        <v/>
      </c>
      <c r="H30" s="394">
        <f>(F30-G30)</f>
        <v/>
      </c>
      <c r="I30" s="274" t="n">
        <v>55970</v>
      </c>
      <c r="J30" s="275" t="n">
        <v>13780</v>
      </c>
      <c r="K30" s="200">
        <f>H30 - (I30 + J30)</f>
        <v/>
      </c>
      <c r="L30" s="311" t="inlineStr">
        <is>
          <t>(주)예술과 기술</t>
        </is>
      </c>
      <c r="M30" s="374" t="n"/>
      <c r="N30" s="374" t="n"/>
      <c r="O30" s="375" t="n"/>
      <c r="P30" s="311" t="inlineStr">
        <is>
          <t>효성 PMS Prj</t>
        </is>
      </c>
      <c r="Q30" s="387" t="n"/>
      <c r="R30" s="387" t="inlineStr">
        <is>
          <t> </t>
        </is>
      </c>
      <c r="V30" s="387" t="n"/>
      <c r="W30" s="387" t="n"/>
      <c r="X30" s="387" t="n"/>
    </row>
    <row r="31" ht="10.5" customFormat="1" customHeight="1" s="1">
      <c r="A31" s="400" t="n"/>
      <c r="B31" s="244" t="n"/>
      <c r="C31" s="244" t="n"/>
      <c r="D31" s="245" t="n"/>
      <c r="E31" s="401" t="n"/>
      <c r="F31" s="250">
        <f>SUM(F20:F30)</f>
        <v/>
      </c>
      <c r="G31" s="250">
        <f>SUM(G20:G30)</f>
        <v/>
      </c>
      <c r="H31" s="250">
        <f>SUM(H20:H30)</f>
        <v/>
      </c>
      <c r="I31" s="247">
        <f>SUM(I20:I30)</f>
        <v/>
      </c>
      <c r="J31" s="247">
        <f>SUM(J20:J30)</f>
        <v/>
      </c>
      <c r="K31" s="247">
        <f>SUM(K19)</f>
        <v/>
      </c>
      <c r="L31" s="248" t="n"/>
      <c r="M31" s="374" t="n"/>
      <c r="N31" s="374" t="n"/>
      <c r="O31" s="375" t="n"/>
      <c r="P31" s="248" t="n"/>
      <c r="Q31" s="387" t="n"/>
      <c r="R31" s="387" t="n"/>
      <c r="V31" s="387" t="n"/>
      <c r="W31" s="387" t="n"/>
      <c r="X31" s="387" t="n"/>
    </row>
    <row r="32" ht="10.5" customHeight="1">
      <c r="A32" s="387" t="n"/>
      <c r="B32" s="402" t="inlineStr">
        <is>
          <t>합계</t>
        </is>
      </c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3.5" customFormat="1" customHeight="1" s="403">
      <c r="A33" s="388" t="inlineStr">
        <is>
          <t>급여(2021)</t>
        </is>
      </c>
      <c r="B33" s="374" t="n"/>
      <c r="C33" s="374" t="n"/>
      <c r="D33" s="374" t="n"/>
      <c r="E33" s="374" t="n"/>
      <c r="F33" s="374" t="n"/>
      <c r="G33" s="374" t="n"/>
      <c r="H33" s="374" t="n"/>
      <c r="I33" s="374" t="n"/>
      <c r="J33" s="374" t="n"/>
      <c r="K33" s="374" t="n"/>
      <c r="L33" s="374" t="n"/>
      <c r="M33" s="374" t="n"/>
      <c r="N33" s="374" t="n"/>
      <c r="O33" s="374" t="n"/>
      <c r="P33" s="375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404" t="inlineStr">
        <is>
          <t>20121.01.24</t>
        </is>
      </c>
      <c r="B34" s="374" t="n"/>
      <c r="C34" s="374" t="n"/>
      <c r="D34" s="374" t="n"/>
      <c r="E34" s="374" t="n"/>
      <c r="F34" s="374" t="n"/>
      <c r="G34" s="374" t="n"/>
      <c r="H34" s="374" t="n"/>
      <c r="I34" s="374" t="n"/>
      <c r="J34" s="374" t="n"/>
      <c r="K34" s="374" t="n"/>
      <c r="L34" s="374" t="n"/>
      <c r="M34" s="374" t="n"/>
      <c r="N34" s="374" t="n"/>
      <c r="O34" s="374" t="n"/>
      <c r="P34" s="374" t="n"/>
      <c r="Q34" s="1" t="n"/>
      <c r="R34" s="1" t="n"/>
      <c r="V34" s="1" t="n"/>
      <c r="W34" s="1" t="n"/>
      <c r="X34" s="1" t="n"/>
    </row>
    <row r="35">
      <c r="A35" s="390" t="inlineStr">
        <is>
          <t>일자</t>
        </is>
      </c>
      <c r="B35" s="405" t="inlineStr">
        <is>
          <t>내용</t>
        </is>
      </c>
      <c r="C35" s="405" t="inlineStr">
        <is>
          <t>지급액계</t>
        </is>
      </c>
      <c r="D35" s="405" t="inlineStr">
        <is>
          <t>4대 보험(공제내역)</t>
        </is>
      </c>
      <c r="E35" s="374" t="n"/>
      <c r="F35" s="374" t="n"/>
      <c r="G35" s="375" t="n"/>
      <c r="H35" s="405" t="inlineStr">
        <is>
          <t>세금</t>
        </is>
      </c>
      <c r="I35" s="374" t="n"/>
      <c r="J35" s="374" t="n"/>
      <c r="K35" s="375" t="n"/>
      <c r="L35" s="406" t="inlineStr">
        <is>
          <t>공제액계</t>
        </is>
      </c>
      <c r="M35" s="405" t="inlineStr">
        <is>
          <t xml:space="preserve">차인지급액  </t>
        </is>
      </c>
      <c r="N35" s="405" t="inlineStr">
        <is>
          <t>실 수령액</t>
        </is>
      </c>
      <c r="O35" s="405" t="inlineStr">
        <is>
          <t>지급일자</t>
        </is>
      </c>
      <c r="P35" s="390" t="inlineStr">
        <is>
          <t>기타</t>
        </is>
      </c>
      <c r="Q35" s="1" t="n"/>
      <c r="R35" s="1" t="n"/>
      <c r="V35" s="1" t="n"/>
      <c r="W35" s="1" t="n"/>
      <c r="X35" s="1" t="n"/>
    </row>
    <row r="36">
      <c r="A36" s="407" t="n"/>
      <c r="B36" s="407" t="n"/>
      <c r="C36" s="407" t="n"/>
      <c r="D36" s="408" t="inlineStr">
        <is>
          <t>국민연금</t>
        </is>
      </c>
      <c r="E36" s="408" t="inlineStr">
        <is>
          <t>건강보험</t>
        </is>
      </c>
      <c r="F36" s="408" t="inlineStr">
        <is>
          <t>고용보험</t>
        </is>
      </c>
      <c r="G36" s="408" t="inlineStr">
        <is>
          <t>장기요양보험료</t>
        </is>
      </c>
      <c r="H36" s="408" t="inlineStr">
        <is>
          <t>소득세</t>
        </is>
      </c>
      <c r="I36" s="408" t="inlineStr">
        <is>
          <t>지방소득세</t>
        </is>
      </c>
      <c r="J36" s="408" t="inlineStr">
        <is>
          <t>소득세 정산</t>
        </is>
      </c>
      <c r="K36" s="408" t="inlineStr">
        <is>
          <t>주민세 정산</t>
        </is>
      </c>
      <c r="L36" s="407" t="n"/>
      <c r="M36" s="407" t="n"/>
      <c r="N36" s="407" t="n"/>
      <c r="O36" s="407" t="n"/>
      <c r="P36" s="407" t="n"/>
      <c r="Q36" s="1" t="n"/>
      <c r="R36" s="1" t="n"/>
      <c r="V36" s="1" t="n"/>
      <c r="W36" s="1" t="n"/>
      <c r="X36" s="1" t="n"/>
    </row>
    <row r="37">
      <c r="A37" s="398" t="inlineStr">
        <is>
          <t>2021.01.25</t>
        </is>
      </c>
      <c r="B37" s="409" t="inlineStr">
        <is>
          <t xml:space="preserve">(주) 지아데이타 1월 급여 </t>
        </is>
      </c>
      <c r="C37" s="410" t="n">
        <v>4357692</v>
      </c>
      <c r="D37" s="411" t="n">
        <v>199170</v>
      </c>
      <c r="E37" s="411" t="n">
        <v>153920</v>
      </c>
      <c r="F37" s="411" t="n">
        <v>34860</v>
      </c>
      <c r="G37" s="411" t="n">
        <v>17730</v>
      </c>
      <c r="H37" s="411" t="n">
        <v>70210</v>
      </c>
      <c r="I37" s="411" t="n">
        <v>7020</v>
      </c>
      <c r="J37" s="411" t="n">
        <v>670</v>
      </c>
      <c r="K37" s="411" t="n">
        <v>8000</v>
      </c>
      <c r="L37" s="412">
        <f>SUM(D37:K37)</f>
        <v/>
      </c>
      <c r="M37" s="413">
        <f>C37-L37</f>
        <v/>
      </c>
      <c r="N37" s="414" t="n">
        <v>3866112</v>
      </c>
      <c r="O37" s="398" t="inlineStr">
        <is>
          <t>2021.01.25</t>
        </is>
      </c>
      <c r="P37" s="311" t="n"/>
      <c r="Q37" s="1" t="n"/>
      <c r="R37" s="1" t="n"/>
      <c r="V37" s="1" t="n"/>
      <c r="W37" s="1" t="n"/>
      <c r="X37" s="1" t="n"/>
    </row>
    <row r="38" ht="13.5" customHeight="1">
      <c r="A38" s="398" t="inlineStr">
        <is>
          <t>2021.02.25</t>
        </is>
      </c>
      <c r="B38" s="409" t="inlineStr">
        <is>
          <t xml:space="preserve">(주) 지아데이타 2월 급여 </t>
        </is>
      </c>
      <c r="C38" s="410" t="n">
        <v>4357692</v>
      </c>
      <c r="D38" s="411" t="n">
        <v>199170</v>
      </c>
      <c r="E38" s="411" t="n">
        <v>153920</v>
      </c>
      <c r="F38" s="411" t="n">
        <v>34860</v>
      </c>
      <c r="G38" s="411" t="n">
        <v>17730</v>
      </c>
      <c r="H38" s="411" t="n">
        <v>70210</v>
      </c>
      <c r="I38" s="411" t="n">
        <v>7020</v>
      </c>
      <c r="J38" s="415" t="n">
        <v>589740</v>
      </c>
      <c r="K38" s="415" t="n">
        <v>59010</v>
      </c>
      <c r="L38" s="412">
        <f>SUM(D38:K38)</f>
        <v/>
      </c>
      <c r="M38" s="413">
        <f>C38-L38</f>
        <v/>
      </c>
      <c r="N38" s="414" t="n">
        <v>3226032</v>
      </c>
      <c r="O38" s="398" t="inlineStr">
        <is>
          <t>2021.02.25</t>
        </is>
      </c>
      <c r="P38" s="311" t="inlineStr">
        <is>
          <t>연말 정산 648,750원 납부</t>
        </is>
      </c>
      <c r="Q38" s="1" t="n"/>
      <c r="R38" s="1" t="n"/>
      <c r="U38" s="403" t="n"/>
      <c r="V38" s="1" t="n"/>
      <c r="W38" s="1" t="n"/>
      <c r="X38" s="1" t="n"/>
    </row>
    <row r="39">
      <c r="A39" s="398" t="inlineStr">
        <is>
          <t>2021.03.25</t>
        </is>
      </c>
      <c r="B39" s="409" t="inlineStr">
        <is>
          <t xml:space="preserve">(주) 지아데이타 3월 급여 </t>
        </is>
      </c>
      <c r="C39" s="410" t="n">
        <v>4357692</v>
      </c>
      <c r="D39" s="411" t="n">
        <v>199170</v>
      </c>
      <c r="E39" s="411" t="n">
        <v>153920</v>
      </c>
      <c r="F39" s="411" t="n">
        <v>34860</v>
      </c>
      <c r="G39" s="411" t="n">
        <v>17730</v>
      </c>
      <c r="H39" s="411" t="n">
        <v>70210</v>
      </c>
      <c r="I39" s="411" t="n">
        <v>7020</v>
      </c>
      <c r="J39" s="411" t="n"/>
      <c r="K39" s="411" t="n"/>
      <c r="L39" s="412">
        <f>SUM(D39:K39)</f>
        <v/>
      </c>
      <c r="M39" s="413">
        <f>C39-L39</f>
        <v/>
      </c>
      <c r="N39" s="414" t="n">
        <v>3874782</v>
      </c>
      <c r="O39" s="398" t="inlineStr">
        <is>
          <t>2021.03.25</t>
        </is>
      </c>
      <c r="P39" s="31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9.75" customHeight="1">
      <c r="A40" s="398" t="inlineStr">
        <is>
          <t>2021.04.23</t>
        </is>
      </c>
      <c r="B40" s="409" t="inlineStr">
        <is>
          <t xml:space="preserve">(주) 지아데이타 4월 급여 </t>
        </is>
      </c>
      <c r="C40" s="410" t="n">
        <v>4357692</v>
      </c>
      <c r="D40" s="411" t="n">
        <v>199170</v>
      </c>
      <c r="E40" s="411" t="n">
        <v>153880</v>
      </c>
      <c r="F40" s="411" t="n">
        <v>34860</v>
      </c>
      <c r="G40" s="411" t="n">
        <v>17380</v>
      </c>
      <c r="H40" s="411" t="n">
        <v>70210</v>
      </c>
      <c r="I40" s="411" t="n">
        <v>7020</v>
      </c>
      <c r="J40" s="411" t="n">
        <v>-24750</v>
      </c>
      <c r="K40" s="411" t="n">
        <v>-2520</v>
      </c>
      <c r="L40" s="412">
        <f>SUM(D40:K40)</f>
        <v/>
      </c>
      <c r="M40" s="413">
        <f>C40-L40</f>
        <v/>
      </c>
      <c r="N40" s="414" t="n">
        <v>3874782</v>
      </c>
      <c r="O40" s="398" t="inlineStr">
        <is>
          <t>2021.04.23</t>
        </is>
      </c>
      <c r="P40" s="311" t="inlineStr">
        <is>
          <t>2021년 4월 30일: ㈜지아데이타 퇴사</t>
        </is>
      </c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9.75" customHeight="1">
      <c r="A41" s="416" t="n"/>
      <c r="B41" s="402" t="inlineStr">
        <is>
          <t>합계</t>
        </is>
      </c>
      <c r="C41" s="417">
        <f>SUM(C37:C40)</f>
        <v/>
      </c>
      <c r="D41" s="417">
        <f>SUM(D37:D40)</f>
        <v/>
      </c>
      <c r="E41" s="417">
        <f>SUM(E37:E40)</f>
        <v/>
      </c>
      <c r="F41" s="417">
        <f>SUM(F37:F40)</f>
        <v/>
      </c>
      <c r="G41" s="417">
        <f>SUM(G37:G40)</f>
        <v/>
      </c>
      <c r="H41" s="417">
        <f>SUM(H37:H40)</f>
        <v/>
      </c>
      <c r="I41" s="417">
        <f>SUM(I37:I40)</f>
        <v/>
      </c>
      <c r="J41" s="417">
        <f>SUM(J37:J40)</f>
        <v/>
      </c>
      <c r="K41" s="417">
        <f>SUM(K37:K40)</f>
        <v/>
      </c>
      <c r="L41" s="417">
        <f>SUM(L37:L40)</f>
        <v/>
      </c>
      <c r="M41" s="417">
        <f>SUM(M37:M40)</f>
        <v/>
      </c>
      <c r="N41" s="417">
        <f>SUM(N37:N40)</f>
        <v/>
      </c>
      <c r="O41" s="417" t="inlineStr">
        <is>
          <t> </t>
        </is>
      </c>
      <c r="P41" s="418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B42" s="419" t="inlineStr">
        <is>
          <t>총급여</t>
        </is>
      </c>
      <c r="C42" s="420">
        <f>SUM(C37:C40)</f>
        <v/>
      </c>
      <c r="H42" s="419" t="inlineStr">
        <is>
          <t>기납부 세액</t>
        </is>
      </c>
      <c r="I42" s="420">
        <f>H41+I41</f>
        <v/>
      </c>
      <c r="R42" s="387" t="inlineStr">
        <is>
          <t> </t>
        </is>
      </c>
    </row>
    <row r="43">
      <c r="K43" s="387" t="inlineStr">
        <is>
          <t> </t>
        </is>
      </c>
      <c r="L43" s="387" t="inlineStr">
        <is>
          <t> </t>
        </is>
      </c>
    </row>
    <row r="44" ht="14.25" customFormat="1" customHeight="1" s="1">
      <c r="A44" s="388" t="inlineStr">
        <is>
          <t>급여(2021)</t>
        </is>
      </c>
      <c r="B44" s="374" t="n"/>
      <c r="C44" s="374" t="n"/>
      <c r="D44" s="374" t="n"/>
      <c r="E44" s="374" t="n"/>
      <c r="F44" s="374" t="n"/>
      <c r="G44" s="374" t="n"/>
      <c r="H44" s="374" t="n"/>
      <c r="I44" s="374" t="n"/>
      <c r="J44" s="374" t="n"/>
      <c r="K44" s="374" t="n"/>
      <c r="L44" s="374" t="n"/>
      <c r="M44" s="374" t="n"/>
      <c r="N44" s="374" t="n"/>
      <c r="O44" s="374" t="n"/>
      <c r="P44" s="375" t="n"/>
      <c r="Q44" s="387" t="n"/>
      <c r="R44" s="387" t="n"/>
      <c r="S44" s="387" t="n"/>
      <c r="T44" s="387" t="n"/>
      <c r="U44" s="387" t="n"/>
      <c r="V44" s="387" t="n"/>
      <c r="W44" s="387" t="n"/>
      <c r="X44" s="387" t="n"/>
    </row>
    <row r="45" customFormat="1" s="1">
      <c r="A45" s="321" t="inlineStr">
        <is>
          <t>수령일자</t>
        </is>
      </c>
      <c r="B45" s="321" t="inlineStr">
        <is>
          <t>내용</t>
        </is>
      </c>
      <c r="C45" s="390" t="inlineStr">
        <is>
          <t>계약 금액</t>
        </is>
      </c>
      <c r="D45" s="390" t="inlineStr">
        <is>
          <t>일당</t>
        </is>
      </c>
      <c r="E45" s="390" t="inlineStr">
        <is>
          <t>일수</t>
        </is>
      </c>
      <c r="F45" s="390" t="inlineStr">
        <is>
          <t>금액</t>
        </is>
      </c>
      <c r="G45" s="391" t="inlineStr">
        <is>
          <t>원천징수(3.3%)</t>
        </is>
      </c>
      <c r="H45" s="321" t="inlineStr">
        <is>
          <t xml:space="preserve"> 지급액</t>
        </is>
      </c>
      <c r="I45" s="195" t="inlineStr">
        <is>
          <t>실수령액</t>
        </is>
      </c>
      <c r="J45" s="390" t="inlineStr">
        <is>
          <t>수당</t>
        </is>
      </c>
      <c r="K45" s="321" t="inlineStr">
        <is>
          <t>총합</t>
        </is>
      </c>
      <c r="L45" s="321" t="inlineStr">
        <is>
          <t>회사</t>
        </is>
      </c>
      <c r="M45" s="374" t="n"/>
      <c r="N45" s="374" t="n"/>
      <c r="O45" s="375" t="n"/>
      <c r="P45" s="321" t="inlineStr">
        <is>
          <t>기타</t>
        </is>
      </c>
      <c r="Q45" s="387" t="n"/>
      <c r="R45" s="387" t="n"/>
      <c r="S45" s="387" t="n"/>
      <c r="T45" s="387" t="n"/>
      <c r="U45" s="387" t="n"/>
      <c r="V45" s="387" t="n"/>
      <c r="W45" s="387" t="n"/>
      <c r="X45" s="387" t="n"/>
    </row>
    <row r="46" ht="13.5" customFormat="1" customHeight="1" s="1">
      <c r="A46" s="398" t="inlineStr">
        <is>
          <t>2021.06.30</t>
        </is>
      </c>
      <c r="B46" s="196" t="inlineStr">
        <is>
          <t>05월 급여(05.03 ~ 05.31)</t>
        </is>
      </c>
      <c r="C46" s="197" t="n">
        <v>7300000</v>
      </c>
      <c r="D46" s="135">
        <f>C46/30</f>
        <v/>
      </c>
      <c r="E46" s="393" t="n">
        <v>30</v>
      </c>
      <c r="F46" s="197" t="n">
        <v>7300000</v>
      </c>
      <c r="G46" s="393">
        <f>F46*0.033</f>
        <v/>
      </c>
      <c r="H46" s="394">
        <f>F46-G46</f>
        <v/>
      </c>
      <c r="I46" s="200" t="n">
        <v>7059100</v>
      </c>
      <c r="J46" s="197" t="n"/>
      <c r="K46" s="421" t="n">
        <v>7059100</v>
      </c>
      <c r="L46" s="311" t="inlineStr">
        <is>
          <t>(주)에스피에스 엔터프라이즈</t>
        </is>
      </c>
      <c r="M46" s="374" t="n"/>
      <c r="N46" s="374" t="n"/>
      <c r="O46" s="375" t="n"/>
      <c r="P46" s="311" t="inlineStr">
        <is>
          <t>농협 PFM(개인 자산 종합관리 고도화 프로젝트): 프리랜서 전환</t>
        </is>
      </c>
      <c r="Q46" s="387" t="n"/>
      <c r="R46" s="387" t="n"/>
      <c r="S46" s="387" t="n"/>
      <c r="T46" s="387" t="n"/>
      <c r="U46" s="403" t="n"/>
      <c r="V46" s="403" t="n"/>
      <c r="W46" s="403" t="n"/>
      <c r="X46" s="403" t="n"/>
    </row>
    <row r="47" customFormat="1" s="1">
      <c r="A47" s="398" t="inlineStr">
        <is>
          <t>2021.07.30</t>
        </is>
      </c>
      <c r="B47" s="196" t="inlineStr">
        <is>
          <t>06월 급여(06.01 ~ 06.30)</t>
        </is>
      </c>
      <c r="C47" s="197" t="n">
        <v>7300000</v>
      </c>
      <c r="D47" s="135">
        <f>C47/30</f>
        <v/>
      </c>
      <c r="E47" s="393" t="n">
        <v>30</v>
      </c>
      <c r="F47" s="197" t="n">
        <v>7300000</v>
      </c>
      <c r="G47" s="393">
        <f>F47*0.033</f>
        <v/>
      </c>
      <c r="H47" s="394">
        <f>F47-G47</f>
        <v/>
      </c>
      <c r="I47" s="200" t="n">
        <v>7059100</v>
      </c>
      <c r="J47" s="197" t="n"/>
      <c r="K47" s="421" t="n">
        <v>7059100</v>
      </c>
      <c r="L47" s="311" t="inlineStr">
        <is>
          <t>(주)에스피에스 엔터프라이즈</t>
        </is>
      </c>
      <c r="M47" s="374" t="n"/>
      <c r="N47" s="374" t="n"/>
      <c r="O47" s="375" t="n"/>
      <c r="P47" s="311" t="inlineStr">
        <is>
          <t>농협 PFM(개인 자산 종합관리 고도화 프로젝트)</t>
        </is>
      </c>
    </row>
    <row r="48" customFormat="1" s="1">
      <c r="A48" s="398" t="inlineStr">
        <is>
          <t>2021.08.31</t>
        </is>
      </c>
      <c r="B48" s="196" t="inlineStr">
        <is>
          <t>07월 급여(07.01 ~ 07.31)</t>
        </is>
      </c>
      <c r="C48" s="197" t="n">
        <v>7300000</v>
      </c>
      <c r="D48" s="135">
        <f>C48/30</f>
        <v/>
      </c>
      <c r="E48" s="393" t="n">
        <v>30</v>
      </c>
      <c r="F48" s="197" t="n">
        <v>7300000</v>
      </c>
      <c r="G48" s="393">
        <f>F48*0.033</f>
        <v/>
      </c>
      <c r="H48" s="394">
        <f>F48-G48</f>
        <v/>
      </c>
      <c r="I48" s="200" t="n">
        <v>7059100</v>
      </c>
      <c r="J48" s="197" t="n"/>
      <c r="K48" s="421" t="n">
        <v>7059100</v>
      </c>
      <c r="L48" s="311" t="inlineStr">
        <is>
          <t>(주)에스피에스 엔터프라이즈</t>
        </is>
      </c>
      <c r="M48" s="374" t="n"/>
      <c r="N48" s="374" t="n"/>
      <c r="O48" s="375" t="n"/>
      <c r="P48" s="311" t="inlineStr">
        <is>
          <t>농협 PFM(개인 자산 종합관리 고도화 프로젝트)</t>
        </is>
      </c>
    </row>
    <row r="49" customFormat="1" s="1">
      <c r="A49" s="398" t="inlineStr">
        <is>
          <t>2021.09.30</t>
        </is>
      </c>
      <c r="B49" s="196" t="inlineStr">
        <is>
          <t>08월 급여(08.01 ~ 08.31)</t>
        </is>
      </c>
      <c r="C49" s="197" t="n">
        <v>7300000</v>
      </c>
      <c r="D49" s="135">
        <f>C49/30</f>
        <v/>
      </c>
      <c r="E49" s="393" t="n">
        <v>30</v>
      </c>
      <c r="F49" s="197" t="n">
        <v>7300000</v>
      </c>
      <c r="G49" s="393">
        <f>F49*0.033</f>
        <v/>
      </c>
      <c r="H49" s="394">
        <f>F49-G49</f>
        <v/>
      </c>
      <c r="I49" s="200" t="n">
        <v>7059100</v>
      </c>
      <c r="J49" s="197" t="n"/>
      <c r="K49" s="421" t="n">
        <v>7059100</v>
      </c>
      <c r="L49" s="311" t="inlineStr">
        <is>
          <t>(주)에스피에스 엔터프라이즈</t>
        </is>
      </c>
      <c r="M49" s="374" t="n"/>
      <c r="N49" s="374" t="n"/>
      <c r="O49" s="375" t="n"/>
      <c r="P49" s="311" t="inlineStr">
        <is>
          <t>농협 PFM(개인 자산 종합관리 고도화 프로젝트)</t>
        </is>
      </c>
    </row>
    <row r="50" customFormat="1" s="1">
      <c r="A50" s="398" t="inlineStr">
        <is>
          <t>2021.11.01</t>
        </is>
      </c>
      <c r="B50" s="196" t="inlineStr">
        <is>
          <t>09월 급여(09.01 ~ 09.30)</t>
        </is>
      </c>
      <c r="C50" s="197" t="n">
        <v>7300000</v>
      </c>
      <c r="D50" s="135">
        <f>C50/30</f>
        <v/>
      </c>
      <c r="E50" s="393" t="n">
        <v>30</v>
      </c>
      <c r="F50" s="197" t="n">
        <v>7300000</v>
      </c>
      <c r="G50" s="393">
        <f>F50*0.033</f>
        <v/>
      </c>
      <c r="H50" s="394">
        <f>F50-G50</f>
        <v/>
      </c>
      <c r="I50" s="200" t="n">
        <v>7059100</v>
      </c>
      <c r="J50" s="197" t="n"/>
      <c r="K50" s="421" t="n">
        <v>7059100</v>
      </c>
      <c r="L50" s="311" t="inlineStr">
        <is>
          <t>(주)에스피에스 엔터프라이즈</t>
        </is>
      </c>
      <c r="M50" s="374" t="n"/>
      <c r="N50" s="374" t="n"/>
      <c r="O50" s="375" t="n"/>
      <c r="P50" s="311" t="inlineStr">
        <is>
          <t>농협 PFM(개인 자산 종합관리 고도화 프로젝트)</t>
        </is>
      </c>
    </row>
    <row r="51" customFormat="1" s="1">
      <c r="A51" s="398" t="inlineStr">
        <is>
          <t>2021.11.30</t>
        </is>
      </c>
      <c r="B51" s="196" t="inlineStr">
        <is>
          <t>10월 급여(10.01 ~ 10.31)</t>
        </is>
      </c>
      <c r="C51" s="197" t="n">
        <v>7300000</v>
      </c>
      <c r="D51" s="135">
        <f>C51/30</f>
        <v/>
      </c>
      <c r="E51" s="393" t="n">
        <v>30</v>
      </c>
      <c r="F51" s="197" t="n">
        <v>7300000</v>
      </c>
      <c r="G51" s="393">
        <f>F51*0.033</f>
        <v/>
      </c>
      <c r="H51" s="394">
        <f>F51-G51</f>
        <v/>
      </c>
      <c r="I51" s="200" t="n">
        <v>7059100</v>
      </c>
      <c r="J51" s="197" t="n"/>
      <c r="K51" s="421" t="n">
        <v>7059100</v>
      </c>
      <c r="L51" s="311" t="inlineStr">
        <is>
          <t>(주)에스피에스 엔터프라이즈</t>
        </is>
      </c>
      <c r="M51" s="374" t="n"/>
      <c r="N51" s="374" t="n"/>
      <c r="O51" s="375" t="n"/>
      <c r="P51" s="311" t="inlineStr">
        <is>
          <t>농협 PFM(개인 자산 종합관리 고도화 프로젝트)</t>
        </is>
      </c>
    </row>
    <row r="52" customFormat="1" s="1">
      <c r="A52" s="398" t="inlineStr">
        <is>
          <t>2021.12.10</t>
        </is>
      </c>
      <c r="B52" s="196" t="inlineStr">
        <is>
          <t>11월 급여(11.01 ~ 11.30)</t>
        </is>
      </c>
      <c r="C52" s="197" t="n">
        <v>9000000</v>
      </c>
      <c r="D52" s="135">
        <f>C52/30</f>
        <v/>
      </c>
      <c r="E52" s="393" t="n">
        <v>30</v>
      </c>
      <c r="F52" s="197">
        <f>C52</f>
        <v/>
      </c>
      <c r="G52" s="393">
        <f>F52*0.033</f>
        <v/>
      </c>
      <c r="H52" s="394">
        <f>F52-G52</f>
        <v/>
      </c>
      <c r="I52" s="200">
        <f>H52</f>
        <v/>
      </c>
      <c r="J52" s="197" t="n"/>
      <c r="K52" s="200" t="n">
        <v>8691585</v>
      </c>
      <c r="L52" s="311" t="inlineStr">
        <is>
          <t>(주)와이즈 인포텍</t>
        </is>
      </c>
      <c r="M52" s="374" t="n"/>
      <c r="N52" s="374" t="n"/>
      <c r="O52" s="375" t="n"/>
      <c r="P52" s="311" t="inlineStr">
        <is>
          <t>LG U+ Prj(11,415원 적게 받음)</t>
        </is>
      </c>
    </row>
    <row r="53" ht="9.75" customHeight="1">
      <c r="A53" s="416" t="n"/>
      <c r="B53" s="402" t="inlineStr">
        <is>
          <t>합계</t>
        </is>
      </c>
      <c r="C53" s="417">
        <f>SUM(C46:C52)</f>
        <v/>
      </c>
      <c r="D53" s="417">
        <f>SUM(D46:D52)</f>
        <v/>
      </c>
      <c r="E53" s="417">
        <f>SUM(E46:E52)</f>
        <v/>
      </c>
      <c r="F53" s="417">
        <f>SUM(F46:F52)</f>
        <v/>
      </c>
      <c r="G53" s="417">
        <f>SUM(G46:G52)</f>
        <v/>
      </c>
      <c r="H53" s="417">
        <f>SUM(H46:H52)</f>
        <v/>
      </c>
      <c r="I53" s="417">
        <f>SUM(I46:I52)</f>
        <v/>
      </c>
      <c r="J53" s="417">
        <f>SUM(J46:J52)</f>
        <v/>
      </c>
      <c r="K53" s="417">
        <f>SUM(K46:K52)</f>
        <v/>
      </c>
      <c r="L53" s="417">
        <f>SUM(L48:L51)</f>
        <v/>
      </c>
      <c r="M53" s="417">
        <f>SUM(M48:M51)</f>
        <v/>
      </c>
      <c r="N53" s="417">
        <f>SUM(N48:N51)</f>
        <v/>
      </c>
      <c r="O53" s="417" t="inlineStr">
        <is>
          <t> </t>
        </is>
      </c>
      <c r="P53" s="418" t="n"/>
      <c r="R53" s="387" t="inlineStr">
        <is>
          <t> </t>
        </is>
      </c>
    </row>
    <row r="54">
      <c r="B54" s="419" t="inlineStr">
        <is>
          <t>총급여</t>
        </is>
      </c>
      <c r="C54" s="417">
        <f>C53</f>
        <v/>
      </c>
      <c r="H54" s="422" t="inlineStr">
        <is>
          <t>기납부 세액</t>
        </is>
      </c>
      <c r="I54" s="420" t="inlineStr">
        <is>
          <t> </t>
        </is>
      </c>
    </row>
    <row r="55" ht="13.5" customHeight="1">
      <c r="B55" s="419" t="inlineStr">
        <is>
          <t>2021년 총급여</t>
        </is>
      </c>
      <c r="C55" s="417">
        <f>C42+C54</f>
        <v/>
      </c>
      <c r="G55" s="419" t="inlineStr">
        <is>
          <t>2021년 총 실수령액</t>
        </is>
      </c>
      <c r="H55" s="375" t="n"/>
      <c r="I55" s="417">
        <f>N41+I53</f>
        <v/>
      </c>
    </row>
    <row r="56">
      <c r="K56" s="387" t="inlineStr">
        <is>
          <t> </t>
        </is>
      </c>
      <c r="L56" s="387" t="inlineStr">
        <is>
          <t> </t>
        </is>
      </c>
    </row>
    <row r="57" ht="13.5" customFormat="1" customHeight="1" s="403">
      <c r="A57" s="388" t="inlineStr">
        <is>
          <t>급여(2020)</t>
        </is>
      </c>
      <c r="B57" s="374" t="n"/>
      <c r="C57" s="374" t="n"/>
      <c r="D57" s="374" t="n"/>
      <c r="E57" s="374" t="n"/>
      <c r="F57" s="374" t="n"/>
      <c r="G57" s="374" t="n"/>
      <c r="H57" s="374" t="n"/>
      <c r="I57" s="374" t="n"/>
      <c r="J57" s="374" t="n"/>
      <c r="K57" s="374" t="n"/>
      <c r="L57" s="374" t="n"/>
      <c r="M57" s="374" t="n"/>
      <c r="N57" s="374" t="n"/>
      <c r="O57" s="374" t="n"/>
      <c r="P57" s="375" t="n"/>
      <c r="Q57" s="387" t="n"/>
      <c r="R57" s="387" t="n"/>
      <c r="S57" s="387" t="n"/>
      <c r="T57" s="387" t="n"/>
    </row>
    <row r="58">
      <c r="A58" s="404" t="inlineStr">
        <is>
          <t>2020.01.24</t>
        </is>
      </c>
      <c r="B58" s="374" t="n"/>
      <c r="C58" s="374" t="n"/>
      <c r="D58" s="374" t="n"/>
      <c r="E58" s="374" t="n"/>
      <c r="F58" s="374" t="n"/>
      <c r="G58" s="374" t="n"/>
      <c r="H58" s="374" t="n"/>
      <c r="I58" s="374" t="n"/>
      <c r="J58" s="374" t="n"/>
      <c r="K58" s="374" t="n"/>
      <c r="L58" s="374" t="n"/>
      <c r="M58" s="374" t="n"/>
      <c r="N58" s="374" t="n"/>
      <c r="O58" s="374" t="n"/>
      <c r="P58" s="374" t="n"/>
    </row>
    <row r="59">
      <c r="A59" s="390" t="inlineStr">
        <is>
          <t>일자</t>
        </is>
      </c>
      <c r="B59" s="405" t="inlineStr">
        <is>
          <t>내용</t>
        </is>
      </c>
      <c r="C59" s="405" t="inlineStr">
        <is>
          <t>지급액계</t>
        </is>
      </c>
      <c r="D59" s="405" t="inlineStr">
        <is>
          <t>4대 보험(공제내역)</t>
        </is>
      </c>
      <c r="E59" s="374" t="n"/>
      <c r="F59" s="374" t="n"/>
      <c r="G59" s="375" t="n"/>
      <c r="H59" s="405" t="inlineStr">
        <is>
          <t>세금</t>
        </is>
      </c>
      <c r="I59" s="374" t="n"/>
      <c r="J59" s="374" t="n"/>
      <c r="K59" s="375" t="n"/>
      <c r="L59" s="406" t="inlineStr">
        <is>
          <t>공제액계</t>
        </is>
      </c>
      <c r="M59" s="405" t="inlineStr">
        <is>
          <t xml:space="preserve">차인지급액  </t>
        </is>
      </c>
      <c r="N59" s="405" t="inlineStr">
        <is>
          <t>실 수령액</t>
        </is>
      </c>
      <c r="O59" s="405" t="inlineStr">
        <is>
          <t>지급일자</t>
        </is>
      </c>
      <c r="P59" s="390" t="inlineStr">
        <is>
          <t>기타</t>
        </is>
      </c>
    </row>
    <row r="60">
      <c r="A60" s="407" t="n"/>
      <c r="B60" s="407" t="n"/>
      <c r="C60" s="407" t="n"/>
      <c r="D60" s="408" t="inlineStr">
        <is>
          <t>국민연금</t>
        </is>
      </c>
      <c r="E60" s="408" t="inlineStr">
        <is>
          <t>건강보험</t>
        </is>
      </c>
      <c r="F60" s="408" t="inlineStr">
        <is>
          <t>고용보험</t>
        </is>
      </c>
      <c r="G60" s="408" t="inlineStr">
        <is>
          <t>장기요양보험료</t>
        </is>
      </c>
      <c r="H60" s="408" t="inlineStr">
        <is>
          <t>소득세</t>
        </is>
      </c>
      <c r="I60" s="408" t="inlineStr">
        <is>
          <t>지방소득세</t>
        </is>
      </c>
      <c r="J60" s="408" t="inlineStr">
        <is>
          <t>소득세 정산</t>
        </is>
      </c>
      <c r="K60" s="408" t="inlineStr">
        <is>
          <t>주민세 정산</t>
        </is>
      </c>
      <c r="L60" s="407" t="n"/>
      <c r="M60" s="407" t="n"/>
      <c r="N60" s="407" t="n"/>
      <c r="O60" s="407" t="n"/>
      <c r="P60" s="407" t="n"/>
    </row>
    <row r="61">
      <c r="A61" s="398" t="inlineStr">
        <is>
          <t>2020.01.25</t>
        </is>
      </c>
      <c r="B61" s="409" t="inlineStr">
        <is>
          <t xml:space="preserve">(주) 지아데이타 1월 급여 </t>
        </is>
      </c>
      <c r="C61" s="410" t="n">
        <v>4613692</v>
      </c>
      <c r="D61" s="411" t="n">
        <v>194400</v>
      </c>
      <c r="E61" s="411" t="n">
        <v>146100</v>
      </c>
      <c r="F61" s="411" t="n">
        <v>36900</v>
      </c>
      <c r="G61" s="411" t="n">
        <v>14970</v>
      </c>
      <c r="H61" s="411" t="n">
        <v>92550</v>
      </c>
      <c r="I61" s="411" t="n">
        <v>9250</v>
      </c>
      <c r="J61" s="411" t="n"/>
      <c r="K61" s="411" t="n"/>
      <c r="L61" s="412">
        <f>SUM(D61:K61)</f>
        <v/>
      </c>
      <c r="M61" s="413">
        <f>C61-L61</f>
        <v/>
      </c>
      <c r="N61" s="414" t="n">
        <v>4119522</v>
      </c>
      <c r="O61" s="398" t="inlineStr">
        <is>
          <t>2020.01.24</t>
        </is>
      </c>
      <c r="P61" s="423" t="inlineStr">
        <is>
          <t>지방 출장비: 156,000원 포함(현대제철 유해물질 맵 Prj 시작)</t>
        </is>
      </c>
      <c r="R61" s="387" t="inlineStr">
        <is>
          <t> </t>
        </is>
      </c>
    </row>
    <row r="62">
      <c r="A62" s="398" t="inlineStr">
        <is>
          <t>2020.02.25</t>
        </is>
      </c>
      <c r="B62" s="409" t="inlineStr">
        <is>
          <t xml:space="preserve">(주) 지아데이타 2월 급여 </t>
        </is>
      </c>
      <c r="C62" s="410" t="n">
        <v>4697692</v>
      </c>
      <c r="D62" s="411" t="n">
        <v>194400</v>
      </c>
      <c r="E62" s="411" t="n">
        <v>146100</v>
      </c>
      <c r="F62" s="411" t="n">
        <v>37580</v>
      </c>
      <c r="G62" s="411" t="n">
        <v>14970</v>
      </c>
      <c r="H62" s="411" t="n">
        <v>104920</v>
      </c>
      <c r="I62" s="411" t="n">
        <v>10490</v>
      </c>
      <c r="J62" s="411" t="n"/>
      <c r="K62" s="411" t="n"/>
      <c r="L62" s="412">
        <f>SUM(D62:K62)</f>
        <v/>
      </c>
      <c r="M62" s="413">
        <f>C62-L62</f>
        <v/>
      </c>
      <c r="N62" s="414" t="n">
        <v>4189232</v>
      </c>
      <c r="O62" s="398" t="inlineStr">
        <is>
          <t>2020.02.25</t>
        </is>
      </c>
      <c r="P62" s="423" t="inlineStr">
        <is>
          <t>지방 출장비: 240,000원 포함</t>
        </is>
      </c>
      <c r="R62" s="387" t="inlineStr">
        <is>
          <t> </t>
        </is>
      </c>
    </row>
    <row r="63">
      <c r="A63" s="398" t="inlineStr">
        <is>
          <t>2020.03.25</t>
        </is>
      </c>
      <c r="B63" s="409" t="inlineStr">
        <is>
          <t xml:space="preserve">(주) 지아데이타 3월 급여 </t>
        </is>
      </c>
      <c r="C63" s="410" t="n">
        <v>4721692</v>
      </c>
      <c r="D63" s="411" t="n">
        <v>194400</v>
      </c>
      <c r="E63" s="411" t="n">
        <v>146100</v>
      </c>
      <c r="F63" s="411" t="n">
        <v>37770</v>
      </c>
      <c r="G63" s="411" t="n">
        <v>14970</v>
      </c>
      <c r="H63" s="411" t="n">
        <v>110080</v>
      </c>
      <c r="I63" s="411" t="n">
        <v>11000</v>
      </c>
      <c r="J63" s="424" t="n">
        <v>612920</v>
      </c>
      <c r="K63" s="424" t="n">
        <v>61330</v>
      </c>
      <c r="L63" s="412">
        <f>SUM(D63:K63)</f>
        <v/>
      </c>
      <c r="M63" s="413">
        <f>C63-L63</f>
        <v/>
      </c>
      <c r="N63" s="414" t="n">
        <v>3533122</v>
      </c>
      <c r="O63" s="398" t="inlineStr">
        <is>
          <t>2020.03.25</t>
        </is>
      </c>
      <c r="P63" s="423" t="inlineStr">
        <is>
          <t>연말 정산 674,250원 납부, 지방 출장비: 264,000원 포함</t>
        </is>
      </c>
      <c r="R63" s="387" t="inlineStr">
        <is>
          <t> </t>
        </is>
      </c>
    </row>
    <row r="64" ht="10.5" customHeight="1">
      <c r="A64" s="398" t="inlineStr">
        <is>
          <t>2020.04.24</t>
        </is>
      </c>
      <c r="B64" s="409" t="inlineStr">
        <is>
          <t xml:space="preserve">(주) 지아데이타 4월 급여 </t>
        </is>
      </c>
      <c r="C64" s="410" t="n">
        <v>4697692</v>
      </c>
      <c r="D64" s="411" t="n">
        <v>194400</v>
      </c>
      <c r="E64" s="411" t="n">
        <v>149650</v>
      </c>
      <c r="F64" s="411" t="n">
        <v>37580</v>
      </c>
      <c r="G64" s="411" t="n">
        <v>15330</v>
      </c>
      <c r="H64" s="411" t="n">
        <v>104920</v>
      </c>
      <c r="I64" s="411" t="n">
        <v>10490</v>
      </c>
      <c r="J64" s="411" t="n">
        <v>8010</v>
      </c>
      <c r="K64" s="411" t="n">
        <v>750</v>
      </c>
      <c r="L64" s="412">
        <f>SUM(D64:K64)</f>
        <v/>
      </c>
      <c r="M64" s="413">
        <f>C64-L64</f>
        <v/>
      </c>
      <c r="N64" s="414" t="n">
        <v>4176562</v>
      </c>
      <c r="O64" s="398" t="inlineStr">
        <is>
          <t>2020.04.24</t>
        </is>
      </c>
      <c r="P64" s="423" t="inlineStr">
        <is>
          <t>지방 출장비: 240,000원 포함(현대제철 유해물질 맵 Prj 종료)</t>
        </is>
      </c>
      <c r="R64" s="387" t="inlineStr">
        <is>
          <t> </t>
        </is>
      </c>
    </row>
    <row r="65" ht="10.5" customHeight="1">
      <c r="A65" s="398" t="inlineStr">
        <is>
          <t>2020.05.24</t>
        </is>
      </c>
      <c r="B65" s="409" t="inlineStr">
        <is>
          <t xml:space="preserve">(주) 지아데이타 5월 급여 </t>
        </is>
      </c>
      <c r="C65" s="410" t="n">
        <v>4637692</v>
      </c>
      <c r="D65" s="411" t="n">
        <v>194400</v>
      </c>
      <c r="E65" s="411" t="n">
        <v>149650</v>
      </c>
      <c r="F65" s="411" t="n">
        <v>37100</v>
      </c>
      <c r="G65" s="411" t="n">
        <v>15330</v>
      </c>
      <c r="H65" s="411" t="n">
        <v>94680</v>
      </c>
      <c r="I65" s="411" t="n">
        <v>9460</v>
      </c>
      <c r="J65" s="411" t="n">
        <v>8000</v>
      </c>
      <c r="K65" s="411" t="n">
        <v>670</v>
      </c>
      <c r="L65" s="412">
        <f>SUM(D65:K65)</f>
        <v/>
      </c>
      <c r="M65" s="413">
        <f>C65-L65</f>
        <v/>
      </c>
      <c r="N65" s="414" t="n">
        <v>4128402</v>
      </c>
      <c r="O65" s="398" t="inlineStr">
        <is>
          <t>2020.05.25</t>
        </is>
      </c>
      <c r="P65" s="423" t="inlineStr">
        <is>
          <t>지방 출장비: 180,000원 포함(현대제철 안전관리 Prj 4주 지원)</t>
        </is>
      </c>
      <c r="R65" s="387" t="inlineStr">
        <is>
          <t> </t>
        </is>
      </c>
    </row>
    <row r="66" ht="10.5" customHeight="1">
      <c r="A66" s="398" t="inlineStr">
        <is>
          <t>2020.06.25</t>
        </is>
      </c>
      <c r="B66" s="409" t="inlineStr">
        <is>
          <t xml:space="preserve">(주) 지아데이타 6월 급여 </t>
        </is>
      </c>
      <c r="C66" s="410" t="n">
        <v>4471692</v>
      </c>
      <c r="D66" s="411" t="n">
        <v>194400</v>
      </c>
      <c r="E66" s="411" t="n">
        <v>149650</v>
      </c>
      <c r="F66" s="411" t="n">
        <v>35770</v>
      </c>
      <c r="G66" s="411" t="n">
        <v>15330</v>
      </c>
      <c r="H66" s="411" t="n">
        <v>80480</v>
      </c>
      <c r="I66" s="411" t="n">
        <v>8040</v>
      </c>
      <c r="J66" s="411" t="n">
        <v>670</v>
      </c>
      <c r="K66" s="411" t="n">
        <v>8000</v>
      </c>
      <c r="L66" s="412">
        <f>SUM(D66:K66)</f>
        <v/>
      </c>
      <c r="M66" s="413">
        <f>C66-L66</f>
        <v/>
      </c>
      <c r="N66" s="414" t="n">
        <v>3979352</v>
      </c>
      <c r="O66" s="398" t="inlineStr">
        <is>
          <t>2020.05.25</t>
        </is>
      </c>
      <c r="P66" s="423" t="inlineStr">
        <is>
          <t>지방 출장비: 84,000원 포함(현대제철 안전관리 Prj 4주 지원)</t>
        </is>
      </c>
      <c r="R66" s="387" t="inlineStr">
        <is>
          <t> </t>
        </is>
      </c>
    </row>
    <row r="67" ht="10.5" customHeight="1">
      <c r="A67" s="398" t="inlineStr">
        <is>
          <t>2020.07.25</t>
        </is>
      </c>
      <c r="B67" s="409" t="inlineStr">
        <is>
          <t xml:space="preserve">(주) 지아데이타 7월 급여 </t>
        </is>
      </c>
      <c r="C67" s="410" t="n">
        <v>4357692</v>
      </c>
      <c r="D67" s="411" t="n">
        <v>199170</v>
      </c>
      <c r="E67" s="411" t="n">
        <v>149650</v>
      </c>
      <c r="F67" s="411" t="n">
        <v>34860</v>
      </c>
      <c r="G67" s="411" t="n">
        <v>15330</v>
      </c>
      <c r="H67" s="411" t="n">
        <v>70210</v>
      </c>
      <c r="I67" s="411" t="n">
        <v>7020</v>
      </c>
      <c r="J67" s="411" t="n">
        <v>670</v>
      </c>
      <c r="K67" s="411" t="n">
        <v>8000</v>
      </c>
      <c r="L67" s="412">
        <f>SUM(D67:K67)</f>
        <v/>
      </c>
      <c r="M67" s="413">
        <f>C67-L67</f>
        <v/>
      </c>
      <c r="N67" s="414" t="n">
        <v>3872782</v>
      </c>
      <c r="O67" s="398" t="inlineStr">
        <is>
          <t>2020.07.24</t>
        </is>
      </c>
      <c r="P67" s="423" t="inlineStr">
        <is>
          <t>제주은행 모바일 뱅킹(jWEB) Prj(2020.07.06) ==&gt; 명동역 근처</t>
        </is>
      </c>
      <c r="R67" s="387" t="inlineStr">
        <is>
          <t> </t>
        </is>
      </c>
    </row>
    <row r="68" ht="10.5" customHeight="1">
      <c r="A68" s="398" t="inlineStr">
        <is>
          <t>2020.08.25</t>
        </is>
      </c>
      <c r="B68" s="409" t="inlineStr">
        <is>
          <t xml:space="preserve">(주) 지아데이타 8월 급여 </t>
        </is>
      </c>
      <c r="C68" s="410" t="n">
        <v>4357692</v>
      </c>
      <c r="D68" s="411" t="n">
        <v>199170</v>
      </c>
      <c r="E68" s="411" t="n">
        <v>149650</v>
      </c>
      <c r="F68" s="411" t="n">
        <v>34860</v>
      </c>
      <c r="G68" s="411" t="n">
        <v>15330</v>
      </c>
      <c r="H68" s="411" t="n">
        <v>70210</v>
      </c>
      <c r="I68" s="411" t="n">
        <v>7020</v>
      </c>
      <c r="J68" s="411" t="n">
        <v>670</v>
      </c>
      <c r="K68" s="411" t="n">
        <v>8000</v>
      </c>
      <c r="L68" s="412">
        <f>SUM(D68:K68)</f>
        <v/>
      </c>
      <c r="M68" s="413">
        <f>C68-L68</f>
        <v/>
      </c>
      <c r="N68" s="414" t="n">
        <v>3872782</v>
      </c>
      <c r="O68" s="398" t="inlineStr">
        <is>
          <t>2020.08.25</t>
        </is>
      </c>
      <c r="P68" s="423" t="inlineStr">
        <is>
          <t> </t>
        </is>
      </c>
      <c r="R68" s="387" t="inlineStr">
        <is>
          <t> </t>
        </is>
      </c>
    </row>
    <row r="69" ht="10.5" customHeight="1">
      <c r="A69" s="398" t="inlineStr">
        <is>
          <t>2020.09.25</t>
        </is>
      </c>
      <c r="B69" s="409" t="inlineStr">
        <is>
          <t xml:space="preserve">(주) 지아데이타 9월 급여 </t>
        </is>
      </c>
      <c r="C69" s="410" t="n">
        <v>4357692</v>
      </c>
      <c r="D69" s="411" t="n">
        <v>199170</v>
      </c>
      <c r="E69" s="411" t="n">
        <v>149650</v>
      </c>
      <c r="F69" s="411" t="n">
        <v>34860</v>
      </c>
      <c r="G69" s="411" t="n">
        <v>15330</v>
      </c>
      <c r="H69" s="411" t="n">
        <v>70210</v>
      </c>
      <c r="I69" s="411" t="n">
        <v>7020</v>
      </c>
      <c r="J69" s="411" t="n">
        <v>670</v>
      </c>
      <c r="K69" s="411" t="n">
        <v>8000</v>
      </c>
      <c r="L69" s="412">
        <f>SUM(D69:K69)</f>
        <v/>
      </c>
      <c r="M69" s="413">
        <f>C69-L69</f>
        <v/>
      </c>
      <c r="N69" s="414" t="n">
        <v>3872782</v>
      </c>
      <c r="O69" s="398" t="inlineStr">
        <is>
          <t>2020.09.25</t>
        </is>
      </c>
      <c r="P69" s="423" t="inlineStr">
        <is>
          <t> </t>
        </is>
      </c>
      <c r="R69" s="387" t="inlineStr">
        <is>
          <t> </t>
        </is>
      </c>
    </row>
    <row r="70" ht="10.5" customHeight="1">
      <c r="A70" s="398" t="inlineStr">
        <is>
          <t>2020.10.23</t>
        </is>
      </c>
      <c r="B70" s="409" t="inlineStr">
        <is>
          <t xml:space="preserve">(주) 지아데이타 10월 급여 </t>
        </is>
      </c>
      <c r="C70" s="410" t="n">
        <v>4357692</v>
      </c>
      <c r="D70" s="411" t="n">
        <v>199170</v>
      </c>
      <c r="E70" s="411" t="n">
        <v>149650</v>
      </c>
      <c r="F70" s="411" t="n">
        <v>34860</v>
      </c>
      <c r="G70" s="411" t="n">
        <v>15330</v>
      </c>
      <c r="H70" s="411" t="n">
        <v>70210</v>
      </c>
      <c r="I70" s="411" t="n">
        <v>7020</v>
      </c>
      <c r="J70" s="411" t="n">
        <v>670</v>
      </c>
      <c r="K70" s="411" t="n">
        <v>8000</v>
      </c>
      <c r="L70" s="412">
        <f>SUM(D70:K70)</f>
        <v/>
      </c>
      <c r="M70" s="413">
        <f>C70-L70</f>
        <v/>
      </c>
      <c r="N70" s="414" t="n">
        <v>3872782</v>
      </c>
      <c r="O70" s="398" t="inlineStr">
        <is>
          <t>2020.10.23</t>
        </is>
      </c>
      <c r="P70" s="423" t="inlineStr">
        <is>
          <t> </t>
        </is>
      </c>
      <c r="R70" s="387" t="inlineStr">
        <is>
          <t> </t>
        </is>
      </c>
    </row>
    <row r="71" ht="10.5" customHeight="1">
      <c r="A71" s="398" t="inlineStr">
        <is>
          <t>2020.11.25</t>
        </is>
      </c>
      <c r="B71" s="409" t="inlineStr">
        <is>
          <t xml:space="preserve">(주) 지아데이타 11월 급여 </t>
        </is>
      </c>
      <c r="C71" s="410" t="n">
        <v>4357692</v>
      </c>
      <c r="D71" s="411" t="n">
        <v>199170</v>
      </c>
      <c r="E71" s="411" t="n">
        <v>149650</v>
      </c>
      <c r="F71" s="411" t="n">
        <v>34860</v>
      </c>
      <c r="G71" s="411" t="n">
        <v>15330</v>
      </c>
      <c r="H71" s="411" t="n">
        <v>70210</v>
      </c>
      <c r="I71" s="411" t="n">
        <v>7020</v>
      </c>
      <c r="J71" s="411" t="n">
        <v>670</v>
      </c>
      <c r="K71" s="411" t="n">
        <v>8000</v>
      </c>
      <c r="L71" s="412">
        <f>SUM(D71:K71)</f>
        <v/>
      </c>
      <c r="M71" s="413">
        <f>C71-L71</f>
        <v/>
      </c>
      <c r="N71" s="414" t="n">
        <v>3872782</v>
      </c>
      <c r="O71" s="398" t="inlineStr">
        <is>
          <t>2020.11.25</t>
        </is>
      </c>
      <c r="P71" s="423" t="n"/>
      <c r="R71" s="387" t="inlineStr">
        <is>
          <t> </t>
        </is>
      </c>
    </row>
    <row r="72" ht="10.5" customHeight="1">
      <c r="A72" s="398" t="inlineStr">
        <is>
          <t>2020.12.24</t>
        </is>
      </c>
      <c r="B72" s="409" t="inlineStr">
        <is>
          <t xml:space="preserve">(주) 지아데이타 12월 급여 </t>
        </is>
      </c>
      <c r="C72" s="410" t="n">
        <v>4357692</v>
      </c>
      <c r="D72" s="411" t="n">
        <v>199170</v>
      </c>
      <c r="E72" s="411" t="n">
        <v>149650</v>
      </c>
      <c r="F72" s="411" t="n">
        <v>34860</v>
      </c>
      <c r="G72" s="411" t="n">
        <v>15330</v>
      </c>
      <c r="H72" s="411" t="n">
        <v>70210</v>
      </c>
      <c r="I72" s="411" t="n">
        <v>7020</v>
      </c>
      <c r="J72" s="411" t="n">
        <v>670</v>
      </c>
      <c r="K72" s="411" t="n">
        <v>8000</v>
      </c>
      <c r="L72" s="412">
        <f>SUM(D72:K72)</f>
        <v/>
      </c>
      <c r="M72" s="413">
        <f>C72-L72</f>
        <v/>
      </c>
      <c r="N72" s="414" t="n">
        <v>3872782</v>
      </c>
      <c r="O72" s="398" t="inlineStr">
        <is>
          <t>2020.12.24</t>
        </is>
      </c>
      <c r="P72" s="423" t="n"/>
      <c r="R72" s="387" t="inlineStr">
        <is>
          <t> </t>
        </is>
      </c>
    </row>
    <row r="73" ht="9.75" customHeight="1">
      <c r="A73" s="416" t="n"/>
      <c r="B73" s="402" t="inlineStr">
        <is>
          <t>합계</t>
        </is>
      </c>
      <c r="C73" s="417">
        <f>SUM(C61:C72)</f>
        <v/>
      </c>
      <c r="D73" s="417">
        <f>SUM(D61:D72)</f>
        <v/>
      </c>
      <c r="E73" s="417">
        <f>SUM(E61:E72)</f>
        <v/>
      </c>
      <c r="F73" s="417">
        <f>SUM(F61:F72)</f>
        <v/>
      </c>
      <c r="G73" s="417">
        <f>SUM(G61:G72)</f>
        <v/>
      </c>
      <c r="H73" s="417">
        <f>SUM(H61:H72)</f>
        <v/>
      </c>
      <c r="I73" s="417">
        <f>SUM(I61:I72)</f>
        <v/>
      </c>
      <c r="J73" s="417">
        <f>SUM(J61:J72)</f>
        <v/>
      </c>
      <c r="K73" s="417">
        <f>SUM(K61:K72)</f>
        <v/>
      </c>
      <c r="L73" s="417">
        <f>SUM(L61:L72)</f>
        <v/>
      </c>
      <c r="M73" s="417">
        <f>SUM(M61:M72)</f>
        <v/>
      </c>
      <c r="N73" s="417">
        <f>SUM(N61:N72)</f>
        <v/>
      </c>
      <c r="O73" s="417" t="inlineStr">
        <is>
          <t> </t>
        </is>
      </c>
      <c r="P73" s="418" t="n"/>
      <c r="R73" s="387" t="inlineStr">
        <is>
          <t> </t>
        </is>
      </c>
    </row>
    <row r="74">
      <c r="B74" s="419" t="inlineStr">
        <is>
          <t>총급여</t>
        </is>
      </c>
      <c r="C74" s="420">
        <f>4257692*12</f>
        <v/>
      </c>
      <c r="H74" s="419" t="inlineStr">
        <is>
          <t>기납부 세액</t>
        </is>
      </c>
      <c r="I74" s="420">
        <f>H73+I73</f>
        <v/>
      </c>
    </row>
    <row r="75">
      <c r="K75" s="387" t="inlineStr">
        <is>
          <t> </t>
        </is>
      </c>
      <c r="L75" s="387" t="inlineStr">
        <is>
          <t> </t>
        </is>
      </c>
    </row>
    <row r="76" ht="13.5" customFormat="1" customHeight="1" s="403">
      <c r="A76" s="388" t="inlineStr">
        <is>
          <t>급여(2019)</t>
        </is>
      </c>
      <c r="B76" s="374" t="n"/>
      <c r="C76" s="374" t="n"/>
      <c r="D76" s="374" t="n"/>
      <c r="E76" s="374" t="n"/>
      <c r="F76" s="374" t="n"/>
      <c r="G76" s="374" t="n"/>
      <c r="H76" s="374" t="n"/>
      <c r="I76" s="374" t="n"/>
      <c r="J76" s="374" t="n"/>
      <c r="K76" s="374" t="n"/>
      <c r="L76" s="374" t="n"/>
      <c r="M76" s="374" t="n"/>
      <c r="N76" s="374" t="n"/>
      <c r="O76" s="374" t="n"/>
      <c r="P76" s="375" t="n"/>
      <c r="Q76" s="387" t="n"/>
      <c r="R76" s="387" t="n"/>
      <c r="S76" s="387" t="n"/>
      <c r="T76" s="387" t="n"/>
    </row>
    <row r="77">
      <c r="A77" s="425" t="inlineStr">
        <is>
          <t>2019.01.24</t>
        </is>
      </c>
    </row>
    <row r="78">
      <c r="A78" s="390" t="inlineStr">
        <is>
          <t>일자</t>
        </is>
      </c>
      <c r="B78" s="405" t="inlineStr">
        <is>
          <t>내용</t>
        </is>
      </c>
      <c r="C78" s="405" t="inlineStr">
        <is>
          <t>지급액계</t>
        </is>
      </c>
      <c r="D78" s="405" t="inlineStr">
        <is>
          <t>4대 보험(공제내역)</t>
        </is>
      </c>
      <c r="E78" s="374" t="n"/>
      <c r="F78" s="374" t="n"/>
      <c r="G78" s="375" t="n"/>
      <c r="H78" s="405" t="inlineStr">
        <is>
          <t>세금</t>
        </is>
      </c>
      <c r="I78" s="374" t="n"/>
      <c r="J78" s="374" t="n"/>
      <c r="K78" s="375" t="n"/>
      <c r="L78" s="406" t="inlineStr">
        <is>
          <t>공제액계</t>
        </is>
      </c>
      <c r="M78" s="405" t="inlineStr">
        <is>
          <t xml:space="preserve">차인지급액  </t>
        </is>
      </c>
      <c r="N78" s="405" t="inlineStr">
        <is>
          <t>실 수령액</t>
        </is>
      </c>
      <c r="O78" s="405" t="inlineStr">
        <is>
          <t>지급일자</t>
        </is>
      </c>
      <c r="P78" s="390" t="inlineStr">
        <is>
          <t>기타</t>
        </is>
      </c>
    </row>
    <row r="79">
      <c r="A79" s="407" t="n"/>
      <c r="B79" s="407" t="n"/>
      <c r="C79" s="407" t="n"/>
      <c r="D79" s="408" t="inlineStr">
        <is>
          <t>국민연금</t>
        </is>
      </c>
      <c r="E79" s="408" t="inlineStr">
        <is>
          <t>건강보험</t>
        </is>
      </c>
      <c r="F79" s="408" t="inlineStr">
        <is>
          <t>고용보험</t>
        </is>
      </c>
      <c r="G79" s="408" t="inlineStr">
        <is>
          <t>장기요양보험료</t>
        </is>
      </c>
      <c r="H79" s="408" t="inlineStr">
        <is>
          <t>소득세</t>
        </is>
      </c>
      <c r="I79" s="408" t="inlineStr">
        <is>
          <t>지방소득세</t>
        </is>
      </c>
      <c r="J79" s="408" t="inlineStr">
        <is>
          <t>소득세 정산</t>
        </is>
      </c>
      <c r="K79" s="408" t="inlineStr">
        <is>
          <t>주민세 정산</t>
        </is>
      </c>
      <c r="L79" s="407" t="n"/>
      <c r="M79" s="407" t="n"/>
      <c r="N79" s="407" t="n"/>
      <c r="O79" s="407" t="n"/>
      <c r="P79" s="407" t="n"/>
    </row>
    <row r="80">
      <c r="A80" s="398" t="inlineStr">
        <is>
          <t>2019.01.25</t>
        </is>
      </c>
      <c r="B80" s="409" t="inlineStr">
        <is>
          <t xml:space="preserve">(주) 지아데이타 1월 급여 </t>
        </is>
      </c>
      <c r="C80" s="410" t="n">
        <v>4357692</v>
      </c>
      <c r="D80" s="411" t="n">
        <v>184680</v>
      </c>
      <c r="E80" s="411" t="n">
        <v>128590</v>
      </c>
      <c r="F80" s="411" t="n">
        <v>28320</v>
      </c>
      <c r="G80" s="411" t="n">
        <v>10940</v>
      </c>
      <c r="H80" s="411" t="n">
        <v>70210</v>
      </c>
      <c r="I80" s="411" t="n">
        <v>7020</v>
      </c>
      <c r="J80" s="411" t="n"/>
      <c r="K80" s="411" t="n"/>
      <c r="L80" s="412">
        <f>SUM(D80:I80)</f>
        <v/>
      </c>
      <c r="M80" s="413">
        <f>C80-L80</f>
        <v/>
      </c>
      <c r="N80" s="414" t="n">
        <v>3927932</v>
      </c>
      <c r="O80" s="398" t="inlineStr">
        <is>
          <t>2019.01.25</t>
        </is>
      </c>
      <c r="P80" s="423" t="inlineStr">
        <is>
          <t> </t>
        </is>
      </c>
      <c r="R80" s="387" t="inlineStr">
        <is>
          <t> </t>
        </is>
      </c>
    </row>
    <row r="81">
      <c r="A81" s="398" t="inlineStr">
        <is>
          <t>2019.02.25</t>
        </is>
      </c>
      <c r="B81" s="409" t="inlineStr">
        <is>
          <t xml:space="preserve">(주) 지아데이타 2월 급여 </t>
        </is>
      </c>
      <c r="C81" s="410" t="n">
        <v>4357692</v>
      </c>
      <c r="D81" s="411" t="n">
        <v>184680</v>
      </c>
      <c r="E81" s="411" t="n">
        <v>128590</v>
      </c>
      <c r="F81" s="411" t="n">
        <v>28320</v>
      </c>
      <c r="G81" s="411" t="n">
        <v>10940</v>
      </c>
      <c r="H81" s="411" t="n">
        <v>70210</v>
      </c>
      <c r="I81" s="411" t="n">
        <v>7020</v>
      </c>
      <c r="J81" s="411" t="n"/>
      <c r="K81" s="411" t="n"/>
      <c r="L81" s="412">
        <f>SUM(D81:I81)</f>
        <v/>
      </c>
      <c r="M81" s="413">
        <f>C81-L81</f>
        <v/>
      </c>
      <c r="N81" s="414" t="n">
        <v>3927932</v>
      </c>
      <c r="O81" s="398" t="inlineStr">
        <is>
          <t>2019.02.25</t>
        </is>
      </c>
      <c r="P81" s="423" t="inlineStr">
        <is>
          <t> </t>
        </is>
      </c>
      <c r="R81" s="387" t="inlineStr">
        <is>
          <t> </t>
        </is>
      </c>
    </row>
    <row r="82">
      <c r="A82" s="398" t="inlineStr">
        <is>
          <t>2019.03.25</t>
        </is>
      </c>
      <c r="B82" s="409" t="inlineStr">
        <is>
          <t xml:space="preserve">(주) 지아데이타 3월 급여 </t>
        </is>
      </c>
      <c r="C82" s="410" t="n">
        <v>4597692</v>
      </c>
      <c r="D82" s="411" t="n">
        <v>184680</v>
      </c>
      <c r="E82" s="411" t="n">
        <v>128590</v>
      </c>
      <c r="F82" s="411" t="n">
        <v>29880</v>
      </c>
      <c r="G82" s="411" t="n">
        <v>10940</v>
      </c>
      <c r="H82" s="411" t="n">
        <v>90750</v>
      </c>
      <c r="I82" s="411" t="n">
        <v>9070</v>
      </c>
      <c r="J82" s="415" t="n">
        <v>583340</v>
      </c>
      <c r="K82" s="415" t="n">
        <v>58400</v>
      </c>
      <c r="L82" s="412">
        <f>SUM(D82:K82)</f>
        <v/>
      </c>
      <c r="M82" s="413">
        <f>C82-L82</f>
        <v/>
      </c>
      <c r="N82" s="414" t="n">
        <v>3502042</v>
      </c>
      <c r="O82" s="398" t="inlineStr">
        <is>
          <t>2019.03.25</t>
        </is>
      </c>
      <c r="P82" s="423" t="inlineStr">
        <is>
          <t>연말 정산 641,740원 납부, 지방 출장비: 240,000원 포함</t>
        </is>
      </c>
      <c r="R82" s="387" t="inlineStr">
        <is>
          <t> </t>
        </is>
      </c>
    </row>
    <row r="83" ht="10.5" customHeight="1">
      <c r="A83" s="398" t="inlineStr">
        <is>
          <t>2019.04.25</t>
        </is>
      </c>
      <c r="B83" s="409" t="inlineStr">
        <is>
          <t xml:space="preserve">(주) 지아데이타 4월 급여 </t>
        </is>
      </c>
      <c r="C83" s="410" t="n">
        <v>4621692</v>
      </c>
      <c r="D83" s="411" t="n">
        <v>184680</v>
      </c>
      <c r="E83" s="411" t="n">
        <v>141500</v>
      </c>
      <c r="F83" s="411" t="n">
        <v>30040</v>
      </c>
      <c r="G83" s="411" t="n">
        <v>12040</v>
      </c>
      <c r="H83" s="411" t="n">
        <v>94680</v>
      </c>
      <c r="I83" s="411" t="n">
        <v>9460</v>
      </c>
      <c r="J83" s="424" t="n">
        <v>135660</v>
      </c>
      <c r="K83" s="424" t="n">
        <v>9990</v>
      </c>
      <c r="L83" s="412">
        <f>SUM(D83:K83)</f>
        <v/>
      </c>
      <c r="M83" s="413">
        <f>C83-L83</f>
        <v/>
      </c>
      <c r="N83" s="414" t="n">
        <v>4003642</v>
      </c>
      <c r="O83" s="398" t="inlineStr">
        <is>
          <t>2019.04.25</t>
        </is>
      </c>
      <c r="P83" s="423" t="inlineStr">
        <is>
          <t>건강보험 정산(145,650원 추가 납부)</t>
        </is>
      </c>
      <c r="R83" s="387" t="inlineStr">
        <is>
          <t> </t>
        </is>
      </c>
    </row>
    <row r="84" ht="10.5" customHeight="1">
      <c r="A84" s="398" t="inlineStr">
        <is>
          <t>2019.05.24</t>
        </is>
      </c>
      <c r="B84" s="409" t="inlineStr">
        <is>
          <t xml:space="preserve">(주) 지아데이타 5월 급여 </t>
        </is>
      </c>
      <c r="C84" s="410" t="n">
        <v>4621692</v>
      </c>
      <c r="D84" s="411" t="n">
        <v>184680</v>
      </c>
      <c r="E84" s="411" t="n">
        <v>141500</v>
      </c>
      <c r="F84" s="411" t="n">
        <v>30040</v>
      </c>
      <c r="G84" s="411" t="n">
        <v>12040</v>
      </c>
      <c r="H84" s="411" t="n">
        <v>94680</v>
      </c>
      <c r="I84" s="411" t="n">
        <v>9460</v>
      </c>
      <c r="J84" s="411" t="n"/>
      <c r="K84" s="411" t="n"/>
      <c r="L84" s="412">
        <f>SUM(D84:K84)</f>
        <v/>
      </c>
      <c r="M84" s="413">
        <f>C84-L84</f>
        <v/>
      </c>
      <c r="N84" s="414" t="n">
        <v>4149292</v>
      </c>
      <c r="O84" s="398" t="inlineStr">
        <is>
          <t>2019.05.24</t>
        </is>
      </c>
      <c r="P84" s="423" t="inlineStr">
        <is>
          <t> </t>
        </is>
      </c>
      <c r="R84" s="387" t="inlineStr">
        <is>
          <t> </t>
        </is>
      </c>
    </row>
    <row r="85" ht="10.5" customHeight="1">
      <c r="A85" s="398" t="inlineStr">
        <is>
          <t>2019.06.25</t>
        </is>
      </c>
      <c r="B85" s="409" t="inlineStr">
        <is>
          <t xml:space="preserve">(주) 지아데이타 6월 급여 </t>
        </is>
      </c>
      <c r="C85" s="410" t="n">
        <v>4525692</v>
      </c>
      <c r="D85" s="411" t="n">
        <v>184680</v>
      </c>
      <c r="E85" s="411" t="n">
        <v>141500</v>
      </c>
      <c r="F85" s="411" t="n">
        <v>29410</v>
      </c>
      <c r="G85" s="411" t="n">
        <v>12040</v>
      </c>
      <c r="H85" s="411" t="n">
        <v>85610</v>
      </c>
      <c r="I85" s="411" t="n">
        <v>8560</v>
      </c>
      <c r="J85" s="411" t="n"/>
      <c r="K85" s="411" t="n"/>
      <c r="L85" s="412">
        <f>SUM(D85:K85)</f>
        <v/>
      </c>
      <c r="M85" s="413">
        <f>C85-L85</f>
        <v/>
      </c>
      <c r="N85" s="414" t="n">
        <v>4063892</v>
      </c>
      <c r="O85" s="398" t="inlineStr">
        <is>
          <t>2019.06.25</t>
        </is>
      </c>
      <c r="P85" s="423" t="inlineStr">
        <is>
          <t>지방 출장비: 168,000원 포함(창원 HSD 엔진 출장: 2.20 ~ 6.19)</t>
        </is>
      </c>
      <c r="R85" s="387" t="inlineStr">
        <is>
          <t> </t>
        </is>
      </c>
    </row>
    <row r="86" ht="10.5" customHeight="1">
      <c r="A86" s="398" t="inlineStr">
        <is>
          <t>2019.07.25</t>
        </is>
      </c>
      <c r="B86" s="409" t="inlineStr">
        <is>
          <t xml:space="preserve">(주) 지아데이타 7월 급여 </t>
        </is>
      </c>
      <c r="C86" s="410" t="n">
        <v>4503692</v>
      </c>
      <c r="D86" s="411" t="n">
        <v>194400</v>
      </c>
      <c r="E86" s="411" t="n">
        <v>141500</v>
      </c>
      <c r="F86" s="411" t="n">
        <v>29270</v>
      </c>
      <c r="G86" s="411" t="n">
        <v>12040</v>
      </c>
      <c r="H86" s="411" t="n">
        <v>83900</v>
      </c>
      <c r="I86" s="411" t="n">
        <v>8390</v>
      </c>
      <c r="J86" s="411" t="n"/>
      <c r="K86" s="411" t="n"/>
      <c r="L86" s="412">
        <f>SUM(D86:K86)</f>
        <v/>
      </c>
      <c r="M86" s="413">
        <f>C86-L86</f>
        <v/>
      </c>
      <c r="N86" s="414" t="n">
        <v>4034192</v>
      </c>
      <c r="O86" s="398" t="inlineStr">
        <is>
          <t>2019.07.25</t>
        </is>
      </c>
      <c r="P86" s="423" t="inlineStr">
        <is>
          <t>지방 출장비(아산): 96,000원 포함, 조식(5만원) 포함</t>
        </is>
      </c>
      <c r="R86" s="387" t="inlineStr">
        <is>
          <t> </t>
        </is>
      </c>
    </row>
    <row r="87" ht="10.5" customHeight="1">
      <c r="A87" s="398" t="inlineStr">
        <is>
          <t>2019.08.23</t>
        </is>
      </c>
      <c r="B87" s="409" t="inlineStr">
        <is>
          <t xml:space="preserve">(주) 지아데이타 8월 급여 </t>
        </is>
      </c>
      <c r="C87" s="410" t="n">
        <v>4503692</v>
      </c>
      <c r="D87" s="411" t="n">
        <v>194400</v>
      </c>
      <c r="E87" s="411" t="n">
        <v>141500</v>
      </c>
      <c r="F87" s="411" t="n">
        <v>29500</v>
      </c>
      <c r="G87" s="411" t="n">
        <v>12040</v>
      </c>
      <c r="H87" s="411" t="n">
        <v>85610</v>
      </c>
      <c r="I87" s="411" t="n">
        <v>8560</v>
      </c>
      <c r="J87" s="411" t="n"/>
      <c r="K87" s="411" t="n"/>
      <c r="L87" s="412">
        <f>SUM(D87:K87)</f>
        <v/>
      </c>
      <c r="M87" s="413">
        <f>C87-L87</f>
        <v/>
      </c>
      <c r="N87" s="414" t="n">
        <v>4068082</v>
      </c>
      <c r="O87" s="398" t="inlineStr">
        <is>
          <t>2019.08.23</t>
        </is>
      </c>
      <c r="P87" s="423" t="inlineStr">
        <is>
          <t>지방 출장비(아산): 132,000원 포함, 조식(5만원) 포함</t>
        </is>
      </c>
      <c r="R87" s="387" t="inlineStr">
        <is>
          <t> </t>
        </is>
      </c>
    </row>
    <row r="88" ht="10.5" customHeight="1">
      <c r="A88" s="398" t="inlineStr">
        <is>
          <t>2019.09.25</t>
        </is>
      </c>
      <c r="B88" s="409" t="inlineStr">
        <is>
          <t xml:space="preserve">(주) 지아데이타 9월 급여 </t>
        </is>
      </c>
      <c r="C88" s="410" t="n">
        <v>4561692</v>
      </c>
      <c r="D88" s="411" t="n">
        <v>194400</v>
      </c>
      <c r="E88" s="411" t="n">
        <v>141500</v>
      </c>
      <c r="F88" s="411" t="n">
        <v>29650</v>
      </c>
      <c r="G88" s="411" t="n">
        <v>12040</v>
      </c>
      <c r="H88" s="411" t="n">
        <v>89040</v>
      </c>
      <c r="I88" s="411" t="n">
        <v>8900</v>
      </c>
      <c r="J88" s="411" t="n"/>
      <c r="K88" s="411" t="n"/>
      <c r="L88" s="412">
        <f>SUM(D88:K88)</f>
        <v/>
      </c>
      <c r="M88" s="413">
        <f>C88-L88</f>
        <v/>
      </c>
      <c r="N88" s="414" t="n">
        <v>4086162</v>
      </c>
      <c r="O88" s="398" t="inlineStr">
        <is>
          <t>2019.09.25</t>
        </is>
      </c>
      <c r="P88" s="423" t="inlineStr">
        <is>
          <t>지방 출장비(당진): 204,000원 포함</t>
        </is>
      </c>
      <c r="R88" s="387" t="inlineStr">
        <is>
          <t> </t>
        </is>
      </c>
    </row>
    <row r="89" ht="10.5" customHeight="1">
      <c r="A89" s="398" t="inlineStr">
        <is>
          <t>2019.10.25</t>
        </is>
      </c>
      <c r="B89" s="409" t="inlineStr">
        <is>
          <t xml:space="preserve">(주) 지아데이타 10월 급여 </t>
        </is>
      </c>
      <c r="C89" s="410" t="n">
        <v>4859692</v>
      </c>
      <c r="D89" s="411" t="n">
        <v>194400</v>
      </c>
      <c r="E89" s="411" t="n">
        <v>141500</v>
      </c>
      <c r="F89" s="411" t="n">
        <v>38870</v>
      </c>
      <c r="G89" s="411" t="n">
        <v>12040</v>
      </c>
      <c r="H89" s="411" t="n">
        <v>125560</v>
      </c>
      <c r="I89" s="411" t="n">
        <v>12550</v>
      </c>
      <c r="J89" s="411" t="n"/>
      <c r="K89" s="411" t="n"/>
      <c r="L89" s="412">
        <f>SUM(D89:K89)</f>
        <v/>
      </c>
      <c r="M89" s="413">
        <f>C89-L89</f>
        <v/>
      </c>
      <c r="N89" s="414" t="n">
        <v>4334772</v>
      </c>
      <c r="O89" s="398" t="inlineStr">
        <is>
          <t>2019.10.25</t>
        </is>
      </c>
      <c r="P89" s="423" t="inlineStr">
        <is>
          <t>지방 출장비(당진): 252,000원 포함 ==&gt; 조식: 25만원(7월 코닝 조식: 5만원, 9월, 10월 조식: 10만원)</t>
        </is>
      </c>
      <c r="R89" s="387" t="inlineStr">
        <is>
          <t> </t>
        </is>
      </c>
    </row>
    <row r="90" ht="10.5" customHeight="1">
      <c r="A90" s="398" t="inlineStr">
        <is>
          <t>2019.11.25</t>
        </is>
      </c>
      <c r="B90" s="409" t="inlineStr">
        <is>
          <t xml:space="preserve">(주) 지아데이타 11월 급여 </t>
        </is>
      </c>
      <c r="C90" s="410" t="n">
        <v>4709692</v>
      </c>
      <c r="D90" s="411" t="n">
        <v>194400</v>
      </c>
      <c r="E90" s="411" t="n">
        <v>141500</v>
      </c>
      <c r="F90" s="411" t="n">
        <v>37670</v>
      </c>
      <c r="G90" s="411" t="n">
        <v>12040</v>
      </c>
      <c r="H90" s="411" t="n">
        <v>107500</v>
      </c>
      <c r="I90" s="411" t="n">
        <v>10750</v>
      </c>
      <c r="J90" s="411" t="n"/>
      <c r="K90" s="411" t="n"/>
      <c r="L90" s="412">
        <f>SUM(D90:K90)</f>
        <v/>
      </c>
      <c r="M90" s="413">
        <f>C90-L90</f>
        <v/>
      </c>
      <c r="N90" s="414" t="n">
        <v>4205832</v>
      </c>
      <c r="O90" s="398" t="inlineStr">
        <is>
          <t>2019.11.25</t>
        </is>
      </c>
      <c r="P90" s="423" t="inlineStr">
        <is>
          <t>지방 출장비(당진): 252,000원 포함 ==&gt; 조식: 10만원</t>
        </is>
      </c>
      <c r="R90" s="387" t="inlineStr">
        <is>
          <t> </t>
        </is>
      </c>
    </row>
    <row r="91" ht="10.5" customHeight="1">
      <c r="A91" s="398" t="inlineStr">
        <is>
          <t>2019.12.24</t>
        </is>
      </c>
      <c r="B91" s="409" t="inlineStr">
        <is>
          <t xml:space="preserve">(주) 지아데이타 12월 급여 </t>
        </is>
      </c>
      <c r="C91" s="410" t="n">
        <v>4709692</v>
      </c>
      <c r="D91" s="411" t="n">
        <v>194400</v>
      </c>
      <c r="E91" s="411" t="n">
        <v>141500</v>
      </c>
      <c r="F91" s="411" t="n">
        <v>37670</v>
      </c>
      <c r="G91" s="411" t="n">
        <v>12040</v>
      </c>
      <c r="H91" s="411" t="n">
        <v>107500</v>
      </c>
      <c r="I91" s="411" t="n">
        <v>10750</v>
      </c>
      <c r="J91" s="411" t="n"/>
      <c r="K91" s="411" t="n"/>
      <c r="L91" s="412">
        <f>SUM(D91:K91)</f>
        <v/>
      </c>
      <c r="M91" s="413">
        <f>C91-L91</f>
        <v/>
      </c>
      <c r="N91" s="414" t="n">
        <v>4205832</v>
      </c>
      <c r="O91" s="398" t="inlineStr">
        <is>
          <t>2019.12.24</t>
        </is>
      </c>
      <c r="P91" s="423" t="inlineStr">
        <is>
          <t>지방 출장비(당진): 252,000원 포함 ==&gt; 조식: 10만원</t>
        </is>
      </c>
      <c r="R91" s="387" t="inlineStr">
        <is>
          <t> </t>
        </is>
      </c>
    </row>
    <row r="92" ht="9.75" customHeight="1">
      <c r="A92" s="416" t="n"/>
      <c r="B92" s="402" t="inlineStr">
        <is>
          <t>합계</t>
        </is>
      </c>
      <c r="C92" s="417">
        <f>SUM(C80:C91)</f>
        <v/>
      </c>
      <c r="D92" s="417">
        <f>SUM(D80:D91)</f>
        <v/>
      </c>
      <c r="E92" s="417">
        <f>SUM(E80:E91)</f>
        <v/>
      </c>
      <c r="F92" s="417">
        <f>SUM(F80:F91)</f>
        <v/>
      </c>
      <c r="G92" s="417">
        <f>SUM(G80:G91)</f>
        <v/>
      </c>
      <c r="H92" s="417">
        <f>SUM(H80:H91)</f>
        <v/>
      </c>
      <c r="I92" s="417">
        <f>SUM(I80:I91)</f>
        <v/>
      </c>
      <c r="J92" s="417">
        <f>SUM(J80:J91)</f>
        <v/>
      </c>
      <c r="K92" s="417">
        <f>SUM(K80:K91)</f>
        <v/>
      </c>
      <c r="L92" s="417">
        <f>SUM(L80:L91)</f>
        <v/>
      </c>
      <c r="M92" s="417">
        <f>SUM(M80:M91)</f>
        <v/>
      </c>
      <c r="N92" s="417">
        <f>SUM(N80:N91)</f>
        <v/>
      </c>
      <c r="O92" s="417" t="inlineStr">
        <is>
          <t> </t>
        </is>
      </c>
      <c r="P92" s="418" t="n"/>
      <c r="R92" s="387" t="inlineStr">
        <is>
          <t> </t>
        </is>
      </c>
    </row>
    <row r="94">
      <c r="K94" s="387" t="inlineStr">
        <is>
          <t> </t>
        </is>
      </c>
      <c r="L94" s="387" t="inlineStr">
        <is>
          <t> </t>
        </is>
      </c>
    </row>
    <row r="95" ht="13.5" customFormat="1" customHeight="1" s="403">
      <c r="A95" s="388" t="inlineStr">
        <is>
          <t>급여(2018)</t>
        </is>
      </c>
      <c r="B95" s="374" t="n"/>
      <c r="C95" s="374" t="n"/>
      <c r="D95" s="374" t="n"/>
      <c r="E95" s="374" t="n"/>
      <c r="F95" s="374" t="n"/>
      <c r="G95" s="374" t="n"/>
      <c r="H95" s="374" t="n"/>
      <c r="I95" s="374" t="n"/>
      <c r="J95" s="374" t="n"/>
      <c r="K95" s="374" t="n"/>
      <c r="L95" s="374" t="n"/>
      <c r="M95" s="374" t="n"/>
      <c r="N95" s="374" t="n"/>
      <c r="O95" s="374" t="n"/>
      <c r="P95" s="375" t="n"/>
      <c r="Q95" s="387" t="n"/>
      <c r="R95" s="387" t="n"/>
      <c r="S95" s="387" t="n"/>
      <c r="T95" s="387" t="n"/>
    </row>
    <row r="96">
      <c r="A96" s="425" t="inlineStr">
        <is>
          <t>2018.03.06</t>
        </is>
      </c>
    </row>
    <row r="97">
      <c r="A97" s="390" t="inlineStr">
        <is>
          <t>일자</t>
        </is>
      </c>
      <c r="B97" s="405" t="inlineStr">
        <is>
          <t>내용</t>
        </is>
      </c>
      <c r="C97" s="405" t="inlineStr">
        <is>
          <t>지급액계</t>
        </is>
      </c>
      <c r="D97" s="405" t="inlineStr">
        <is>
          <t>4대 보험(공제내역)</t>
        </is>
      </c>
      <c r="E97" s="374" t="n"/>
      <c r="F97" s="374" t="n"/>
      <c r="G97" s="375" t="n"/>
      <c r="H97" s="405" t="inlineStr">
        <is>
          <t>세금</t>
        </is>
      </c>
      <c r="I97" s="374" t="n"/>
      <c r="J97" s="374" t="n"/>
      <c r="K97" s="375" t="n"/>
      <c r="L97" s="406" t="inlineStr">
        <is>
          <t>공제액계</t>
        </is>
      </c>
      <c r="M97" s="405" t="inlineStr">
        <is>
          <t xml:space="preserve">차인지급액  </t>
        </is>
      </c>
      <c r="N97" s="405" t="inlineStr">
        <is>
          <t>실 수령액</t>
        </is>
      </c>
      <c r="O97" s="405" t="inlineStr">
        <is>
          <t>지급일자</t>
        </is>
      </c>
      <c r="P97" s="390" t="inlineStr">
        <is>
          <t>기타</t>
        </is>
      </c>
    </row>
    <row r="98">
      <c r="A98" s="407" t="n"/>
      <c r="B98" s="407" t="n"/>
      <c r="C98" s="407" t="n"/>
      <c r="D98" s="408" t="inlineStr">
        <is>
          <t>국민연금</t>
        </is>
      </c>
      <c r="E98" s="408" t="inlineStr">
        <is>
          <t>건강보험</t>
        </is>
      </c>
      <c r="F98" s="408" t="inlineStr">
        <is>
          <t>고용보험</t>
        </is>
      </c>
      <c r="G98" s="408" t="inlineStr">
        <is>
          <t>장기요양보험료</t>
        </is>
      </c>
      <c r="H98" s="408" t="inlineStr">
        <is>
          <t>소득세</t>
        </is>
      </c>
      <c r="I98" s="408" t="inlineStr">
        <is>
          <t>지방소득세</t>
        </is>
      </c>
      <c r="J98" s="408" t="inlineStr">
        <is>
          <t>소득세 정산</t>
        </is>
      </c>
      <c r="K98" s="408" t="inlineStr">
        <is>
          <t>주민세 정산</t>
        </is>
      </c>
      <c r="L98" s="407" t="n"/>
      <c r="M98" s="407" t="n"/>
      <c r="N98" s="407" t="n"/>
      <c r="O98" s="407" t="n"/>
      <c r="P98" s="407" t="n"/>
    </row>
    <row r="99">
      <c r="A99" s="398" t="inlineStr">
        <is>
          <t>2018.01.25</t>
        </is>
      </c>
      <c r="B99" s="409" t="inlineStr">
        <is>
          <t xml:space="preserve">(주) 지아데이타 1월 급여 </t>
        </is>
      </c>
      <c r="C99" s="410" t="n">
        <v>4230769</v>
      </c>
      <c r="D99" s="411" t="n">
        <v>185850</v>
      </c>
      <c r="E99" s="411" t="n">
        <v>128870</v>
      </c>
      <c r="F99" s="411" t="n">
        <v>26840</v>
      </c>
      <c r="G99" s="411" t="n">
        <v>9510</v>
      </c>
      <c r="H99" s="411" t="n">
        <v>60650</v>
      </c>
      <c r="I99" s="411" t="n">
        <v>6060</v>
      </c>
      <c r="J99" s="411" t="n"/>
      <c r="K99" s="411" t="n"/>
      <c r="L99" s="412">
        <f>SUM(D99:I99)</f>
        <v/>
      </c>
      <c r="M99" s="413">
        <f>C99-L99</f>
        <v/>
      </c>
      <c r="N99" s="414" t="n">
        <v>3812989</v>
      </c>
      <c r="O99" s="398" t="inlineStr">
        <is>
          <t>2018.01.25</t>
        </is>
      </c>
      <c r="P99" s="423" t="inlineStr">
        <is>
          <t> </t>
        </is>
      </c>
      <c r="R99" s="387" t="inlineStr">
        <is>
          <t>2018년 귀속 연말 정산 수령액(2019년 3월에 납부함)</t>
        </is>
      </c>
    </row>
    <row r="100">
      <c r="A100" s="398" t="inlineStr">
        <is>
          <t>2018.02.25</t>
        </is>
      </c>
      <c r="B100" s="409" t="inlineStr">
        <is>
          <t xml:space="preserve">(주) 지아데이타 2월 급여 </t>
        </is>
      </c>
      <c r="C100" s="410" t="n">
        <v>4230769</v>
      </c>
      <c r="D100" s="411" t="n">
        <v>185850</v>
      </c>
      <c r="E100" s="411" t="n">
        <v>128870</v>
      </c>
      <c r="F100" s="411" t="n">
        <v>26840</v>
      </c>
      <c r="G100" s="411" t="n">
        <v>9510</v>
      </c>
      <c r="H100" s="411" t="n">
        <v>59940</v>
      </c>
      <c r="I100" s="411" t="n">
        <v>5990</v>
      </c>
      <c r="J100" s="411" t="n"/>
      <c r="K100" s="411" t="n"/>
      <c r="L100" s="412">
        <f>SUM(D100:I100)</f>
        <v/>
      </c>
      <c r="M100" s="413">
        <f>C100-L100</f>
        <v/>
      </c>
      <c r="N100" s="414" t="n">
        <v>3812989</v>
      </c>
      <c r="O100" s="398" t="inlineStr">
        <is>
          <t>2018.02.23</t>
        </is>
      </c>
      <c r="P100" s="423" t="inlineStr">
        <is>
          <t> </t>
        </is>
      </c>
      <c r="Q100" s="426" t="inlineStr">
        <is>
          <t>합계</t>
        </is>
      </c>
      <c r="R100" s="426" t="inlineStr">
        <is>
          <t>소득세</t>
        </is>
      </c>
      <c r="S100" s="426" t="inlineStr">
        <is>
          <t>지방소득세</t>
        </is>
      </c>
      <c r="T100" s="426" t="inlineStr">
        <is>
          <t>합계</t>
        </is>
      </c>
    </row>
    <row r="101">
      <c r="A101" s="398" t="inlineStr">
        <is>
          <t>2018.03.23</t>
        </is>
      </c>
      <c r="B101" s="409" t="inlineStr">
        <is>
          <t xml:space="preserve">(주) 지아데이타 3월 급여 </t>
        </is>
      </c>
      <c r="C101" s="410" t="n">
        <v>4230769</v>
      </c>
      <c r="D101" s="411" t="n">
        <v>185850</v>
      </c>
      <c r="E101" s="411" t="n">
        <v>128870</v>
      </c>
      <c r="F101" s="411" t="n">
        <v>26840</v>
      </c>
      <c r="G101" s="411" t="n">
        <v>9510</v>
      </c>
      <c r="H101" s="411" t="n">
        <v>59940</v>
      </c>
      <c r="I101" s="411" t="n">
        <v>5990</v>
      </c>
      <c r="J101" s="411" t="n"/>
      <c r="K101" s="411" t="n"/>
      <c r="L101" s="412">
        <f>SUM(D101:I101)</f>
        <v/>
      </c>
      <c r="M101" s="413">
        <f>C101-L101</f>
        <v/>
      </c>
      <c r="N101" s="414" t="n">
        <v>3812989</v>
      </c>
      <c r="O101" s="398" t="inlineStr">
        <is>
          <t>2018.03.23</t>
        </is>
      </c>
      <c r="P101" s="423" t="inlineStr">
        <is>
          <t> </t>
        </is>
      </c>
      <c r="Q101" s="424">
        <f>O101+P101</f>
        <v/>
      </c>
      <c r="R101" s="424" t="n">
        <v>583340</v>
      </c>
      <c r="S101" s="424" t="n">
        <v>58400</v>
      </c>
      <c r="T101" s="424">
        <f>R101+S101</f>
        <v/>
      </c>
    </row>
    <row r="102">
      <c r="A102" s="398" t="inlineStr">
        <is>
          <t>2018.04.25</t>
        </is>
      </c>
      <c r="B102" s="409" t="inlineStr">
        <is>
          <t xml:space="preserve">(주) 지아데이타 4월 급여 </t>
        </is>
      </c>
      <c r="C102" s="410" t="n">
        <v>4489692</v>
      </c>
      <c r="D102" s="411" t="n">
        <v>185850</v>
      </c>
      <c r="E102" s="411" t="n">
        <v>128870</v>
      </c>
      <c r="F102" s="411" t="n">
        <v>26840</v>
      </c>
      <c r="G102" s="411" t="n">
        <v>9510</v>
      </c>
      <c r="H102" s="411" t="n">
        <v>82190</v>
      </c>
      <c r="I102" s="427" t="n">
        <v>8210</v>
      </c>
      <c r="J102" s="427" t="n"/>
      <c r="K102" s="427" t="n"/>
      <c r="L102" s="412">
        <f>SUM(D102:I102)</f>
        <v/>
      </c>
      <c r="M102" s="413">
        <f>C102-L102</f>
        <v/>
      </c>
      <c r="N102" s="414" t="n">
        <v>4048222</v>
      </c>
      <c r="O102" s="398" t="inlineStr">
        <is>
          <t>2018.04.25</t>
        </is>
      </c>
      <c r="P102" s="423" t="inlineStr">
        <is>
          <t> </t>
        </is>
      </c>
    </row>
    <row r="103">
      <c r="A103" s="398" t="inlineStr">
        <is>
          <t>2018.05.25</t>
        </is>
      </c>
      <c r="B103" s="409" t="inlineStr">
        <is>
          <t xml:space="preserve">(주) 지아데이타 5월 급여 </t>
        </is>
      </c>
      <c r="C103" s="410" t="n">
        <v>4609692</v>
      </c>
      <c r="D103" s="411" t="n">
        <v>185850</v>
      </c>
      <c r="E103" s="411" t="n">
        <v>128870</v>
      </c>
      <c r="F103" s="411" t="n">
        <v>29960</v>
      </c>
      <c r="G103" s="411" t="n">
        <v>9510</v>
      </c>
      <c r="H103" s="411" t="n">
        <v>92550</v>
      </c>
      <c r="I103" s="427" t="n">
        <v>9250</v>
      </c>
      <c r="J103" s="427" t="n"/>
      <c r="K103" s="427" t="n"/>
      <c r="L103" s="412">
        <f>SUM(D103:I103)</f>
        <v/>
      </c>
      <c r="M103" s="413">
        <f>C103-L103</f>
        <v/>
      </c>
      <c r="N103" s="414" t="n">
        <v>4153702</v>
      </c>
      <c r="O103" s="398" t="inlineStr">
        <is>
          <t>2018.05.25</t>
        </is>
      </c>
      <c r="P103" s="423" t="inlineStr">
        <is>
          <t>지방 출장비: 264,000원 포함</t>
        </is>
      </c>
    </row>
    <row r="104">
      <c r="A104" s="398" t="inlineStr">
        <is>
          <t>2018.06.25</t>
        </is>
      </c>
      <c r="B104" s="409" t="inlineStr">
        <is>
          <t xml:space="preserve">(주) 지아데이타 6월 급여 </t>
        </is>
      </c>
      <c r="C104" s="410" t="n">
        <v>4585692</v>
      </c>
      <c r="D104" s="411" t="n">
        <v>185850</v>
      </c>
      <c r="E104" s="411" t="n">
        <v>124210</v>
      </c>
      <c r="F104" s="411" t="n">
        <v>29800</v>
      </c>
      <c r="G104" s="411" t="n">
        <v>9160</v>
      </c>
      <c r="H104" s="411" t="n">
        <v>90750</v>
      </c>
      <c r="I104" s="411" t="n">
        <v>9070</v>
      </c>
      <c r="J104" s="411" t="n"/>
      <c r="K104" s="411" t="n"/>
      <c r="L104" s="412">
        <f>SUM(D104:I104)</f>
        <v/>
      </c>
      <c r="M104" s="413">
        <f>C104-L104</f>
        <v/>
      </c>
      <c r="N104" s="414" t="n">
        <v>4190792</v>
      </c>
      <c r="O104" s="398" t="inlineStr">
        <is>
          <t>2018.06.25</t>
        </is>
      </c>
      <c r="P104" s="423" t="inlineStr">
        <is>
          <t>지방 출장비: 264,000원 포함</t>
        </is>
      </c>
    </row>
    <row r="105">
      <c r="A105" s="398" t="inlineStr">
        <is>
          <t>2018.07.25</t>
        </is>
      </c>
      <c r="B105" s="409" t="inlineStr">
        <is>
          <t xml:space="preserve">(주) 지아데이타 7월 급여 </t>
        </is>
      </c>
      <c r="C105" s="410" t="n">
        <v>4621692</v>
      </c>
      <c r="D105" s="411" t="n">
        <v>184680</v>
      </c>
      <c r="E105" s="411" t="n">
        <v>124210</v>
      </c>
      <c r="F105" s="411" t="n">
        <v>30040</v>
      </c>
      <c r="G105" s="411" t="n">
        <v>9160</v>
      </c>
      <c r="H105" s="411" t="n">
        <v>94680</v>
      </c>
      <c r="I105" s="411" t="n">
        <v>9460</v>
      </c>
      <c r="J105" s="411" t="n"/>
      <c r="K105" s="411" t="n"/>
      <c r="L105" s="412">
        <f>SUM(D105:I105)</f>
        <v/>
      </c>
      <c r="M105" s="413">
        <f>C105-L105</f>
        <v/>
      </c>
      <c r="N105" s="414" t="n">
        <v>4169462</v>
      </c>
      <c r="O105" s="398" t="inlineStr">
        <is>
          <t>2018.07.25</t>
        </is>
      </c>
      <c r="P105" s="423" t="inlineStr">
        <is>
          <t>지방 출장비: 264,000원 포함</t>
        </is>
      </c>
    </row>
    <row r="106">
      <c r="A106" s="398" t="inlineStr">
        <is>
          <t>2018.08.24</t>
        </is>
      </c>
      <c r="B106" s="409" t="inlineStr">
        <is>
          <t xml:space="preserve">(주) 지아데이타 8월 급여 </t>
        </is>
      </c>
      <c r="C106" s="410" t="n">
        <v>4621692</v>
      </c>
      <c r="D106" s="411" t="n">
        <v>184680</v>
      </c>
      <c r="E106" s="411" t="n">
        <v>124210</v>
      </c>
      <c r="F106" s="411" t="n">
        <v>30040</v>
      </c>
      <c r="G106" s="411" t="n">
        <v>9160</v>
      </c>
      <c r="H106" s="411" t="n">
        <v>94680</v>
      </c>
      <c r="I106" s="411" t="n">
        <v>9460</v>
      </c>
      <c r="J106" s="411" t="n"/>
      <c r="K106" s="411" t="n"/>
      <c r="L106" s="412">
        <f>SUM(D106:I106)</f>
        <v/>
      </c>
      <c r="M106" s="413">
        <f>C106-L106</f>
        <v/>
      </c>
      <c r="N106" s="414" t="n">
        <v>4169462</v>
      </c>
      <c r="O106" s="398" t="inlineStr">
        <is>
          <t>2018.08.24</t>
        </is>
      </c>
      <c r="P106" s="423" t="inlineStr">
        <is>
          <t>지방 출장비: 264,000원 포함</t>
        </is>
      </c>
    </row>
    <row r="107">
      <c r="A107" s="398" t="inlineStr">
        <is>
          <t>2018.09.21</t>
        </is>
      </c>
      <c r="B107" s="409" t="inlineStr">
        <is>
          <t xml:space="preserve">(주) 지아데이타 9월 급여 </t>
        </is>
      </c>
      <c r="C107" s="410" t="n">
        <v>4561692</v>
      </c>
      <c r="D107" s="411" t="n">
        <v>184680</v>
      </c>
      <c r="E107" s="411" t="n">
        <v>124210</v>
      </c>
      <c r="F107" s="411" t="n">
        <v>29650</v>
      </c>
      <c r="G107" s="411" t="n">
        <v>9160</v>
      </c>
      <c r="H107" s="411" t="n">
        <v>89040</v>
      </c>
      <c r="I107" s="411" t="n">
        <v>8900</v>
      </c>
      <c r="J107" s="411" t="n"/>
      <c r="K107" s="411" t="n"/>
      <c r="L107" s="412">
        <f>SUM(D107:I107)</f>
        <v/>
      </c>
      <c r="M107" s="413">
        <f>C107-L107</f>
        <v/>
      </c>
      <c r="N107" s="414" t="n">
        <v>4169462</v>
      </c>
      <c r="O107" s="398" t="inlineStr">
        <is>
          <t>2018.09.21</t>
        </is>
      </c>
      <c r="P107" s="423" t="inlineStr">
        <is>
          <t>지방 출장비: 264,000원 포함</t>
        </is>
      </c>
    </row>
    <row r="108">
      <c r="A108" s="398" t="inlineStr">
        <is>
          <t>2018.10.25</t>
        </is>
      </c>
      <c r="B108" s="409" t="inlineStr">
        <is>
          <t xml:space="preserve">(주) 지아데이타 10월 급여 </t>
        </is>
      </c>
      <c r="C108" s="410" t="n">
        <v>4609692</v>
      </c>
      <c r="D108" s="411" t="n">
        <v>184680</v>
      </c>
      <c r="E108" s="411" t="n">
        <v>124210</v>
      </c>
      <c r="F108" s="411" t="n">
        <v>29960</v>
      </c>
      <c r="G108" s="411" t="n">
        <v>9160</v>
      </c>
      <c r="H108" s="411" t="n">
        <v>92550</v>
      </c>
      <c r="I108" s="427" t="n">
        <v>9250</v>
      </c>
      <c r="J108" s="427" t="n"/>
      <c r="K108" s="427" t="n"/>
      <c r="L108" s="412">
        <f>SUM(D108:I108)</f>
        <v/>
      </c>
      <c r="M108" s="413">
        <f>C108-L108</f>
        <v/>
      </c>
      <c r="N108" s="414" t="n">
        <v>4159882</v>
      </c>
      <c r="O108" s="398" t="inlineStr">
        <is>
          <t>2018.10.25</t>
        </is>
      </c>
      <c r="P108" s="423" t="inlineStr">
        <is>
          <t>지방 출장비: 264,000원 포함</t>
        </is>
      </c>
    </row>
    <row r="109">
      <c r="A109" s="398" t="inlineStr">
        <is>
          <t>2018.11.23</t>
        </is>
      </c>
      <c r="B109" s="409" t="inlineStr">
        <is>
          <t xml:space="preserve">(주) 지아데이타 11월 급여 </t>
        </is>
      </c>
      <c r="C109" s="410" t="n">
        <v>4621692</v>
      </c>
      <c r="D109" s="411" t="n">
        <v>184680</v>
      </c>
      <c r="E109" s="411" t="n">
        <v>124210</v>
      </c>
      <c r="F109" s="411" t="n">
        <v>30040</v>
      </c>
      <c r="G109" s="411" t="n">
        <v>9160</v>
      </c>
      <c r="H109" s="411" t="n">
        <v>94680</v>
      </c>
      <c r="I109" s="411" t="n">
        <v>9460</v>
      </c>
      <c r="J109" s="411" t="n"/>
      <c r="K109" s="411" t="n"/>
      <c r="L109" s="412">
        <f>SUM(D109:I109)</f>
        <v/>
      </c>
      <c r="M109" s="413">
        <f>C109-L109</f>
        <v/>
      </c>
      <c r="N109" s="414" t="n">
        <v>4169462</v>
      </c>
      <c r="O109" s="398" t="inlineStr">
        <is>
          <t>2018.11.23</t>
        </is>
      </c>
      <c r="P109" s="423" t="inlineStr">
        <is>
          <t>지방 출장비: 264,000원 포함</t>
        </is>
      </c>
    </row>
    <row r="110">
      <c r="A110" s="398" t="inlineStr">
        <is>
          <t>2018.12.24</t>
        </is>
      </c>
      <c r="B110" s="409" t="inlineStr">
        <is>
          <t xml:space="preserve">(주) 지아데이타 12월 급여 </t>
        </is>
      </c>
      <c r="C110" s="410" t="n">
        <v>4357692</v>
      </c>
      <c r="D110" s="411" t="n">
        <v>184680</v>
      </c>
      <c r="E110" s="411" t="n">
        <v>124210</v>
      </c>
      <c r="F110" s="411" t="n">
        <v>28320</v>
      </c>
      <c r="G110" s="411" t="n">
        <v>9160</v>
      </c>
      <c r="H110" s="411" t="n">
        <v>70210</v>
      </c>
      <c r="I110" s="411" t="n">
        <v>7020</v>
      </c>
      <c r="J110" s="411" t="n"/>
      <c r="K110" s="411" t="n"/>
      <c r="L110" s="412">
        <f>SUM(D110:I110)</f>
        <v/>
      </c>
      <c r="M110" s="413">
        <f>C110-L110</f>
        <v/>
      </c>
      <c r="N110" s="414" t="n">
        <v>3934092</v>
      </c>
      <c r="O110" s="398" t="inlineStr">
        <is>
          <t>2018.12.24</t>
        </is>
      </c>
      <c r="P110" s="423" t="inlineStr">
        <is>
          <t> </t>
        </is>
      </c>
    </row>
    <row r="111">
      <c r="A111" s="416" t="n"/>
      <c r="B111" s="402" t="inlineStr">
        <is>
          <t>합계</t>
        </is>
      </c>
      <c r="C111" s="417">
        <f>SUM(C99:C110)</f>
        <v/>
      </c>
      <c r="D111" s="417">
        <f>SUM(D100:D110)</f>
        <v/>
      </c>
      <c r="E111" s="417">
        <f>SUM(E100:E110)</f>
        <v/>
      </c>
      <c r="F111" s="417">
        <f>SUM(F100:F110)</f>
        <v/>
      </c>
      <c r="G111" s="417">
        <f>SUM(G100:G110)</f>
        <v/>
      </c>
      <c r="H111" s="417">
        <f>SUM(H100:H110)</f>
        <v/>
      </c>
      <c r="I111" s="417">
        <f>SUM(I100:I110)</f>
        <v/>
      </c>
      <c r="J111" s="417" t="n"/>
      <c r="K111" s="417" t="n"/>
      <c r="L111" s="417">
        <f>SUM(L100:L110)</f>
        <v/>
      </c>
      <c r="M111" s="417">
        <f>SUM(M100:M110)</f>
        <v/>
      </c>
      <c r="N111" s="417">
        <f>SUM(N100:N110)</f>
        <v/>
      </c>
      <c r="O111" s="417" t="inlineStr">
        <is>
          <t> </t>
        </is>
      </c>
      <c r="P111" s="418" t="n"/>
      <c r="R111" s="387" t="inlineStr">
        <is>
          <t> </t>
        </is>
      </c>
    </row>
    <row r="114" ht="13.5" customFormat="1" customHeight="1" s="403">
      <c r="A114" s="388" t="inlineStr">
        <is>
          <t>급여(2017)</t>
        </is>
      </c>
      <c r="B114" s="374" t="n"/>
      <c r="C114" s="374" t="n"/>
      <c r="D114" s="374" t="n"/>
      <c r="E114" s="374" t="n"/>
      <c r="F114" s="374" t="n"/>
      <c r="G114" s="374" t="n"/>
      <c r="H114" s="374" t="n"/>
      <c r="I114" s="374" t="n"/>
      <c r="J114" s="374" t="n"/>
      <c r="K114" s="374" t="n"/>
      <c r="L114" s="374" t="n"/>
      <c r="M114" s="374" t="n"/>
      <c r="N114" s="374" t="n"/>
      <c r="O114" s="374" t="n"/>
      <c r="P114" s="375" t="n"/>
      <c r="Q114" s="387" t="n"/>
      <c r="R114" s="387" t="n"/>
      <c r="S114" s="387" t="n"/>
      <c r="T114" s="387" t="n"/>
    </row>
    <row r="115">
      <c r="A115" s="425" t="inlineStr">
        <is>
          <t>2017.03.06</t>
        </is>
      </c>
    </row>
    <row r="116">
      <c r="A116" s="390" t="inlineStr">
        <is>
          <t>일자</t>
        </is>
      </c>
      <c r="B116" s="405" t="inlineStr">
        <is>
          <t>내용</t>
        </is>
      </c>
      <c r="C116" s="405" t="inlineStr">
        <is>
          <t>지급액계</t>
        </is>
      </c>
      <c r="D116" s="405" t="inlineStr">
        <is>
          <t>4대 보험(공제내역)</t>
        </is>
      </c>
      <c r="E116" s="374" t="n"/>
      <c r="F116" s="374" t="n"/>
      <c r="G116" s="375" t="n"/>
      <c r="H116" s="405" t="inlineStr">
        <is>
          <t>세금</t>
        </is>
      </c>
      <c r="I116" s="374" t="n"/>
      <c r="J116" s="374" t="n"/>
      <c r="K116" s="375" t="n"/>
      <c r="L116" s="406" t="inlineStr">
        <is>
          <t>공제액계</t>
        </is>
      </c>
      <c r="M116" s="405" t="inlineStr">
        <is>
          <t xml:space="preserve">차인지급액  </t>
        </is>
      </c>
      <c r="N116" s="405" t="inlineStr">
        <is>
          <t>실 수령액</t>
        </is>
      </c>
      <c r="O116" s="405" t="inlineStr">
        <is>
          <t>지급일자</t>
        </is>
      </c>
      <c r="P116" s="390" t="inlineStr">
        <is>
          <t>기타</t>
        </is>
      </c>
    </row>
    <row r="117">
      <c r="A117" s="407" t="n"/>
      <c r="B117" s="407" t="n"/>
      <c r="C117" s="407" t="n"/>
      <c r="D117" s="408" t="inlineStr">
        <is>
          <t>국민연금</t>
        </is>
      </c>
      <c r="E117" s="408" t="inlineStr">
        <is>
          <t>건강보험</t>
        </is>
      </c>
      <c r="F117" s="408" t="inlineStr">
        <is>
          <t>고용보험</t>
        </is>
      </c>
      <c r="G117" s="408" t="inlineStr">
        <is>
          <t>장기요양보험료</t>
        </is>
      </c>
      <c r="H117" s="408" t="inlineStr">
        <is>
          <t>소득세</t>
        </is>
      </c>
      <c r="I117" s="408" t="inlineStr">
        <is>
          <t>지방소득세</t>
        </is>
      </c>
      <c r="J117" s="408" t="inlineStr">
        <is>
          <t>소득세 정산</t>
        </is>
      </c>
      <c r="K117" s="408" t="inlineStr">
        <is>
          <t>주민세 정산</t>
        </is>
      </c>
      <c r="L117" s="407" t="n"/>
      <c r="M117" s="407" t="n"/>
      <c r="N117" s="407" t="n"/>
      <c r="O117" s="407" t="n"/>
      <c r="P117" s="407" t="n"/>
    </row>
    <row r="118">
      <c r="A118" s="428" t="inlineStr">
        <is>
          <t>2017.01.25</t>
        </is>
      </c>
      <c r="B118" s="429" t="inlineStr">
        <is>
          <t>(주) 소프트원 1월 급여</t>
        </is>
      </c>
      <c r="C118" s="410" t="n">
        <v>4185000</v>
      </c>
      <c r="D118" s="131" t="n">
        <v>188320</v>
      </c>
      <c r="E118" s="411" t="n">
        <v>128060</v>
      </c>
      <c r="F118" s="411" t="n">
        <v>27200</v>
      </c>
      <c r="G118" s="411" t="n">
        <v>8380</v>
      </c>
      <c r="H118" s="411" t="n">
        <v>129270</v>
      </c>
      <c r="I118" s="411" t="n">
        <v>12920</v>
      </c>
      <c r="J118" s="411" t="n"/>
      <c r="K118" s="411" t="n"/>
      <c r="L118" s="412">
        <f>SUM(D118:I118)</f>
        <v/>
      </c>
      <c r="M118" s="413">
        <f>C118-L118</f>
        <v/>
      </c>
      <c r="N118" s="414" t="n">
        <v>3890850</v>
      </c>
      <c r="O118" s="430" t="inlineStr">
        <is>
          <t>2017.01.25</t>
        </is>
      </c>
      <c r="P118" s="423" t="inlineStr">
        <is>
          <t> </t>
        </is>
      </c>
    </row>
    <row r="119">
      <c r="A119" s="431" t="inlineStr">
        <is>
          <t>2017.03.24</t>
        </is>
      </c>
      <c r="B119" s="432" t="inlineStr">
        <is>
          <t xml:space="preserve">(주) 지아데이타 3월 급여 </t>
        </is>
      </c>
      <c r="C119" s="433" t="n">
        <v>2115385</v>
      </c>
      <c r="D119" s="415" t="n">
        <v>185850</v>
      </c>
      <c r="E119" s="415" t="n">
        <v>126400</v>
      </c>
      <c r="F119" s="415" t="n">
        <v>13750</v>
      </c>
      <c r="G119" s="415" t="n">
        <v>8270</v>
      </c>
      <c r="H119" s="415" t="n">
        <v>23060</v>
      </c>
      <c r="I119" s="415" t="n">
        <v>2300</v>
      </c>
      <c r="J119" s="415" t="n"/>
      <c r="K119" s="415" t="n"/>
      <c r="L119" s="415">
        <f>SUM(D119:I119)</f>
        <v/>
      </c>
      <c r="M119" s="434">
        <f>C119-L119</f>
        <v/>
      </c>
      <c r="N119" s="435" t="n">
        <v>1755755</v>
      </c>
      <c r="O119" s="436" t="inlineStr">
        <is>
          <t>2017.03.24</t>
        </is>
      </c>
      <c r="P119" s="437" t="inlineStr">
        <is>
          <t>3월 16일부터 근무한 걸로 합의(반 달 급여)</t>
        </is>
      </c>
    </row>
    <row r="120">
      <c r="A120" s="398" t="inlineStr">
        <is>
          <t>2017.04.25</t>
        </is>
      </c>
      <c r="B120" s="429" t="inlineStr">
        <is>
          <t xml:space="preserve">(주) 지아데이타 4월 급여 </t>
        </is>
      </c>
      <c r="C120" s="438" t="n">
        <v>4230769</v>
      </c>
      <c r="D120" s="411" t="n">
        <v>185850</v>
      </c>
      <c r="E120" s="411" t="n">
        <v>126400</v>
      </c>
      <c r="F120" s="411" t="n">
        <v>27490</v>
      </c>
      <c r="G120" s="411" t="n">
        <v>8270</v>
      </c>
      <c r="H120" s="411" t="n">
        <v>60650</v>
      </c>
      <c r="I120" s="411" t="n">
        <v>6060</v>
      </c>
      <c r="J120" s="411" t="n"/>
      <c r="K120" s="411" t="n"/>
      <c r="L120" s="412">
        <f>SUM(D120:I120)</f>
        <v/>
      </c>
      <c r="M120" s="413">
        <f>C120-L120</f>
        <v/>
      </c>
      <c r="N120" s="414" t="n">
        <v>3816049</v>
      </c>
      <c r="O120" s="430" t="inlineStr">
        <is>
          <t>2017.04.25</t>
        </is>
      </c>
      <c r="P120" s="423" t="inlineStr">
        <is>
          <t> </t>
        </is>
      </c>
    </row>
    <row r="121">
      <c r="A121" s="398" t="inlineStr">
        <is>
          <t>2017.05.25</t>
        </is>
      </c>
      <c r="B121" s="429" t="inlineStr">
        <is>
          <t xml:space="preserve">(주) 지아데이타 5월 급여 </t>
        </is>
      </c>
      <c r="C121" s="438" t="n">
        <v>4386769</v>
      </c>
      <c r="D121" s="411" t="n">
        <v>185850</v>
      </c>
      <c r="E121" s="411" t="n">
        <v>126400</v>
      </c>
      <c r="F121" s="411" t="n">
        <v>28510</v>
      </c>
      <c r="G121" s="411" t="n">
        <v>8270</v>
      </c>
      <c r="H121" s="411" t="n">
        <v>75100</v>
      </c>
      <c r="I121" s="411" t="n">
        <v>7510</v>
      </c>
      <c r="J121" s="411" t="n"/>
      <c r="K121" s="411" t="n"/>
      <c r="L121" s="412">
        <f>SUM(D121:I121)</f>
        <v/>
      </c>
      <c r="M121" s="413">
        <f>C121-L121</f>
        <v/>
      </c>
      <c r="N121" s="414" t="n">
        <v>3955129</v>
      </c>
      <c r="O121" s="430" t="inlineStr">
        <is>
          <t>2017.05.25</t>
        </is>
      </c>
      <c r="P121" s="423" t="inlineStr">
        <is>
          <t> </t>
        </is>
      </c>
    </row>
    <row r="122">
      <c r="A122" s="398" t="inlineStr">
        <is>
          <t>2017.06.24</t>
        </is>
      </c>
      <c r="B122" s="429" t="inlineStr">
        <is>
          <t xml:space="preserve">(주) 지아데이타 6월 급여 </t>
        </is>
      </c>
      <c r="C122" s="438" t="n">
        <v>4494769</v>
      </c>
      <c r="D122" s="411" t="n">
        <v>185850</v>
      </c>
      <c r="E122" s="411" t="n">
        <v>126400</v>
      </c>
      <c r="F122" s="411" t="n">
        <v>29210</v>
      </c>
      <c r="G122" s="411" t="n">
        <v>8270</v>
      </c>
      <c r="H122" s="411" t="n">
        <v>84130</v>
      </c>
      <c r="I122" s="411" t="n">
        <v>8410</v>
      </c>
      <c r="J122" s="411" t="n"/>
      <c r="K122" s="411" t="n"/>
      <c r="L122" s="412" t="n">
        <v>442270</v>
      </c>
      <c r="M122" s="413" t="n">
        <v>4052499</v>
      </c>
      <c r="N122" s="414" t="n">
        <v>4052499</v>
      </c>
      <c r="O122" s="430" t="inlineStr">
        <is>
          <t>2017.06.24</t>
        </is>
      </c>
      <c r="P122" s="423" t="inlineStr">
        <is>
          <t> </t>
        </is>
      </c>
    </row>
    <row r="123">
      <c r="A123" s="398" t="inlineStr">
        <is>
          <t>2017.07.25</t>
        </is>
      </c>
      <c r="B123" s="429" t="inlineStr">
        <is>
          <t xml:space="preserve">(주) 지아데이타 7월 급여 </t>
        </is>
      </c>
      <c r="C123" s="438" t="n">
        <v>4330769</v>
      </c>
      <c r="D123" s="411" t="n">
        <v>185850</v>
      </c>
      <c r="E123" s="411" t="n">
        <v>126400</v>
      </c>
      <c r="F123" s="411" t="n">
        <v>29140</v>
      </c>
      <c r="G123" s="411" t="n">
        <v>8270</v>
      </c>
      <c r="H123" s="411" t="n">
        <v>69690</v>
      </c>
      <c r="I123" s="411" t="n">
        <v>6960</v>
      </c>
      <c r="J123" s="411" t="n"/>
      <c r="K123" s="411" t="n"/>
      <c r="L123" s="412" t="n">
        <v>425300</v>
      </c>
      <c r="M123" s="413">
        <f>C123-L123</f>
        <v/>
      </c>
      <c r="N123" s="414" t="n">
        <v>3905469</v>
      </c>
      <c r="O123" s="430" t="inlineStr">
        <is>
          <t>2017.07.25</t>
        </is>
      </c>
      <c r="P123" s="423" t="inlineStr">
        <is>
          <t> </t>
        </is>
      </c>
    </row>
    <row r="124">
      <c r="A124" s="398" t="inlineStr">
        <is>
          <t>2017.08.25</t>
        </is>
      </c>
      <c r="B124" s="429" t="inlineStr">
        <is>
          <t xml:space="preserve">(주) 지아데이타 8월 급여 </t>
        </is>
      </c>
      <c r="C124" s="438" t="n">
        <v>4230769</v>
      </c>
      <c r="D124" s="411" t="n">
        <v>185850</v>
      </c>
      <c r="E124" s="411" t="n">
        <v>126400</v>
      </c>
      <c r="F124" s="411" t="n">
        <v>27490</v>
      </c>
      <c r="G124" s="411" t="n">
        <v>8270</v>
      </c>
      <c r="H124" s="411" t="n">
        <v>60650</v>
      </c>
      <c r="I124" s="411" t="n">
        <v>6060</v>
      </c>
      <c r="J124" s="411" t="n"/>
      <c r="K124" s="411" t="n"/>
      <c r="L124" s="412">
        <f>SUM(D124:I124)</f>
        <v/>
      </c>
      <c r="M124" s="413">
        <f>C124-L124</f>
        <v/>
      </c>
      <c r="N124" s="414" t="n">
        <v>3816049</v>
      </c>
      <c r="O124" s="430" t="inlineStr">
        <is>
          <t>2017.08.25</t>
        </is>
      </c>
      <c r="P124" s="423" t="inlineStr">
        <is>
          <t> </t>
        </is>
      </c>
    </row>
    <row r="125">
      <c r="A125" s="398" t="inlineStr">
        <is>
          <t>2017.09.25</t>
        </is>
      </c>
      <c r="B125" s="429" t="inlineStr">
        <is>
          <t xml:space="preserve">(주) 지아데이타 9월 급여 </t>
        </is>
      </c>
      <c r="C125" s="438" t="n">
        <v>4230769</v>
      </c>
      <c r="D125" s="411" t="n">
        <v>185850</v>
      </c>
      <c r="E125" s="411" t="n">
        <v>126400</v>
      </c>
      <c r="F125" s="411" t="n">
        <v>27490</v>
      </c>
      <c r="G125" s="411" t="n">
        <v>8270</v>
      </c>
      <c r="H125" s="411" t="n">
        <v>60650</v>
      </c>
      <c r="I125" s="411" t="n">
        <v>6060</v>
      </c>
      <c r="J125" s="411" t="n"/>
      <c r="K125" s="411" t="n"/>
      <c r="L125" s="412">
        <f>SUM(D125:I125)</f>
        <v/>
      </c>
      <c r="M125" s="413">
        <f>C125-L125</f>
        <v/>
      </c>
      <c r="N125" s="414" t="n">
        <v>3816049</v>
      </c>
      <c r="O125" s="430" t="inlineStr">
        <is>
          <t>2017.09.25</t>
        </is>
      </c>
      <c r="P125" s="423" t="inlineStr">
        <is>
          <t> </t>
        </is>
      </c>
    </row>
    <row r="126">
      <c r="A126" s="398" t="inlineStr">
        <is>
          <t>2017.10.25</t>
        </is>
      </c>
      <c r="B126" s="429" t="inlineStr">
        <is>
          <t xml:space="preserve">(주) 지아데이타 10월 급여 </t>
        </is>
      </c>
      <c r="C126" s="438" t="n">
        <v>4230769</v>
      </c>
      <c r="D126" s="411" t="n">
        <v>185850</v>
      </c>
      <c r="E126" s="411" t="n">
        <v>126400</v>
      </c>
      <c r="F126" s="411" t="n">
        <v>27490</v>
      </c>
      <c r="G126" s="411" t="n">
        <v>8270</v>
      </c>
      <c r="H126" s="411" t="n">
        <v>60650</v>
      </c>
      <c r="I126" s="411" t="n">
        <v>6060</v>
      </c>
      <c r="J126" s="411" t="n"/>
      <c r="K126" s="411" t="n"/>
      <c r="L126" s="412">
        <f>SUM(D126:I126)</f>
        <v/>
      </c>
      <c r="M126" s="413">
        <f>C126-L126</f>
        <v/>
      </c>
      <c r="N126" s="414" t="n">
        <v>3816049</v>
      </c>
      <c r="O126" s="430" t="inlineStr">
        <is>
          <t>2017.10.25</t>
        </is>
      </c>
      <c r="P126" s="423" t="inlineStr">
        <is>
          <t> </t>
        </is>
      </c>
    </row>
    <row r="127">
      <c r="A127" s="398" t="inlineStr">
        <is>
          <t>2017.11.25</t>
        </is>
      </c>
      <c r="B127" s="429" t="inlineStr">
        <is>
          <t xml:space="preserve">(주) 지아데이타 11월 급여 </t>
        </is>
      </c>
      <c r="C127" s="438" t="n">
        <v>4230769</v>
      </c>
      <c r="D127" s="411" t="n">
        <v>185850</v>
      </c>
      <c r="E127" s="411" t="n">
        <v>126400</v>
      </c>
      <c r="F127" s="411" t="n">
        <v>26840</v>
      </c>
      <c r="G127" s="411" t="n">
        <v>8270</v>
      </c>
      <c r="H127" s="411" t="n">
        <v>60650</v>
      </c>
      <c r="I127" s="411" t="n">
        <v>6060</v>
      </c>
      <c r="J127" s="411" t="n"/>
      <c r="K127" s="411" t="n"/>
      <c r="L127" s="412">
        <f>SUM(D127:I127)</f>
        <v/>
      </c>
      <c r="M127" s="413">
        <f>C127-L127</f>
        <v/>
      </c>
      <c r="N127" s="414" t="n">
        <v>3816699</v>
      </c>
      <c r="O127" s="430" t="inlineStr">
        <is>
          <t>2017.11.25</t>
        </is>
      </c>
      <c r="P127" s="423" t="inlineStr">
        <is>
          <t> </t>
        </is>
      </c>
    </row>
    <row r="128">
      <c r="A128" s="398" t="inlineStr">
        <is>
          <t>2017.12.25</t>
        </is>
      </c>
      <c r="B128" s="429" t="inlineStr">
        <is>
          <t xml:space="preserve">(주) 지아데이타 12월 급여 </t>
        </is>
      </c>
      <c r="C128" s="438" t="n">
        <v>4230769</v>
      </c>
      <c r="D128" s="411" t="n">
        <v>185850</v>
      </c>
      <c r="E128" s="411" t="n">
        <v>126400</v>
      </c>
      <c r="F128" s="411" t="n">
        <v>26840</v>
      </c>
      <c r="G128" s="411" t="n">
        <v>8270</v>
      </c>
      <c r="H128" s="411" t="n">
        <v>60650</v>
      </c>
      <c r="I128" s="411" t="n">
        <v>6060</v>
      </c>
      <c r="J128" s="411" t="n"/>
      <c r="K128" s="411" t="n"/>
      <c r="L128" s="412">
        <f>SUM(D128:I128)</f>
        <v/>
      </c>
      <c r="M128" s="413">
        <f>C128-L128</f>
        <v/>
      </c>
      <c r="N128" s="414" t="n">
        <v>3816049</v>
      </c>
      <c r="O128" s="430" t="inlineStr">
        <is>
          <t>2017.12.25</t>
        </is>
      </c>
      <c r="P128" s="423" t="inlineStr">
        <is>
          <t> </t>
        </is>
      </c>
    </row>
    <row r="129">
      <c r="A129" s="416" t="n"/>
      <c r="B129" s="402" t="inlineStr">
        <is>
          <t>합계</t>
        </is>
      </c>
      <c r="C129" s="417">
        <f>SUM(C118:C128)</f>
        <v/>
      </c>
      <c r="D129" s="417">
        <f>SUM(D119:D128)</f>
        <v/>
      </c>
      <c r="E129" s="417">
        <f>SUM(E119:E128)</f>
        <v/>
      </c>
      <c r="F129" s="417">
        <f>SUM(F119:F128)</f>
        <v/>
      </c>
      <c r="G129" s="417">
        <f>SUM(G119:G128)</f>
        <v/>
      </c>
      <c r="H129" s="417">
        <f>SUM(H119:H128)</f>
        <v/>
      </c>
      <c r="I129" s="417">
        <f>SUM(I119:I128)</f>
        <v/>
      </c>
      <c r="J129" s="417" t="n"/>
      <c r="K129" s="417" t="n"/>
      <c r="L129" s="417">
        <f>SUM(L119:L128)</f>
        <v/>
      </c>
      <c r="M129" s="417">
        <f>SUM(M119:M128)</f>
        <v/>
      </c>
      <c r="N129" s="417">
        <f>SUM(N119:N128)</f>
        <v/>
      </c>
      <c r="O129" s="417" t="inlineStr">
        <is>
          <t> </t>
        </is>
      </c>
      <c r="P129" s="418" t="n"/>
    </row>
    <row r="132" ht="13.5" customFormat="1" customHeight="1" s="403">
      <c r="A132" s="388" t="inlineStr">
        <is>
          <t>급여(2016)</t>
        </is>
      </c>
      <c r="B132" s="374" t="n"/>
      <c r="C132" s="374" t="n"/>
      <c r="D132" s="374" t="n"/>
      <c r="E132" s="374" t="n"/>
      <c r="F132" s="374" t="n"/>
      <c r="G132" s="374" t="n"/>
      <c r="H132" s="374" t="n"/>
      <c r="I132" s="374" t="n"/>
      <c r="J132" s="374" t="n"/>
      <c r="K132" s="374" t="n"/>
      <c r="L132" s="374" t="n"/>
      <c r="M132" s="374" t="n"/>
      <c r="N132" s="374" t="n"/>
      <c r="O132" s="374" t="n"/>
      <c r="P132" s="375" t="n"/>
      <c r="Q132" s="387" t="n"/>
      <c r="R132" s="387" t="n"/>
      <c r="S132" s="387" t="n"/>
      <c r="T132" s="387" t="n"/>
    </row>
    <row r="133">
      <c r="A133" s="425" t="inlineStr">
        <is>
          <t>2016.02.01</t>
        </is>
      </c>
    </row>
    <row r="134">
      <c r="A134" s="390" t="inlineStr">
        <is>
          <t>일자</t>
        </is>
      </c>
      <c r="B134" s="405" t="inlineStr">
        <is>
          <t>내용</t>
        </is>
      </c>
      <c r="C134" s="405" t="inlineStr">
        <is>
          <t>지급액계</t>
        </is>
      </c>
      <c r="D134" s="405" t="inlineStr">
        <is>
          <t>4대 보험</t>
        </is>
      </c>
      <c r="E134" s="374" t="n"/>
      <c r="F134" s="374" t="n"/>
      <c r="G134" s="375" t="n"/>
      <c r="H134" s="405" t="inlineStr">
        <is>
          <t>세금</t>
        </is>
      </c>
      <c r="I134" s="374" t="n"/>
      <c r="J134" s="374" t="n"/>
      <c r="K134" s="375" t="n"/>
      <c r="L134" s="406" t="inlineStr">
        <is>
          <t>공제액계</t>
        </is>
      </c>
      <c r="M134" s="405" t="inlineStr">
        <is>
          <t xml:space="preserve">차인지급액  </t>
        </is>
      </c>
      <c r="N134" s="405" t="inlineStr">
        <is>
          <t>실 수령액</t>
        </is>
      </c>
      <c r="O134" s="405" t="inlineStr">
        <is>
          <t>지급일자</t>
        </is>
      </c>
      <c r="P134" s="390" t="inlineStr">
        <is>
          <t>기타</t>
        </is>
      </c>
    </row>
    <row r="135">
      <c r="A135" s="407" t="n"/>
      <c r="B135" s="407" t="n"/>
      <c r="C135" s="407" t="n"/>
      <c r="D135" s="408" t="inlineStr">
        <is>
          <t>국민연금</t>
        </is>
      </c>
      <c r="E135" s="408" t="inlineStr">
        <is>
          <t>건강보험</t>
        </is>
      </c>
      <c r="F135" s="408" t="inlineStr">
        <is>
          <t>고용보험</t>
        </is>
      </c>
      <c r="G135" s="408" t="inlineStr">
        <is>
          <t>장기요양보험료</t>
        </is>
      </c>
      <c r="H135" s="408" t="inlineStr">
        <is>
          <t>소득세</t>
        </is>
      </c>
      <c r="I135" s="408" t="inlineStr">
        <is>
          <t>지방소득세</t>
        </is>
      </c>
      <c r="J135" s="408" t="inlineStr">
        <is>
          <t>소득세 정산</t>
        </is>
      </c>
      <c r="K135" s="408" t="inlineStr">
        <is>
          <t>주민세 정산</t>
        </is>
      </c>
      <c r="L135" s="407" t="n"/>
      <c r="M135" s="407" t="n"/>
      <c r="N135" s="407" t="n"/>
      <c r="O135" s="407" t="n"/>
      <c r="P135" s="407" t="n"/>
    </row>
    <row r="136">
      <c r="A136" s="398" t="inlineStr">
        <is>
          <t>2016.01.25</t>
        </is>
      </c>
      <c r="B136" s="409" t="inlineStr">
        <is>
          <t>(주) 지아데이타 1월 급여</t>
        </is>
      </c>
      <c r="C136" s="438" t="n">
        <v>3923080</v>
      </c>
      <c r="D136" s="411" t="n">
        <v>163030</v>
      </c>
      <c r="E136" s="411" t="n">
        <v>110880</v>
      </c>
      <c r="F136" s="411" t="n">
        <v>25500</v>
      </c>
      <c r="G136" s="411" t="n">
        <v>7260</v>
      </c>
      <c r="H136" s="411" t="n">
        <v>42970</v>
      </c>
      <c r="I136" s="411" t="n">
        <v>4290</v>
      </c>
      <c r="J136" s="411" t="n"/>
      <c r="K136" s="411" t="n"/>
      <c r="L136" s="412">
        <f>SUM(D136:I136)</f>
        <v/>
      </c>
      <c r="M136" s="413">
        <f>C136-L136</f>
        <v/>
      </c>
      <c r="N136" s="439" t="n">
        <v>3569150</v>
      </c>
      <c r="O136" s="430" t="inlineStr">
        <is>
          <t>2016.01.25</t>
        </is>
      </c>
      <c r="P136" s="423" t="n"/>
    </row>
    <row r="137">
      <c r="A137" s="398" t="inlineStr">
        <is>
          <t>2016.02.25</t>
        </is>
      </c>
      <c r="B137" s="409" t="inlineStr">
        <is>
          <t>(주) 지아데이타 2월 급여</t>
        </is>
      </c>
      <c r="C137" s="438" t="n">
        <v>3923080</v>
      </c>
      <c r="D137" s="411" t="n">
        <v>163030</v>
      </c>
      <c r="E137" s="411" t="n">
        <v>110880</v>
      </c>
      <c r="F137" s="411" t="n">
        <v>25500</v>
      </c>
      <c r="G137" s="411" t="n">
        <v>7260</v>
      </c>
      <c r="H137" s="411" t="n">
        <v>42970</v>
      </c>
      <c r="I137" s="411" t="n">
        <v>4290</v>
      </c>
      <c r="J137" s="411" t="n"/>
      <c r="K137" s="411" t="n"/>
      <c r="L137" s="412">
        <f>SUM(D137:I137)</f>
        <v/>
      </c>
      <c r="M137" s="413">
        <f>C137-L137</f>
        <v/>
      </c>
      <c r="N137" s="414" t="n">
        <v>4512640</v>
      </c>
      <c r="O137" s="430" t="inlineStr">
        <is>
          <t>2016.02.25</t>
        </is>
      </c>
      <c r="P137" s="423" t="inlineStr">
        <is>
          <t>연말정산 결과 환급액 환급액 -943,490원 받음</t>
        </is>
      </c>
    </row>
    <row r="138">
      <c r="A138" s="398" t="inlineStr">
        <is>
          <t>2016.03.25</t>
        </is>
      </c>
      <c r="B138" s="409" t="inlineStr">
        <is>
          <t>(주) 지아데이타 3월 급여</t>
        </is>
      </c>
      <c r="C138" s="438" t="n">
        <v>4076923</v>
      </c>
      <c r="D138" s="411" t="n">
        <v>163030</v>
      </c>
      <c r="E138" s="411" t="n">
        <v>110880</v>
      </c>
      <c r="F138" s="411" t="n">
        <v>26490</v>
      </c>
      <c r="G138" s="411" t="n">
        <v>7260</v>
      </c>
      <c r="H138" s="411" t="n">
        <v>55380</v>
      </c>
      <c r="I138" s="411" t="n">
        <v>5530</v>
      </c>
      <c r="J138" s="411" t="n"/>
      <c r="K138" s="411" t="n"/>
      <c r="L138" s="412">
        <f>SUM(D138:I138)</f>
        <v/>
      </c>
      <c r="M138" s="413">
        <f>C138-L138</f>
        <v/>
      </c>
      <c r="N138" s="414" t="n">
        <v>3708353</v>
      </c>
      <c r="O138" s="430" t="inlineStr">
        <is>
          <t>2016.03.25</t>
        </is>
      </c>
      <c r="P138" s="423" t="inlineStr">
        <is>
          <t>연봉 인상(5,100에서 5,300)</t>
        </is>
      </c>
    </row>
    <row r="139">
      <c r="A139" s="398" t="inlineStr">
        <is>
          <t>2016.04.25</t>
        </is>
      </c>
      <c r="B139" s="409" t="inlineStr">
        <is>
          <t>(주) 지아데이타 4월 급여</t>
        </is>
      </c>
      <c r="C139" s="438" t="n">
        <v>4076923</v>
      </c>
      <c r="D139" s="411" t="n">
        <v>163030</v>
      </c>
      <c r="E139" s="411" t="n">
        <v>125180</v>
      </c>
      <c r="F139" s="411" t="n">
        <v>26490</v>
      </c>
      <c r="G139" s="411" t="n">
        <v>8190</v>
      </c>
      <c r="H139" s="411" t="n">
        <v>55380</v>
      </c>
      <c r="I139" s="411" t="n">
        <v>5530</v>
      </c>
      <c r="J139" s="411" t="n"/>
      <c r="K139" s="411" t="n"/>
      <c r="L139" s="412" t="n"/>
      <c r="M139" s="413" t="n"/>
      <c r="N139" s="414" t="n"/>
      <c r="O139" s="430" t="inlineStr">
        <is>
          <t>2016.04.25</t>
        </is>
      </c>
      <c r="P139" s="423" t="inlineStr">
        <is>
          <t>연봉 인상(5,100에서 5,300)</t>
        </is>
      </c>
    </row>
    <row r="140">
      <c r="A140" s="398" t="n"/>
      <c r="B140" s="409" t="n"/>
      <c r="C140" s="438" t="n"/>
      <c r="D140" s="411" t="n"/>
      <c r="E140" s="411" t="n">
        <v>141800</v>
      </c>
      <c r="F140" s="411" t="n"/>
      <c r="G140" s="411" t="n">
        <v>9300</v>
      </c>
      <c r="H140" s="411" t="n"/>
      <c r="I140" s="411" t="n"/>
      <c r="J140" s="411" t="n"/>
      <c r="K140" s="411" t="n"/>
      <c r="L140" s="412">
        <f>D139+E139+F139+G139+H139+I139+E140+G140</f>
        <v/>
      </c>
      <c r="M140" s="413">
        <f>C139-L140</f>
        <v/>
      </c>
      <c r="N140" s="414" t="n">
        <v>3542023</v>
      </c>
      <c r="O140" s="430" t="n"/>
      <c r="P140" s="423" t="inlineStr">
        <is>
          <t>건강보험료 인상(2016년 1월부터 소급 적용)</t>
        </is>
      </c>
    </row>
    <row r="141">
      <c r="A141" s="398" t="inlineStr">
        <is>
          <t>2016.05.25</t>
        </is>
      </c>
      <c r="B141" s="429" t="inlineStr">
        <is>
          <t xml:space="preserve">(주) 지아데이타 5월 급여 </t>
        </is>
      </c>
      <c r="C141" s="413" t="n">
        <v>1709677</v>
      </c>
      <c r="D141" s="411" t="n">
        <v>163030</v>
      </c>
      <c r="E141" s="411" t="n">
        <v>125180</v>
      </c>
      <c r="F141" s="411" t="n">
        <v>11110</v>
      </c>
      <c r="G141" s="411" t="n">
        <v>8190</v>
      </c>
      <c r="H141" s="411" t="n">
        <v>0</v>
      </c>
      <c r="I141" s="411" t="n">
        <v>0</v>
      </c>
      <c r="J141" s="411" t="n"/>
      <c r="K141" s="411" t="n"/>
      <c r="L141" s="412">
        <f>SUM(D141:I141)</f>
        <v/>
      </c>
      <c r="M141" s="413">
        <f>C141-L141</f>
        <v/>
      </c>
      <c r="N141" s="438" t="n">
        <v>1402167</v>
      </c>
      <c r="O141" s="430" t="inlineStr">
        <is>
          <t>2016.05.25</t>
        </is>
      </c>
      <c r="P141" s="423" t="inlineStr">
        <is>
          <t>(주) 지아데이타 5월 13일까지 급여</t>
        </is>
      </c>
    </row>
    <row r="142">
      <c r="A142" s="398" t="inlineStr">
        <is>
          <t>2016.05.25</t>
        </is>
      </c>
      <c r="B142" s="429" t="inlineStr">
        <is>
          <t>(주) 소프트원 5월 급여</t>
        </is>
      </c>
      <c r="C142" s="413" t="n">
        <v>2263250</v>
      </c>
      <c r="D142" s="411" t="inlineStr">
        <is>
          <t xml:space="preserve"> - </t>
        </is>
      </c>
      <c r="E142" s="411" t="inlineStr">
        <is>
          <t xml:space="preserve"> - </t>
        </is>
      </c>
      <c r="F142" s="128" t="n">
        <v>14040</v>
      </c>
      <c r="G142" s="411" t="inlineStr">
        <is>
          <t xml:space="preserve"> - </t>
        </is>
      </c>
      <c r="H142" s="129" t="n">
        <v>6400</v>
      </c>
      <c r="I142" s="129" t="n">
        <v>640</v>
      </c>
      <c r="J142" s="129" t="n"/>
      <c r="K142" s="129" t="n"/>
      <c r="L142" s="412">
        <f>SUM(D142:I142)</f>
        <v/>
      </c>
      <c r="M142" s="413">
        <f>C142-L142</f>
        <v/>
      </c>
      <c r="N142" s="438" t="n">
        <v>2242170</v>
      </c>
      <c r="O142" s="430" t="inlineStr">
        <is>
          <t>2016.05.25</t>
        </is>
      </c>
      <c r="P142" s="423" t="inlineStr">
        <is>
          <t>(주) 소프트원 5월 16일 ~ 31까지 급여</t>
        </is>
      </c>
    </row>
    <row r="143">
      <c r="A143" s="398" t="n"/>
      <c r="B143" s="409" t="n"/>
      <c r="C143" s="438" t="n"/>
      <c r="D143" s="411" t="n"/>
      <c r="E143" s="411" t="n"/>
      <c r="F143" s="411" t="n"/>
      <c r="G143" s="411" t="n"/>
      <c r="H143" s="411" t="n"/>
      <c r="I143" s="411" t="n"/>
      <c r="J143" s="411" t="n"/>
      <c r="K143" s="411" t="n"/>
      <c r="L143" s="412" t="n"/>
      <c r="M143" s="413" t="inlineStr">
        <is>
          <t> </t>
        </is>
      </c>
      <c r="N143" s="399">
        <f>N141+N142</f>
        <v/>
      </c>
      <c r="O143" s="430" t="n"/>
      <c r="P143" s="423" t="inlineStr">
        <is>
          <t>연봉 인상(5,700) ==&gt; 실수령액 380만원 예상</t>
        </is>
      </c>
    </row>
    <row r="144">
      <c r="A144" s="398" t="inlineStr">
        <is>
          <t>2016.06.25</t>
        </is>
      </c>
      <c r="B144" s="409" t="inlineStr">
        <is>
          <t>(주) 소프트원 6월 급여</t>
        </is>
      </c>
      <c r="C144" s="438" t="n">
        <v>4385000</v>
      </c>
      <c r="D144" s="131" t="n">
        <v>188320</v>
      </c>
      <c r="E144" s="411" t="n">
        <v>128060</v>
      </c>
      <c r="F144" s="411" t="n">
        <v>27200</v>
      </c>
      <c r="G144" s="411" t="n">
        <v>8380</v>
      </c>
      <c r="H144" s="411" t="n">
        <v>129270</v>
      </c>
      <c r="I144" s="411" t="n">
        <v>12920</v>
      </c>
      <c r="J144" s="411" t="n"/>
      <c r="K144" s="411" t="n"/>
      <c r="L144" s="412">
        <f>SUM(D144:I144)</f>
        <v/>
      </c>
      <c r="M144" s="413">
        <f>C144-L144</f>
        <v/>
      </c>
      <c r="N144" s="414" t="n">
        <v>3890850</v>
      </c>
      <c r="O144" s="430" t="inlineStr">
        <is>
          <t>2016.06.25</t>
        </is>
      </c>
      <c r="P144" s="423" t="inlineStr">
        <is>
          <t> </t>
        </is>
      </c>
    </row>
    <row r="145">
      <c r="A145" s="398" t="inlineStr">
        <is>
          <t>2016.07.25</t>
        </is>
      </c>
      <c r="B145" s="409" t="inlineStr">
        <is>
          <t>(주) 소프트원 7월 급여</t>
        </is>
      </c>
      <c r="C145" s="438" t="n">
        <v>4385000</v>
      </c>
      <c r="D145" s="131" t="n">
        <v>188320</v>
      </c>
      <c r="E145" s="411" t="n">
        <v>128060</v>
      </c>
      <c r="F145" s="411" t="n">
        <v>27200</v>
      </c>
      <c r="G145" s="411" t="n">
        <v>8380</v>
      </c>
      <c r="H145" s="411" t="n">
        <v>129270</v>
      </c>
      <c r="I145" s="411" t="n">
        <v>12920</v>
      </c>
      <c r="J145" s="411" t="n"/>
      <c r="K145" s="411" t="n"/>
      <c r="L145" s="412">
        <f>SUM(D145:I145)</f>
        <v/>
      </c>
      <c r="M145" s="413">
        <f>C145-L145</f>
        <v/>
      </c>
      <c r="N145" s="414" t="n">
        <v>3890850</v>
      </c>
      <c r="O145" s="430" t="inlineStr">
        <is>
          <t>2016.07.25</t>
        </is>
      </c>
      <c r="P145" s="423" t="inlineStr">
        <is>
          <t> </t>
        </is>
      </c>
    </row>
    <row r="146">
      <c r="A146" s="398" t="inlineStr">
        <is>
          <t>2016.08.25</t>
        </is>
      </c>
      <c r="B146" s="409" t="inlineStr">
        <is>
          <t>(주) 소프트원 8월 급여</t>
        </is>
      </c>
      <c r="C146" s="438" t="n">
        <v>4385000</v>
      </c>
      <c r="D146" s="131" t="n">
        <v>188320</v>
      </c>
      <c r="E146" s="411" t="n">
        <v>128060</v>
      </c>
      <c r="F146" s="411" t="n">
        <v>27200</v>
      </c>
      <c r="G146" s="411" t="n">
        <v>8380</v>
      </c>
      <c r="H146" s="411" t="n">
        <v>129270</v>
      </c>
      <c r="I146" s="411" t="n">
        <v>12920</v>
      </c>
      <c r="J146" s="411" t="n"/>
      <c r="K146" s="411" t="n"/>
      <c r="L146" s="412">
        <f>SUM(D146:I146)</f>
        <v/>
      </c>
      <c r="M146" s="413">
        <f>C146-L146</f>
        <v/>
      </c>
      <c r="N146" s="414" t="n">
        <v>3890850</v>
      </c>
      <c r="O146" s="430" t="inlineStr">
        <is>
          <t>2016.08.25</t>
        </is>
      </c>
      <c r="P146" s="423" t="inlineStr">
        <is>
          <t> </t>
        </is>
      </c>
    </row>
    <row r="147">
      <c r="A147" s="398" t="inlineStr">
        <is>
          <t>2016.09.25</t>
        </is>
      </c>
      <c r="B147" s="409" t="inlineStr">
        <is>
          <t>(주) 소프트원 9월 급여</t>
        </is>
      </c>
      <c r="C147" s="438" t="n">
        <v>4385000</v>
      </c>
      <c r="D147" s="131" t="n">
        <v>188320</v>
      </c>
      <c r="E147" s="411" t="n">
        <v>128060</v>
      </c>
      <c r="F147" s="411" t="n">
        <v>27200</v>
      </c>
      <c r="G147" s="411" t="n">
        <v>8380</v>
      </c>
      <c r="H147" s="411" t="n">
        <v>129270</v>
      </c>
      <c r="I147" s="411" t="n">
        <v>12920</v>
      </c>
      <c r="J147" s="411" t="n"/>
      <c r="K147" s="411" t="n"/>
      <c r="L147" s="412">
        <f>SUM(D147:I147)</f>
        <v/>
      </c>
      <c r="M147" s="413">
        <f>C147-L147</f>
        <v/>
      </c>
      <c r="N147" s="414" t="n">
        <v>3890850</v>
      </c>
      <c r="O147" s="430" t="inlineStr">
        <is>
          <t>2016.09.25</t>
        </is>
      </c>
      <c r="P147" s="423" t="inlineStr">
        <is>
          <t> </t>
        </is>
      </c>
    </row>
    <row r="148">
      <c r="A148" s="398" t="inlineStr">
        <is>
          <t>2016.10.25</t>
        </is>
      </c>
      <c r="B148" s="409" t="inlineStr">
        <is>
          <t>(주) 소프트원 10월 급여</t>
        </is>
      </c>
      <c r="C148" s="438" t="n">
        <v>4385000</v>
      </c>
      <c r="D148" s="131" t="n">
        <v>188320</v>
      </c>
      <c r="E148" s="411" t="n">
        <v>128060</v>
      </c>
      <c r="F148" s="411" t="n">
        <v>27200</v>
      </c>
      <c r="G148" s="411" t="n">
        <v>8380</v>
      </c>
      <c r="H148" s="411" t="n">
        <v>129270</v>
      </c>
      <c r="I148" s="411" t="n">
        <v>12920</v>
      </c>
      <c r="J148" s="411" t="n"/>
      <c r="K148" s="411" t="n"/>
      <c r="L148" s="412">
        <f>SUM(D148:I148)</f>
        <v/>
      </c>
      <c r="M148" s="413">
        <f>C148-L148</f>
        <v/>
      </c>
      <c r="N148" s="414" t="n">
        <v>3890850</v>
      </c>
      <c r="O148" s="430" t="inlineStr">
        <is>
          <t>2016.10.25</t>
        </is>
      </c>
      <c r="P148" s="423" t="inlineStr">
        <is>
          <t> </t>
        </is>
      </c>
    </row>
    <row r="149">
      <c r="A149" s="398" t="inlineStr">
        <is>
          <t>2016.11.25</t>
        </is>
      </c>
      <c r="B149" s="409" t="inlineStr">
        <is>
          <t>(주) 소프트원 11월 급여</t>
        </is>
      </c>
      <c r="C149" s="438" t="n">
        <v>4385000</v>
      </c>
      <c r="D149" s="131" t="n">
        <v>188320</v>
      </c>
      <c r="E149" s="411" t="n">
        <v>128060</v>
      </c>
      <c r="F149" s="411" t="n">
        <v>27200</v>
      </c>
      <c r="G149" s="411" t="n">
        <v>8380</v>
      </c>
      <c r="H149" s="411" t="n">
        <v>129270</v>
      </c>
      <c r="I149" s="411" t="n">
        <v>12920</v>
      </c>
      <c r="J149" s="411" t="n"/>
      <c r="K149" s="411" t="n"/>
      <c r="L149" s="412">
        <f>SUM(D149:I149)</f>
        <v/>
      </c>
      <c r="M149" s="413">
        <f>C149-L149</f>
        <v/>
      </c>
      <c r="N149" s="414" t="n">
        <v>3890850</v>
      </c>
      <c r="O149" s="430" t="inlineStr">
        <is>
          <t>2016.11.25</t>
        </is>
      </c>
      <c r="P149" s="423" t="inlineStr">
        <is>
          <t> </t>
        </is>
      </c>
    </row>
    <row r="150">
      <c r="A150" s="398" t="inlineStr">
        <is>
          <t>2016.12.23</t>
        </is>
      </c>
      <c r="B150" s="409" t="inlineStr">
        <is>
          <t>(주) 소프트원 12월 급여</t>
        </is>
      </c>
      <c r="C150" s="438" t="n">
        <v>4385000</v>
      </c>
      <c r="D150" s="131" t="n">
        <v>188320</v>
      </c>
      <c r="E150" s="411" t="n">
        <v>128060</v>
      </c>
      <c r="F150" s="411" t="n">
        <v>27200</v>
      </c>
      <c r="G150" s="411" t="n">
        <v>8380</v>
      </c>
      <c r="H150" s="411" t="n">
        <v>129270</v>
      </c>
      <c r="I150" s="411" t="n">
        <v>12920</v>
      </c>
      <c r="J150" s="411" t="n"/>
      <c r="K150" s="411" t="n"/>
      <c r="L150" s="412">
        <f>SUM(D150:I150)</f>
        <v/>
      </c>
      <c r="M150" s="413">
        <f>C150-L150</f>
        <v/>
      </c>
      <c r="N150" s="414" t="n">
        <v>3890850</v>
      </c>
      <c r="O150" s="430" t="inlineStr">
        <is>
          <t>2016.12.23</t>
        </is>
      </c>
      <c r="P150" s="423" t="inlineStr">
        <is>
          <t> </t>
        </is>
      </c>
    </row>
    <row r="151">
      <c r="A151" s="416" t="n"/>
      <c r="B151" s="402" t="inlineStr">
        <is>
          <t>합계</t>
        </is>
      </c>
      <c r="C151" s="417">
        <f>SUM(C136:C146)</f>
        <v/>
      </c>
      <c r="D151" s="417">
        <f>SUM(D136:D146)</f>
        <v/>
      </c>
      <c r="E151" s="417">
        <f>SUM(E136:E146)</f>
        <v/>
      </c>
      <c r="F151" s="417">
        <f>SUM(F136:F146)</f>
        <v/>
      </c>
      <c r="G151" s="417">
        <f>SUM(G136:G146)</f>
        <v/>
      </c>
      <c r="H151" s="417">
        <f>SUM(H136:H146)</f>
        <v/>
      </c>
      <c r="I151" s="417">
        <f>SUM(I136:I146)</f>
        <v/>
      </c>
      <c r="J151" s="417" t="n"/>
      <c r="K151" s="417" t="n"/>
      <c r="L151" s="417">
        <f>SUM(L136:L146)</f>
        <v/>
      </c>
      <c r="M151" s="417">
        <f>SUM(M136:M146)</f>
        <v/>
      </c>
      <c r="N151" s="417">
        <f>SUM(N136:N146)</f>
        <v/>
      </c>
      <c r="O151" s="417" t="inlineStr">
        <is>
          <t> </t>
        </is>
      </c>
      <c r="P151" s="418" t="n"/>
    </row>
    <row r="154" ht="13.5" customFormat="1" customHeight="1" s="403">
      <c r="A154" s="388" t="inlineStr">
        <is>
          <t>급여(2015)</t>
        </is>
      </c>
      <c r="B154" s="374" t="n"/>
      <c r="C154" s="374" t="n"/>
      <c r="D154" s="374" t="n"/>
      <c r="E154" s="374" t="n"/>
      <c r="F154" s="374" t="n"/>
      <c r="G154" s="374" t="n"/>
      <c r="H154" s="374" t="n"/>
      <c r="I154" s="374" t="n"/>
      <c r="J154" s="374" t="n"/>
      <c r="K154" s="374" t="n"/>
      <c r="L154" s="374" t="n"/>
      <c r="M154" s="374" t="n"/>
      <c r="N154" s="374" t="n"/>
      <c r="O154" s="374" t="n"/>
      <c r="P154" s="375" t="n"/>
    </row>
    <row r="155">
      <c r="A155" s="425" t="inlineStr">
        <is>
          <t>2015.01.02</t>
        </is>
      </c>
    </row>
    <row r="156">
      <c r="A156" s="390" t="inlineStr">
        <is>
          <t>일자</t>
        </is>
      </c>
      <c r="B156" s="405" t="inlineStr">
        <is>
          <t>내용</t>
        </is>
      </c>
      <c r="C156" s="405" t="inlineStr">
        <is>
          <t>지급액계</t>
        </is>
      </c>
      <c r="D156" s="405" t="inlineStr">
        <is>
          <t>4대 보험</t>
        </is>
      </c>
      <c r="E156" s="374" t="n"/>
      <c r="F156" s="374" t="n"/>
      <c r="G156" s="375" t="n"/>
      <c r="H156" s="405" t="inlineStr">
        <is>
          <t>세금</t>
        </is>
      </c>
      <c r="I156" s="374" t="n"/>
      <c r="J156" s="374" t="n"/>
      <c r="K156" s="375" t="n"/>
      <c r="L156" s="406" t="inlineStr">
        <is>
          <t>공제액계</t>
        </is>
      </c>
      <c r="M156" s="405" t="inlineStr">
        <is>
          <t xml:space="preserve">차인지급액  </t>
        </is>
      </c>
      <c r="N156" s="405" t="inlineStr">
        <is>
          <t>실 수령액</t>
        </is>
      </c>
      <c r="O156" s="405" t="inlineStr">
        <is>
          <t>지급일자</t>
        </is>
      </c>
      <c r="P156" s="390" t="inlineStr">
        <is>
          <t>기타</t>
        </is>
      </c>
      <c r="Q156" s="426" t="inlineStr">
        <is>
          <t>수수료 차감액</t>
        </is>
      </c>
      <c r="R156" s="426" t="inlineStr">
        <is>
          <t>금액</t>
        </is>
      </c>
      <c r="S156" s="426" t="inlineStr">
        <is>
          <t>소득세(3.3%)</t>
        </is>
      </c>
      <c r="T156" s="426" t="inlineStr">
        <is>
          <t>수수료 차감액</t>
        </is>
      </c>
      <c r="U156" s="426" t="inlineStr">
        <is>
          <t>실 수령액</t>
        </is>
      </c>
    </row>
    <row r="157">
      <c r="A157" s="407" t="n"/>
      <c r="B157" s="407" t="n"/>
      <c r="C157" s="407" t="n"/>
      <c r="D157" s="408" t="inlineStr">
        <is>
          <t>국민연금</t>
        </is>
      </c>
      <c r="E157" s="408" t="inlineStr">
        <is>
          <t>건강보험</t>
        </is>
      </c>
      <c r="F157" s="408" t="inlineStr">
        <is>
          <t>고용보험</t>
        </is>
      </c>
      <c r="G157" s="408" t="inlineStr">
        <is>
          <t>장기요양보험료</t>
        </is>
      </c>
      <c r="H157" s="408" t="inlineStr">
        <is>
          <t>소득세</t>
        </is>
      </c>
      <c r="I157" s="408" t="inlineStr">
        <is>
          <t>지방소득세</t>
        </is>
      </c>
      <c r="J157" s="408" t="inlineStr">
        <is>
          <t>소득세 정산</t>
        </is>
      </c>
      <c r="K157" s="408" t="inlineStr">
        <is>
          <t>주민세 정산</t>
        </is>
      </c>
      <c r="L157" s="407" t="n"/>
      <c r="M157" s="407" t="n"/>
      <c r="N157" s="407" t="n"/>
      <c r="O157" s="407" t="n"/>
      <c r="P157" s="407" t="n"/>
      <c r="Q157" s="424">
        <f>O157*P157</f>
        <v/>
      </c>
      <c r="R157" s="424" t="n">
        <v>1000000</v>
      </c>
      <c r="S157" s="440" t="n">
        <v>0.033</v>
      </c>
      <c r="T157" s="424">
        <f>R157*S157</f>
        <v/>
      </c>
      <c r="U157" s="424">
        <f>R157-T157</f>
        <v/>
      </c>
    </row>
    <row r="158">
      <c r="A158" s="398" t="inlineStr">
        <is>
          <t>2015.04.25</t>
        </is>
      </c>
      <c r="B158" s="409" t="inlineStr">
        <is>
          <t>(주) 지아데이타 4월 급여</t>
        </is>
      </c>
      <c r="C158" s="441" t="n">
        <v>7846140</v>
      </c>
      <c r="D158" s="411" t="n">
        <v>163030</v>
      </c>
      <c r="E158" s="424" t="n">
        <v>109980</v>
      </c>
      <c r="F158" s="411" t="n">
        <v>50990</v>
      </c>
      <c r="G158" s="411" t="n">
        <v>7200</v>
      </c>
      <c r="H158" s="411" t="n">
        <v>150640</v>
      </c>
      <c r="I158" s="411" t="n">
        <v>15060</v>
      </c>
      <c r="J158" s="411" t="n"/>
      <c r="K158" s="411" t="n"/>
      <c r="L158" s="412">
        <f>SUM(D158:I158)</f>
        <v/>
      </c>
      <c r="M158" s="413">
        <f>C158-L158</f>
        <v/>
      </c>
      <c r="N158" s="442" t="n">
        <v>7349240</v>
      </c>
      <c r="O158" s="430" t="inlineStr">
        <is>
          <t>2015.04.27</t>
        </is>
      </c>
      <c r="P158" s="423" t="inlineStr">
        <is>
          <t>경리 착오로 4월에 2개월분 지급됨</t>
        </is>
      </c>
      <c r="Q158" s="424">
        <f>O158*P158</f>
        <v/>
      </c>
      <c r="R158" s="424" t="n">
        <v>5500000</v>
      </c>
      <c r="S158" s="440" t="n">
        <v>0.033</v>
      </c>
      <c r="T158" s="424">
        <f>R158*S158</f>
        <v/>
      </c>
      <c r="U158" s="424">
        <f>R158-T158</f>
        <v/>
      </c>
    </row>
    <row r="159">
      <c r="A159" s="398" t="inlineStr">
        <is>
          <t>2015.05.22</t>
        </is>
      </c>
      <c r="B159" s="409" t="inlineStr">
        <is>
          <t>(주) 지아데이타 5월 급여</t>
        </is>
      </c>
      <c r="C159" s="438" t="n">
        <v>4091070</v>
      </c>
      <c r="D159" s="411" t="n">
        <v>163030</v>
      </c>
      <c r="E159" s="411" t="n">
        <v>109980</v>
      </c>
      <c r="F159" s="411" t="n">
        <v>26590</v>
      </c>
      <c r="G159" s="411" t="n">
        <v>7200</v>
      </c>
      <c r="H159" s="411" t="n">
        <v>172490</v>
      </c>
      <c r="I159" s="411" t="n">
        <v>17240</v>
      </c>
      <c r="J159" s="411" t="n"/>
      <c r="K159" s="411" t="n"/>
      <c r="L159" s="412">
        <f>SUM(D159:I159)</f>
        <v/>
      </c>
      <c r="M159" s="413">
        <f>C159-L159</f>
        <v/>
      </c>
      <c r="N159" s="442" t="n">
        <v>3594540</v>
      </c>
      <c r="O159" s="430" t="inlineStr">
        <is>
          <t>2015.05.22</t>
        </is>
      </c>
      <c r="P159" s="423" t="inlineStr">
        <is>
          <t> </t>
        </is>
      </c>
      <c r="Q159" s="424">
        <f>O159*P159</f>
        <v/>
      </c>
      <c r="R159" s="424" t="n">
        <v>5300000</v>
      </c>
      <c r="S159" s="440" t="n">
        <v>0.033</v>
      </c>
      <c r="T159" s="424">
        <f>R159*S159</f>
        <v/>
      </c>
      <c r="U159" s="424">
        <f>R159-T159</f>
        <v/>
      </c>
    </row>
    <row r="160">
      <c r="A160" s="398" t="inlineStr">
        <is>
          <t>2015.06.25</t>
        </is>
      </c>
      <c r="B160" s="409" t="inlineStr">
        <is>
          <t>(주) 지아데이타 6월 급여</t>
        </is>
      </c>
      <c r="C160" s="438" t="n">
        <v>4043070</v>
      </c>
      <c r="D160" s="411" t="n">
        <v>163030</v>
      </c>
      <c r="E160" s="411" t="n">
        <v>109980</v>
      </c>
      <c r="F160" s="411" t="n">
        <v>26270</v>
      </c>
      <c r="G160" s="411" t="n">
        <v>7200</v>
      </c>
      <c r="H160" s="411" t="n">
        <v>165310</v>
      </c>
      <c r="I160" s="411" t="n">
        <v>16530</v>
      </c>
      <c r="J160" s="411" t="n"/>
      <c r="K160" s="411" t="n"/>
      <c r="L160" s="412">
        <f>SUM(D160:I160)</f>
        <v/>
      </c>
      <c r="M160" s="413">
        <f>C160-L160</f>
        <v/>
      </c>
      <c r="N160" s="442" t="n">
        <v>3554750</v>
      </c>
      <c r="O160" s="430" t="inlineStr">
        <is>
          <t>2015.06.25</t>
        </is>
      </c>
      <c r="P160" s="423" t="inlineStr">
        <is>
          <t> </t>
        </is>
      </c>
      <c r="Q160" s="424">
        <f>O160*P160</f>
        <v/>
      </c>
      <c r="R160" s="424" t="n">
        <v>4800000</v>
      </c>
      <c r="S160" s="440" t="n">
        <v>0.033</v>
      </c>
      <c r="T160" s="424">
        <f>R160*S160</f>
        <v/>
      </c>
      <c r="U160" s="424">
        <f>R160-T160</f>
        <v/>
      </c>
    </row>
    <row r="161">
      <c r="A161" s="398" t="inlineStr">
        <is>
          <t>2015.07.24</t>
        </is>
      </c>
      <c r="B161" s="409" t="inlineStr">
        <is>
          <t>(주) 지아데이타 7월 급여</t>
        </is>
      </c>
      <c r="C161" s="438" t="n">
        <v>3923080</v>
      </c>
      <c r="D161" s="411" t="n">
        <v>163030</v>
      </c>
      <c r="E161" s="411" t="n">
        <v>109980</v>
      </c>
      <c r="F161" s="411" t="n">
        <v>26270</v>
      </c>
      <c r="G161" s="411" t="n">
        <v>7200</v>
      </c>
      <c r="H161" s="411" t="n">
        <v>165310</v>
      </c>
      <c r="I161" s="411" t="n">
        <v>16530</v>
      </c>
      <c r="J161" s="411" t="n"/>
      <c r="K161" s="411" t="n"/>
      <c r="L161" s="412">
        <f>SUM(D161:I161)</f>
        <v/>
      </c>
      <c r="M161" s="413">
        <f>C161-L161</f>
        <v/>
      </c>
      <c r="N161" s="443" t="n">
        <v>3444800</v>
      </c>
      <c r="O161" s="430" t="inlineStr">
        <is>
          <t>2015.07.24</t>
        </is>
      </c>
      <c r="P161" s="423" t="inlineStr">
        <is>
          <t> </t>
        </is>
      </c>
    </row>
    <row r="162">
      <c r="A162" s="398" t="inlineStr">
        <is>
          <t>2015.08.25</t>
        </is>
      </c>
      <c r="B162" s="409" t="inlineStr">
        <is>
          <t>(주) 지아데이타 8월 급여</t>
        </is>
      </c>
      <c r="C162" s="438" t="n">
        <v>3923080</v>
      </c>
      <c r="D162" s="411" t="n">
        <v>163030</v>
      </c>
      <c r="E162" s="411" t="n">
        <v>109980</v>
      </c>
      <c r="F162" s="411" t="n">
        <v>26270</v>
      </c>
      <c r="G162" s="411" t="n">
        <v>7200</v>
      </c>
      <c r="H162" s="411" t="n">
        <v>42970</v>
      </c>
      <c r="I162" s="411" t="n">
        <v>4290</v>
      </c>
      <c r="J162" s="411" t="n"/>
      <c r="K162" s="411" t="n"/>
      <c r="L162" s="412">
        <f>SUM(D162:I162)</f>
        <v/>
      </c>
      <c r="M162" s="413">
        <f>C162-L162</f>
        <v/>
      </c>
      <c r="N162" s="443" t="n">
        <v>3570110</v>
      </c>
      <c r="O162" s="430" t="inlineStr">
        <is>
          <t>2015.08.25</t>
        </is>
      </c>
      <c r="P162" s="423" t="inlineStr">
        <is>
          <t> </t>
        </is>
      </c>
      <c r="Q162" s="426" t="inlineStr">
        <is>
          <t>수수료 차감액</t>
        </is>
      </c>
      <c r="R162" s="426" t="inlineStr">
        <is>
          <t>금액</t>
        </is>
      </c>
      <c r="S162" s="426" t="inlineStr">
        <is>
          <t>소득세(3.3%)</t>
        </is>
      </c>
      <c r="T162" s="426" t="inlineStr">
        <is>
          <t>수수료 차감액</t>
        </is>
      </c>
      <c r="U162" s="426" t="inlineStr">
        <is>
          <t>실 수령액</t>
        </is>
      </c>
      <c r="V162" s="426" t="inlineStr">
        <is>
          <t>월 평균 일당</t>
        </is>
      </c>
      <c r="W162" s="426" t="inlineStr">
        <is>
          <t>근무일</t>
        </is>
      </c>
      <c r="X162" s="426" t="inlineStr">
        <is>
          <t>실 수령액</t>
        </is>
      </c>
    </row>
    <row r="163">
      <c r="A163" s="398" t="inlineStr">
        <is>
          <t>2015.09.24</t>
        </is>
      </c>
      <c r="B163" s="409" t="inlineStr">
        <is>
          <t>(주) 지아데이타 9월 급여</t>
        </is>
      </c>
      <c r="C163" s="438" t="n">
        <v>3923080</v>
      </c>
      <c r="D163" s="411" t="n">
        <v>326060</v>
      </c>
      <c r="E163" s="411" t="n">
        <v>219960</v>
      </c>
      <c r="F163" s="411" t="n">
        <v>25500</v>
      </c>
      <c r="G163" s="411" t="n">
        <v>14400</v>
      </c>
      <c r="H163" s="411" t="n">
        <v>42970</v>
      </c>
      <c r="I163" s="411" t="n">
        <v>4290</v>
      </c>
      <c r="J163" s="411" t="n"/>
      <c r="K163" s="411" t="n"/>
      <c r="L163" s="412">
        <f>SUM(D163:I163)</f>
        <v/>
      </c>
      <c r="M163" s="413">
        <f>C163-L163</f>
        <v/>
      </c>
      <c r="N163" s="443" t="n">
        <v>3289900</v>
      </c>
      <c r="O163" s="430" t="inlineStr">
        <is>
          <t>2015.09.24</t>
        </is>
      </c>
      <c r="P163" s="423" t="inlineStr">
        <is>
          <t>3월 급여에 대한 추가 세금 공제됨</t>
        </is>
      </c>
      <c r="Q163" s="424">
        <f>O163*P163</f>
        <v/>
      </c>
      <c r="R163" s="424" t="n">
        <v>1000000</v>
      </c>
      <c r="S163" s="424" t="n">
        <v>0.033</v>
      </c>
      <c r="T163" s="424">
        <f>R163*S163</f>
        <v/>
      </c>
      <c r="U163" s="424">
        <f>R163-T163</f>
        <v/>
      </c>
      <c r="V163" s="424">
        <f>U163/30</f>
        <v/>
      </c>
      <c r="W163" s="424" t="n">
        <v>8</v>
      </c>
      <c r="X163" s="424">
        <f>V163*W163</f>
        <v/>
      </c>
    </row>
    <row r="164">
      <c r="A164" s="398" t="inlineStr">
        <is>
          <t>2015.10.25</t>
        </is>
      </c>
      <c r="B164" s="409" t="inlineStr">
        <is>
          <t>(주) 지아데이타 10월 급여</t>
        </is>
      </c>
      <c r="C164" s="438" t="n">
        <v>3923080</v>
      </c>
      <c r="D164" s="411" t="n">
        <v>163030</v>
      </c>
      <c r="E164" s="411" t="n">
        <v>109980</v>
      </c>
      <c r="F164" s="411" t="n">
        <v>26500</v>
      </c>
      <c r="G164" s="411" t="n">
        <v>7200</v>
      </c>
      <c r="H164" s="411" t="n">
        <v>42970</v>
      </c>
      <c r="I164" s="411" t="n">
        <v>4290</v>
      </c>
      <c r="J164" s="411" t="n"/>
      <c r="K164" s="411" t="n"/>
      <c r="L164" s="412">
        <f>SUM(D164:I164)</f>
        <v/>
      </c>
      <c r="M164" s="413">
        <f>C164-L164</f>
        <v/>
      </c>
      <c r="N164" s="443" t="n">
        <v>3570110</v>
      </c>
      <c r="O164" s="430" t="inlineStr">
        <is>
          <t>2015.10.25</t>
        </is>
      </c>
      <c r="P164" s="423" t="n"/>
      <c r="Q164" s="424">
        <f>O164*P164</f>
        <v/>
      </c>
      <c r="R164" s="424" t="n">
        <v>5500000</v>
      </c>
      <c r="S164" s="424" t="n">
        <v>0.033</v>
      </c>
      <c r="T164" s="424">
        <f>R164*S164</f>
        <v/>
      </c>
      <c r="U164" s="424">
        <f>R164-T164</f>
        <v/>
      </c>
      <c r="V164" s="424">
        <f>U164/30</f>
        <v/>
      </c>
      <c r="W164" s="424" t="n">
        <v>8</v>
      </c>
      <c r="X164" s="424">
        <f>V164*W164</f>
        <v/>
      </c>
    </row>
    <row r="165">
      <c r="A165" s="398" t="inlineStr">
        <is>
          <t>2015.11.25</t>
        </is>
      </c>
      <c r="B165" s="409" t="inlineStr">
        <is>
          <t>(주) 지아데이타 11월 급여</t>
        </is>
      </c>
      <c r="C165" s="438" t="n">
        <v>3923080</v>
      </c>
      <c r="D165" s="411" t="n">
        <v>163030</v>
      </c>
      <c r="E165" s="411" t="n">
        <v>109980</v>
      </c>
      <c r="F165" s="411" t="n">
        <v>26500</v>
      </c>
      <c r="G165" s="411" t="n">
        <v>7200</v>
      </c>
      <c r="H165" s="411" t="n">
        <v>42970</v>
      </c>
      <c r="I165" s="411" t="n">
        <v>4290</v>
      </c>
      <c r="J165" s="411" t="n"/>
      <c r="K165" s="411" t="n"/>
      <c r="L165" s="412">
        <f>SUM(D165:I165)</f>
        <v/>
      </c>
      <c r="M165" s="413">
        <f>C165-L165</f>
        <v/>
      </c>
      <c r="N165" s="443" t="n">
        <v>3570110</v>
      </c>
      <c r="O165" s="430" t="inlineStr">
        <is>
          <t>2015.11.25</t>
        </is>
      </c>
      <c r="P165" s="423" t="n"/>
      <c r="Q165" s="424">
        <f>O165*P165</f>
        <v/>
      </c>
      <c r="R165" s="424" t="n">
        <v>5400000</v>
      </c>
      <c r="S165" s="424" t="n">
        <v>0.033</v>
      </c>
      <c r="T165" s="424">
        <f>R165*S165</f>
        <v/>
      </c>
      <c r="U165" s="424">
        <f>R165-T165</f>
        <v/>
      </c>
      <c r="V165" s="424">
        <f>U165/30</f>
        <v/>
      </c>
      <c r="W165" s="424" t="n">
        <v>8</v>
      </c>
      <c r="X165" s="424">
        <f>V165*W165</f>
        <v/>
      </c>
    </row>
    <row r="166">
      <c r="A166" s="398" t="inlineStr">
        <is>
          <t>2015.12.25</t>
        </is>
      </c>
      <c r="B166" s="409" t="inlineStr">
        <is>
          <t>(주) 지아데이타 12월 급여</t>
        </is>
      </c>
      <c r="C166" s="438" t="n">
        <v>3923080</v>
      </c>
      <c r="D166" s="411" t="n">
        <v>163030</v>
      </c>
      <c r="E166" s="411" t="n">
        <v>109980</v>
      </c>
      <c r="F166" s="411" t="n">
        <v>26500</v>
      </c>
      <c r="G166" s="411" t="n">
        <v>7200</v>
      </c>
      <c r="H166" s="411" t="n">
        <v>42970</v>
      </c>
      <c r="I166" s="411" t="n">
        <v>4290</v>
      </c>
      <c r="J166" s="411" t="n"/>
      <c r="K166" s="411" t="n"/>
      <c r="L166" s="412">
        <f>SUM(D166:I166)</f>
        <v/>
      </c>
      <c r="M166" s="413">
        <f>C166-L166</f>
        <v/>
      </c>
      <c r="N166" s="443" t="n">
        <v>3570110</v>
      </c>
      <c r="O166" s="430" t="inlineStr">
        <is>
          <t>2015.12.25</t>
        </is>
      </c>
      <c r="P166" s="423" t="n"/>
    </row>
    <row r="167" ht="12" customHeight="1">
      <c r="A167" s="416" t="n"/>
      <c r="B167" s="402" t="inlineStr">
        <is>
          <t>합계</t>
        </is>
      </c>
      <c r="C167" s="417">
        <f>SUM(C158:C166)</f>
        <v/>
      </c>
      <c r="D167" s="417">
        <f>SUM(D158:D166)</f>
        <v/>
      </c>
      <c r="E167" s="417">
        <f>SUM(E158:E166)</f>
        <v/>
      </c>
      <c r="F167" s="417">
        <f>SUM(F158:F166)</f>
        <v/>
      </c>
      <c r="G167" s="417">
        <f>SUM(G158:G166)</f>
        <v/>
      </c>
      <c r="H167" s="417">
        <f>SUM(H158:H166)</f>
        <v/>
      </c>
      <c r="I167" s="417">
        <f>SUM(I158:I166)</f>
        <v/>
      </c>
      <c r="J167" s="417" t="n"/>
      <c r="K167" s="417" t="n"/>
      <c r="L167" s="417">
        <f>SUM(L158:L166)</f>
        <v/>
      </c>
      <c r="M167" s="417">
        <f>SUM(M158:M166)</f>
        <v/>
      </c>
      <c r="N167" s="417">
        <f>SUM(N158:N166)</f>
        <v/>
      </c>
      <c r="O167" s="417" t="inlineStr">
        <is>
          <t> </t>
        </is>
      </c>
      <c r="P167" s="418" t="n"/>
      <c r="R167" s="444" t="inlineStr">
        <is>
          <t>정규직 연봉</t>
        </is>
      </c>
      <c r="S167" s="445" t="n"/>
      <c r="T167" s="445" t="n"/>
      <c r="U167" s="445" t="n"/>
      <c r="V167" s="445" t="n"/>
    </row>
    <row r="168">
      <c r="Q168" s="405" t="inlineStr">
        <is>
          <t>퇴직금(10%)</t>
        </is>
      </c>
      <c r="R168" s="405" t="inlineStr">
        <is>
          <t>총 단가</t>
        </is>
      </c>
      <c r="S168" s="405" t="inlineStr">
        <is>
          <t>공제</t>
        </is>
      </c>
      <c r="T168" s="405" t="inlineStr">
        <is>
          <t>퇴직금(10%)</t>
        </is>
      </c>
      <c r="U168" s="405" t="inlineStr">
        <is>
          <t>공제(월)</t>
        </is>
      </c>
      <c r="V168" s="405" t="inlineStr">
        <is>
          <t>실 수령액(월)</t>
        </is>
      </c>
    </row>
    <row r="169">
      <c r="G169" s="424">
        <f>SUM(D167:G167)</f>
        <v/>
      </c>
      <c r="H169" s="424" t="n"/>
      <c r="I169" s="424">
        <f>SUM(H167:I167)</f>
        <v/>
      </c>
      <c r="J169" s="424" t="n"/>
      <c r="K169" s="424" t="n"/>
      <c r="L169" s="439">
        <f>G169+I169</f>
        <v/>
      </c>
      <c r="N169" s="439">
        <f>N167-M167</f>
        <v/>
      </c>
      <c r="Q169" s="411">
        <f>O169/13</f>
        <v/>
      </c>
      <c r="R169" s="411" t="n">
        <v>100000000</v>
      </c>
      <c r="S169" s="411">
        <f>R169/10</f>
        <v/>
      </c>
      <c r="T169" s="411">
        <f>R169/13</f>
        <v/>
      </c>
      <c r="U169" s="411">
        <f>S169/10</f>
        <v/>
      </c>
      <c r="V169" s="411">
        <f>T169-U169</f>
        <v/>
      </c>
    </row>
    <row r="170">
      <c r="Q170" s="411">
        <f>O170/13</f>
        <v/>
      </c>
      <c r="R170" s="411" t="n">
        <v>90000000</v>
      </c>
      <c r="S170" s="411">
        <f>R170/10</f>
        <v/>
      </c>
      <c r="T170" s="411">
        <f>R170/13</f>
        <v/>
      </c>
      <c r="U170" s="411">
        <f>S170/10</f>
        <v/>
      </c>
      <c r="V170" s="411">
        <f>T170-U170</f>
        <v/>
      </c>
    </row>
    <row r="171">
      <c r="Q171" s="446">
        <f>O171/13</f>
        <v/>
      </c>
      <c r="R171" s="446" t="n">
        <v>80000000</v>
      </c>
      <c r="S171" s="446">
        <f>R171/10</f>
        <v/>
      </c>
      <c r="T171" s="446">
        <f>R171/13</f>
        <v/>
      </c>
      <c r="U171" s="446">
        <f>S171/10</f>
        <v/>
      </c>
      <c r="V171" s="446">
        <f>T171-U171</f>
        <v/>
      </c>
    </row>
    <row r="172">
      <c r="Q172" s="411">
        <f>O172/13</f>
        <v/>
      </c>
      <c r="R172" s="411" t="n">
        <v>70000000</v>
      </c>
      <c r="S172" s="411">
        <f>R172/10</f>
        <v/>
      </c>
      <c r="T172" s="411">
        <f>R172/13</f>
        <v/>
      </c>
      <c r="U172" s="411">
        <f>S172/10</f>
        <v/>
      </c>
      <c r="V172" s="411">
        <f>T172-U172</f>
        <v/>
      </c>
    </row>
    <row r="173">
      <c r="Q173" s="415">
        <f>O173/13</f>
        <v/>
      </c>
      <c r="R173" s="415" t="n">
        <v>60000000</v>
      </c>
      <c r="S173" s="415">
        <f>R173/10</f>
        <v/>
      </c>
      <c r="T173" s="415">
        <f>R173/13</f>
        <v/>
      </c>
      <c r="U173" s="415">
        <f>S173/10</f>
        <v/>
      </c>
      <c r="V173" s="415">
        <f>T173-U173</f>
        <v/>
      </c>
      <c r="X173" s="387" t="n">
        <v>4153702</v>
      </c>
    </row>
    <row r="174">
      <c r="Q174" s="447">
        <f>O174/13</f>
        <v/>
      </c>
      <c r="R174" s="447" t="n">
        <v>57000000</v>
      </c>
      <c r="S174" s="447">
        <f>R174/10</f>
        <v/>
      </c>
      <c r="T174" s="447">
        <f>R174/13</f>
        <v/>
      </c>
      <c r="U174" s="447">
        <f>S174/10</f>
        <v/>
      </c>
      <c r="V174" s="447">
        <f>T174-U174</f>
        <v/>
      </c>
    </row>
    <row r="175">
      <c r="Q175" s="448">
        <f>O175/13</f>
        <v/>
      </c>
      <c r="R175" s="448" t="n">
        <v>55000000</v>
      </c>
      <c r="S175" s="448">
        <f>R175/10</f>
        <v/>
      </c>
      <c r="T175" s="448">
        <f>R175/13</f>
        <v/>
      </c>
      <c r="U175" s="448">
        <f>S175/10</f>
        <v/>
      </c>
      <c r="V175" s="448">
        <f>T175-U175</f>
        <v/>
      </c>
    </row>
    <row r="176">
      <c r="Q176" s="411">
        <f>O176/13</f>
        <v/>
      </c>
      <c r="R176" s="411" t="n">
        <v>54000000</v>
      </c>
      <c r="S176" s="411">
        <f>R176/10</f>
        <v/>
      </c>
      <c r="T176" s="411">
        <f>R176/13</f>
        <v/>
      </c>
      <c r="U176" s="411">
        <f>S176/10</f>
        <v/>
      </c>
      <c r="V176" s="411">
        <f>T176-U176</f>
        <v/>
      </c>
    </row>
    <row r="177">
      <c r="Q177" s="446">
        <f>O177/13</f>
        <v/>
      </c>
      <c r="R177" s="446" t="n">
        <v>53000000</v>
      </c>
      <c r="S177" s="446">
        <f>R177/10</f>
        <v/>
      </c>
      <c r="T177" s="446">
        <f>R177/13</f>
        <v/>
      </c>
      <c r="U177" s="446">
        <f>S177/10</f>
        <v/>
      </c>
      <c r="V177" s="446">
        <f>T177-U177</f>
        <v/>
      </c>
    </row>
    <row r="178">
      <c r="Q178" s="449">
        <f>O178/13</f>
        <v/>
      </c>
      <c r="R178" s="412" t="n">
        <v>51000000</v>
      </c>
      <c r="S178" s="412">
        <f>R178/10</f>
        <v/>
      </c>
      <c r="T178" s="449">
        <f>R178/13</f>
        <v/>
      </c>
      <c r="U178" s="412">
        <f>S178/10</f>
        <v/>
      </c>
      <c r="V178" s="412">
        <f>T178-U178</f>
        <v/>
      </c>
    </row>
    <row r="179">
      <c r="Q179" s="413">
        <f>O179/13</f>
        <v/>
      </c>
      <c r="R179" s="413" t="n">
        <v>50000000</v>
      </c>
      <c r="S179" s="413">
        <f>R179/10</f>
        <v/>
      </c>
      <c r="T179" s="413">
        <f>R179/13</f>
        <v/>
      </c>
      <c r="U179" s="413">
        <f>S179/10</f>
        <v/>
      </c>
      <c r="V179" s="413">
        <f>T179-U179</f>
        <v/>
      </c>
    </row>
    <row r="180">
      <c r="Q180" s="413">
        <f>O180/13</f>
        <v/>
      </c>
      <c r="R180" s="413" t="n">
        <v>50000000</v>
      </c>
      <c r="S180" s="413">
        <f>R180/10</f>
        <v/>
      </c>
      <c r="T180" s="413">
        <f>R180/13</f>
        <v/>
      </c>
      <c r="U180" s="413">
        <f>S180/10</f>
        <v/>
      </c>
      <c r="V180" s="413">
        <f>T180-U180</f>
        <v/>
      </c>
    </row>
    <row r="181">
      <c r="Q181" s="413">
        <f>O181/13</f>
        <v/>
      </c>
      <c r="R181" s="413" t="n">
        <v>45000000</v>
      </c>
      <c r="S181" s="413">
        <f>R181/10</f>
        <v/>
      </c>
      <c r="T181" s="413">
        <f>R181/13</f>
        <v/>
      </c>
      <c r="U181" s="413">
        <f>S181/10</f>
        <v/>
      </c>
      <c r="V181" s="413">
        <f>T181-U181</f>
        <v/>
      </c>
    </row>
    <row r="182">
      <c r="Q182" s="413">
        <f>O182/13</f>
        <v/>
      </c>
      <c r="R182" s="413" t="n">
        <v>40000000</v>
      </c>
      <c r="S182" s="413">
        <f>R182/10</f>
        <v/>
      </c>
      <c r="T182" s="413">
        <f>R182/13</f>
        <v/>
      </c>
      <c r="U182" s="413">
        <f>S182/10</f>
        <v/>
      </c>
      <c r="V182" s="413">
        <f>T182-U182</f>
        <v/>
      </c>
    </row>
  </sheetData>
  <mergeCells count="127"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R17:T17"/>
    <mergeCell ref="H156:K156"/>
    <mergeCell ref="O134:O135"/>
    <mergeCell ref="A77:P77"/>
    <mergeCell ref="A34:P34"/>
    <mergeCell ref="L2:O2"/>
    <mergeCell ref="N116:N117"/>
    <mergeCell ref="P116:P117"/>
    <mergeCell ref="L35:L36"/>
    <mergeCell ref="N78:N79"/>
    <mergeCell ref="A1:P1"/>
    <mergeCell ref="P78:P79"/>
    <mergeCell ref="A133:P133"/>
    <mergeCell ref="L30:O30"/>
    <mergeCell ref="M156:M157"/>
    <mergeCell ref="L20:O20"/>
    <mergeCell ref="B134:B135"/>
    <mergeCell ref="L29:O29"/>
    <mergeCell ref="L134:L135"/>
    <mergeCell ref="A57:P57"/>
    <mergeCell ref="N134:N135"/>
    <mergeCell ref="C116:C117"/>
    <mergeCell ref="L22:O22"/>
    <mergeCell ref="A78:A79"/>
    <mergeCell ref="L97:L98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95:P95"/>
    <mergeCell ref="L25:O25"/>
    <mergeCell ref="L9:O9"/>
    <mergeCell ref="L78:L79"/>
    <mergeCell ref="C156:C157"/>
    <mergeCell ref="O116:O117"/>
    <mergeCell ref="L11:O11"/>
    <mergeCell ref="C35:C36"/>
    <mergeCell ref="M35:M36"/>
    <mergeCell ref="A44:P44"/>
    <mergeCell ref="A58:P58"/>
    <mergeCell ref="A114:P114"/>
    <mergeCell ref="H78:K78"/>
    <mergeCell ref="H134:K134"/>
    <mergeCell ref="O59:O60"/>
    <mergeCell ref="N35:N36"/>
    <mergeCell ref="P97:P98"/>
    <mergeCell ref="L13:O13"/>
    <mergeCell ref="M134:M135"/>
    <mergeCell ref="L15:O15"/>
    <mergeCell ref="G55:H55"/>
    <mergeCell ref="L23:O23"/>
    <mergeCell ref="O78:O79"/>
    <mergeCell ref="A154:P154"/>
    <mergeCell ref="L51:O51"/>
    <mergeCell ref="D156:G156"/>
    <mergeCell ref="B59:B60"/>
    <mergeCell ref="A33:P33"/>
  </mergeCells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R245"/>
  <sheetViews>
    <sheetView zoomScaleNormal="100" workbookViewId="0">
      <selection activeCell="O4" sqref="O4"/>
    </sheetView>
  </sheetViews>
  <sheetFormatPr baseColWidth="8" defaultRowHeight="13.5"/>
  <cols>
    <col width="5.33203125" bestFit="1" customWidth="1" style="75" min="1" max="1"/>
    <col width="7.88671875" customWidth="1" style="75" min="2" max="2"/>
    <col width="7.109375" bestFit="1" customWidth="1" style="75" min="3" max="3"/>
    <col width="11.109375" bestFit="1" customWidth="1" style="75" min="4" max="5"/>
    <col width="10.21875" bestFit="1" customWidth="1" style="75" min="6" max="6"/>
    <col width="11.109375" bestFit="1" customWidth="1" style="75" min="7" max="7"/>
    <col width="10.21875" bestFit="1" customWidth="1" style="75" min="8" max="8"/>
    <col width="10.77734375" bestFit="1" customWidth="1" style="75" min="9" max="9"/>
    <col width="13.21875" customWidth="1" style="75" min="10" max="10"/>
    <col width="9" bestFit="1" customWidth="1" style="75" min="11" max="11"/>
    <col width="10.77734375" bestFit="1" customWidth="1" style="75" min="12" max="12"/>
    <col width="10.21875" bestFit="1" customWidth="1" style="75" min="13" max="14"/>
    <col width="8.88671875" customWidth="1" style="75" min="15" max="16384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주식 내역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ht="12.75" customFormat="1" customHeight="1" s="1">
      <c r="C3" s="84" t="inlineStr">
        <is>
          <t> </t>
        </is>
      </c>
      <c r="D3" s="84" t="inlineStr">
        <is>
          <t> </t>
        </is>
      </c>
      <c r="E3" s="84" t="n"/>
      <c r="F3" s="84" t="n"/>
      <c r="G3" s="84" t="n"/>
      <c r="H3" s="84" t="n"/>
      <c r="I3" s="84" t="n"/>
      <c r="J3" s="84" t="n"/>
      <c r="K3" s="84" t="n"/>
      <c r="L3" s="26" t="n"/>
      <c r="M3" s="26" t="inlineStr">
        <is>
          <t> </t>
        </is>
      </c>
      <c r="O3" s="26" t="inlineStr">
        <is>
          <t>2020.03.17</t>
        </is>
      </c>
      <c r="P3" s="75" t="n"/>
      <c r="Q3" s="75" t="n"/>
      <c r="R3" s="75" t="n"/>
    </row>
    <row r="4" ht="12.75" customHeight="1">
      <c r="A4" s="450" t="inlineStr">
        <is>
          <t>일자</t>
        </is>
      </c>
      <c r="B4" s="428" t="inlineStr">
        <is>
          <t>2023.05.31</t>
        </is>
      </c>
      <c r="C4" s="451" t="inlineStr">
        <is>
          <t>주식 평가 금액</t>
        </is>
      </c>
      <c r="D4" s="452" t="n"/>
      <c r="E4" s="380">
        <f>G4+M4</f>
        <v/>
      </c>
      <c r="F4" s="453" t="inlineStr">
        <is>
          <t>총 매입 금액</t>
        </is>
      </c>
      <c r="G4" s="380" t="n">
        <v>113971000</v>
      </c>
      <c r="H4" s="453" t="inlineStr">
        <is>
          <t>가정산 예수금</t>
        </is>
      </c>
      <c r="I4" s="454" t="n">
        <v>0</v>
      </c>
      <c r="J4" s="455" t="inlineStr">
        <is>
          <t>보유예탁자산 증감</t>
        </is>
      </c>
      <c r="K4" s="456" t="inlineStr">
        <is>
          <t> </t>
        </is>
      </c>
      <c r="L4" s="453" t="inlineStr">
        <is>
          <t>평가 손익 합계</t>
        </is>
      </c>
      <c r="M4" s="457" t="n">
        <v>-38705200</v>
      </c>
      <c r="N4" s="453" t="inlineStr">
        <is>
          <t>총평가 손익률</t>
        </is>
      </c>
      <c r="O4" s="232">
        <f>R29</f>
        <v/>
      </c>
      <c r="P4" s="75" t="n"/>
      <c r="Q4" s="75" t="n"/>
      <c r="R4" s="75" t="n"/>
    </row>
    <row r="5" customFormat="1" s="1">
      <c r="B5" s="458" t="inlineStr">
        <is>
          <t>전체 주식</t>
        </is>
      </c>
      <c r="C5" s="458" t="inlineStr">
        <is>
          <t>주식코드</t>
        </is>
      </c>
      <c r="D5" s="458" t="inlineStr">
        <is>
          <t>주식명</t>
        </is>
      </c>
      <c r="E5" s="459" t="inlineStr">
        <is>
          <t>매입수량</t>
        </is>
      </c>
      <c r="F5" s="459" t="inlineStr">
        <is>
          <t>매입단가</t>
        </is>
      </c>
      <c r="G5" s="458" t="inlineStr">
        <is>
          <t>매입금액</t>
        </is>
      </c>
      <c r="H5" s="460" t="inlineStr">
        <is>
          <t>현재가</t>
        </is>
      </c>
      <c r="I5" s="426" t="inlineStr">
        <is>
          <t>평가금액</t>
        </is>
      </c>
      <c r="J5" s="426" t="inlineStr">
        <is>
          <t>평가손익</t>
        </is>
      </c>
      <c r="K5" s="426" t="inlineStr">
        <is>
          <t>손익률(%)</t>
        </is>
      </c>
      <c r="L5" s="341" t="inlineStr">
        <is>
          <t>비고</t>
        </is>
      </c>
      <c r="M5" s="342" t="n"/>
      <c r="N5" s="426" t="inlineStr">
        <is>
          <t>목표가</t>
        </is>
      </c>
      <c r="O5" s="426" t="inlineStr">
        <is>
          <t>손절가</t>
        </is>
      </c>
      <c r="P5" s="75" t="n"/>
      <c r="Q5" s="75" t="n"/>
      <c r="R5" s="75" t="n"/>
    </row>
    <row r="6" customFormat="1" s="1">
      <c r="C6" s="254" t="inlineStr">
        <is>
          <t>068270</t>
        </is>
      </c>
      <c r="D6" s="424" t="inlineStr">
        <is>
          <t>셀트리온</t>
        </is>
      </c>
      <c r="E6" s="461" t="n">
        <v>277</v>
      </c>
      <c r="F6" s="424" t="n">
        <v>274195</v>
      </c>
      <c r="G6" s="462" t="n">
        <v>73210000</v>
      </c>
      <c r="H6" s="424" t="n">
        <v>152900</v>
      </c>
      <c r="I6" s="424">
        <f>E6*H6</f>
        <v/>
      </c>
      <c r="J6" s="463">
        <f>I6-G6</f>
        <v/>
      </c>
      <c r="K6" s="464">
        <f>((I6/G6)-1)*100</f>
        <v/>
      </c>
      <c r="L6" s="343" t="n"/>
      <c r="M6" s="344" t="n"/>
      <c r="N6" s="424" t="n"/>
      <c r="O6" s="424" t="n"/>
      <c r="P6" s="75" t="n"/>
      <c r="Q6" s="75" t="n"/>
      <c r="R6" s="75" t="n"/>
    </row>
    <row r="7" customFormat="1" s="1">
      <c r="C7" s="254" t="inlineStr">
        <is>
          <t>005380</t>
        </is>
      </c>
      <c r="D7" s="424" t="inlineStr">
        <is>
          <t>현대차</t>
        </is>
      </c>
      <c r="E7" s="424" t="n">
        <v>88</v>
      </c>
      <c r="F7" s="424" t="n">
        <v>229500</v>
      </c>
      <c r="G7" s="424">
        <f>E7*F7</f>
        <v/>
      </c>
      <c r="H7" s="424" t="n">
        <v>206500</v>
      </c>
      <c r="I7" s="424">
        <f>E7*H7</f>
        <v/>
      </c>
      <c r="J7" s="463">
        <f>I7-G7</f>
        <v/>
      </c>
      <c r="K7" s="464">
        <f>((I7/G7)-1)*100</f>
        <v/>
      </c>
      <c r="L7" s="343" t="n"/>
      <c r="M7" s="344" t="n"/>
      <c r="N7" s="424" t="n"/>
      <c r="O7" s="424" t="n"/>
      <c r="P7" s="75" t="n"/>
      <c r="Q7" s="75" t="n"/>
      <c r="R7" s="75" t="n"/>
    </row>
    <row r="8">
      <c r="C8" s="254" t="inlineStr">
        <is>
          <t>096770</t>
        </is>
      </c>
      <c r="D8" s="424" t="inlineStr">
        <is>
          <t>SK이노베이션</t>
        </is>
      </c>
      <c r="E8" s="461" t="n">
        <v>93</v>
      </c>
      <c r="F8" s="461" t="n">
        <v>221129</v>
      </c>
      <c r="G8" s="424">
        <f>E8*F8</f>
        <v/>
      </c>
      <c r="H8" s="424" t="n">
        <v>158500</v>
      </c>
      <c r="I8" s="424">
        <f>E8*H8</f>
        <v/>
      </c>
      <c r="J8" s="465">
        <f>I8-G8</f>
        <v/>
      </c>
      <c r="K8" s="466">
        <f>((I8/G8)-1)*100</f>
        <v/>
      </c>
      <c r="L8" s="343" t="n"/>
      <c r="M8" s="344" t="n"/>
      <c r="N8" s="424" t="n"/>
      <c r="O8" s="424" t="n"/>
    </row>
    <row r="9" ht="12.75" customHeight="1">
      <c r="C9" s="467" t="inlineStr">
        <is>
          <t xml:space="preserve"> 합계</t>
        </is>
      </c>
      <c r="D9" s="468" t="n"/>
      <c r="E9" s="469">
        <f>SUM(E6:E8)</f>
        <v/>
      </c>
      <c r="F9" s="469">
        <f>SUM(F6:F8)</f>
        <v/>
      </c>
      <c r="G9" s="469">
        <f>SUM(G6:G8)</f>
        <v/>
      </c>
      <c r="H9" s="469">
        <f>SUM(H6:H8)</f>
        <v/>
      </c>
      <c r="I9" s="470">
        <f>SUM(I6:I8)</f>
        <v/>
      </c>
      <c r="J9" s="471">
        <f>SUM(J6:J8)</f>
        <v/>
      </c>
      <c r="K9" s="469" t="inlineStr">
        <is>
          <t> </t>
        </is>
      </c>
      <c r="L9" s="467" t="n"/>
      <c r="M9" s="468" t="n"/>
      <c r="N9" s="469" t="inlineStr">
        <is>
          <t> </t>
        </is>
      </c>
      <c r="O9" s="469" t="inlineStr">
        <is>
          <t> </t>
        </is>
      </c>
    </row>
    <row r="12" ht="12.75" customHeight="1">
      <c r="A12" s="450" t="inlineStr">
        <is>
          <t>일자</t>
        </is>
      </c>
      <c r="B12" s="428" t="inlineStr">
        <is>
          <t>2023.04.30</t>
        </is>
      </c>
      <c r="C12" s="451" t="inlineStr">
        <is>
          <t>주식 평가 금액</t>
        </is>
      </c>
      <c r="D12" s="452" t="n"/>
      <c r="E12" s="380">
        <f>G12+M12</f>
        <v/>
      </c>
      <c r="F12" s="453" t="inlineStr">
        <is>
          <t>총 매입 금액</t>
        </is>
      </c>
      <c r="G12" s="380" t="n">
        <v>113971000</v>
      </c>
      <c r="H12" s="453" t="inlineStr">
        <is>
          <t>가정산 예수금</t>
        </is>
      </c>
      <c r="I12" s="454" t="n">
        <v>0</v>
      </c>
      <c r="J12" s="455" t="inlineStr">
        <is>
          <t>보유예탁자산 증감</t>
        </is>
      </c>
      <c r="K12" s="456" t="inlineStr">
        <is>
          <t> </t>
        </is>
      </c>
      <c r="L12" s="453" t="inlineStr">
        <is>
          <t>평가 손익 합계</t>
        </is>
      </c>
      <c r="M12" s="457">
        <f>J17</f>
        <v/>
      </c>
      <c r="N12" s="453" t="inlineStr">
        <is>
          <t>총평가 손익률</t>
        </is>
      </c>
      <c r="O12" s="232" t="n">
        <v>-0.365</v>
      </c>
      <c r="P12" s="75" t="n"/>
      <c r="Q12" s="75" t="n"/>
      <c r="R12" s="75" t="n"/>
    </row>
    <row r="13" customFormat="1" s="1">
      <c r="B13" s="458" t="inlineStr">
        <is>
          <t>전체 주식</t>
        </is>
      </c>
      <c r="C13" s="458" t="inlineStr">
        <is>
          <t>주식코드</t>
        </is>
      </c>
      <c r="D13" s="458" t="inlineStr">
        <is>
          <t>주식명</t>
        </is>
      </c>
      <c r="E13" s="459" t="inlineStr">
        <is>
          <t>매입수량</t>
        </is>
      </c>
      <c r="F13" s="459" t="inlineStr">
        <is>
          <t>매입단가</t>
        </is>
      </c>
      <c r="G13" s="458" t="inlineStr">
        <is>
          <t>매입금액</t>
        </is>
      </c>
      <c r="H13" s="460" t="inlineStr">
        <is>
          <t>현재가</t>
        </is>
      </c>
      <c r="I13" s="426" t="inlineStr">
        <is>
          <t>평가금액</t>
        </is>
      </c>
      <c r="J13" s="426" t="inlineStr">
        <is>
          <t>평가손익</t>
        </is>
      </c>
      <c r="K13" s="426" t="inlineStr">
        <is>
          <t>손익률(%)</t>
        </is>
      </c>
      <c r="L13" s="341" t="inlineStr">
        <is>
          <t>비고</t>
        </is>
      </c>
      <c r="M13" s="342" t="n"/>
      <c r="N13" s="426" t="inlineStr">
        <is>
          <t>목표가</t>
        </is>
      </c>
      <c r="O13" s="426" t="inlineStr">
        <is>
          <t>손절가</t>
        </is>
      </c>
      <c r="P13" s="75" t="n"/>
      <c r="Q13" s="75" t="n"/>
      <c r="R13" s="75" t="n"/>
    </row>
    <row r="14" customFormat="1" s="1">
      <c r="C14" s="254" t="inlineStr">
        <is>
          <t>068270</t>
        </is>
      </c>
      <c r="D14" s="424" t="inlineStr">
        <is>
          <t>셀트리온</t>
        </is>
      </c>
      <c r="E14" s="461" t="n">
        <v>277</v>
      </c>
      <c r="F14" s="424" t="n">
        <v>274195</v>
      </c>
      <c r="G14" s="462" t="n">
        <v>73210000</v>
      </c>
      <c r="H14" s="424" t="n">
        <v>160600</v>
      </c>
      <c r="I14" s="424">
        <f>E14*H14</f>
        <v/>
      </c>
      <c r="J14" s="463">
        <f>I14-G14</f>
        <v/>
      </c>
      <c r="K14" s="464">
        <f>((I14/G14)-1)*100</f>
        <v/>
      </c>
      <c r="L14" s="343" t="n"/>
      <c r="M14" s="344" t="n"/>
      <c r="N14" s="424" t="n"/>
      <c r="O14" s="424" t="n"/>
      <c r="P14" s="75" t="n"/>
      <c r="Q14" s="75" t="n"/>
      <c r="R14" s="75" t="n"/>
    </row>
    <row r="15" customFormat="1" s="1">
      <c r="C15" s="254" t="inlineStr">
        <is>
          <t>005380</t>
        </is>
      </c>
      <c r="D15" s="424" t="inlineStr">
        <is>
          <t>현대차</t>
        </is>
      </c>
      <c r="E15" s="424" t="n">
        <v>88</v>
      </c>
      <c r="F15" s="424" t="n">
        <v>229500</v>
      </c>
      <c r="G15" s="424">
        <f>E15*F15</f>
        <v/>
      </c>
      <c r="H15" s="424" t="n">
        <v>197500</v>
      </c>
      <c r="I15" s="424">
        <f>E15*H15</f>
        <v/>
      </c>
      <c r="J15" s="463">
        <f>I15-G15</f>
        <v/>
      </c>
      <c r="K15" s="464">
        <f>((I15/G15)-1)*100</f>
        <v/>
      </c>
      <c r="L15" s="343" t="n"/>
      <c r="M15" s="344" t="n"/>
      <c r="N15" s="424" t="n"/>
      <c r="O15" s="424" t="n"/>
      <c r="P15" s="75" t="n"/>
      <c r="Q15" s="75" t="n"/>
      <c r="R15" s="75" t="n"/>
    </row>
    <row r="16">
      <c r="C16" s="254" t="inlineStr">
        <is>
          <t>096770</t>
        </is>
      </c>
      <c r="D16" s="424" t="inlineStr">
        <is>
          <t>SK이노베이션</t>
        </is>
      </c>
      <c r="E16" s="461" t="n">
        <v>93</v>
      </c>
      <c r="F16" s="461" t="n">
        <v>221129</v>
      </c>
      <c r="G16" s="424">
        <f>E16*F16</f>
        <v/>
      </c>
      <c r="H16" s="424" t="n">
        <v>173100</v>
      </c>
      <c r="I16" s="424">
        <f>E16*H16</f>
        <v/>
      </c>
      <c r="J16" s="465">
        <f>I16-G16</f>
        <v/>
      </c>
      <c r="K16" s="466">
        <f>((I16/G16)-1)*100</f>
        <v/>
      </c>
      <c r="L16" s="343" t="n"/>
      <c r="M16" s="344" t="n"/>
      <c r="N16" s="424" t="n"/>
      <c r="O16" s="424" t="n"/>
    </row>
    <row r="17" ht="12.75" customHeight="1">
      <c r="C17" s="467" t="inlineStr">
        <is>
          <t xml:space="preserve"> 합계</t>
        </is>
      </c>
      <c r="D17" s="468" t="n"/>
      <c r="E17" s="469">
        <f>SUM(E14:E16)</f>
        <v/>
      </c>
      <c r="F17" s="469">
        <f>SUM(F14:F16)</f>
        <v/>
      </c>
      <c r="G17" s="469">
        <f>SUM(G14:G16)</f>
        <v/>
      </c>
      <c r="H17" s="469">
        <f>SUM(H14:H16)</f>
        <v/>
      </c>
      <c r="I17" s="470">
        <f>SUM(I14:I16)</f>
        <v/>
      </c>
      <c r="J17" s="471">
        <f>SUM(J14:J16)</f>
        <v/>
      </c>
      <c r="K17" s="469" t="inlineStr">
        <is>
          <t> </t>
        </is>
      </c>
      <c r="L17" s="467" t="n"/>
      <c r="M17" s="468" t="n"/>
      <c r="N17" s="469" t="inlineStr">
        <is>
          <t> </t>
        </is>
      </c>
      <c r="O17" s="469" t="inlineStr">
        <is>
          <t> </t>
        </is>
      </c>
    </row>
    <row r="20" ht="12.75" customHeight="1">
      <c r="A20" s="450" t="inlineStr">
        <is>
          <t>일자</t>
        </is>
      </c>
      <c r="B20" s="428" t="inlineStr">
        <is>
          <t>2023.03.31</t>
        </is>
      </c>
      <c r="C20" s="451" t="inlineStr">
        <is>
          <t>주식 평가 금액</t>
        </is>
      </c>
      <c r="D20" s="452" t="n"/>
      <c r="E20" s="380">
        <f>G20+M20</f>
        <v/>
      </c>
      <c r="F20" s="453" t="inlineStr">
        <is>
          <t>총 매입 금액</t>
        </is>
      </c>
      <c r="G20" s="380" t="n">
        <v>113971000</v>
      </c>
      <c r="H20" s="453" t="inlineStr">
        <is>
          <t>가정산 예수금</t>
        </is>
      </c>
      <c r="I20" s="454" t="n">
        <v>0</v>
      </c>
      <c r="J20" s="455" t="inlineStr">
        <is>
          <t>보유예탁자산 증감</t>
        </is>
      </c>
      <c r="K20" s="456" t="inlineStr">
        <is>
          <t> </t>
        </is>
      </c>
      <c r="L20" s="453" t="inlineStr">
        <is>
          <t>평가 손익 합계</t>
        </is>
      </c>
      <c r="M20" s="457">
        <f>J25</f>
        <v/>
      </c>
      <c r="N20" s="453" t="inlineStr">
        <is>
          <t>총평가 손익률</t>
        </is>
      </c>
      <c r="O20" s="232" t="n">
        <v>-0.365</v>
      </c>
      <c r="P20" s="75" t="n"/>
      <c r="Q20" s="75" t="n"/>
      <c r="R20" s="75" t="n"/>
    </row>
    <row r="21" customFormat="1" s="1">
      <c r="B21" s="458" t="inlineStr">
        <is>
          <t>전체 주식</t>
        </is>
      </c>
      <c r="C21" s="458" t="inlineStr">
        <is>
          <t>주식코드</t>
        </is>
      </c>
      <c r="D21" s="458" t="inlineStr">
        <is>
          <t>주식명</t>
        </is>
      </c>
      <c r="E21" s="459" t="inlineStr">
        <is>
          <t>매입수량</t>
        </is>
      </c>
      <c r="F21" s="459" t="inlineStr">
        <is>
          <t>매입단가</t>
        </is>
      </c>
      <c r="G21" s="458" t="inlineStr">
        <is>
          <t>매입금액</t>
        </is>
      </c>
      <c r="H21" s="460" t="inlineStr">
        <is>
          <t>현재가</t>
        </is>
      </c>
      <c r="I21" s="426" t="inlineStr">
        <is>
          <t>평가금액</t>
        </is>
      </c>
      <c r="J21" s="426" t="inlineStr">
        <is>
          <t>평가손익</t>
        </is>
      </c>
      <c r="K21" s="426" t="inlineStr">
        <is>
          <t>손익률(%)</t>
        </is>
      </c>
      <c r="L21" s="341" t="inlineStr">
        <is>
          <t>비고</t>
        </is>
      </c>
      <c r="M21" s="342" t="n"/>
      <c r="N21" s="426" t="inlineStr">
        <is>
          <t>목표가</t>
        </is>
      </c>
      <c r="O21" s="426" t="inlineStr">
        <is>
          <t>손절가</t>
        </is>
      </c>
      <c r="P21" s="75" t="n"/>
      <c r="Q21" s="75" t="n"/>
      <c r="R21" s="75" t="n"/>
    </row>
    <row r="22" customFormat="1" s="1">
      <c r="C22" s="254" t="inlineStr">
        <is>
          <t>068270</t>
        </is>
      </c>
      <c r="D22" s="424" t="inlineStr">
        <is>
          <t>셀트리온</t>
        </is>
      </c>
      <c r="E22" s="424" t="n">
        <v>267</v>
      </c>
      <c r="F22" s="424" t="n">
        <v>274195</v>
      </c>
      <c r="G22" s="462" t="n">
        <v>73210000</v>
      </c>
      <c r="H22" s="424" t="n">
        <v>149800</v>
      </c>
      <c r="I22" s="424">
        <f>E22*H22</f>
        <v/>
      </c>
      <c r="J22" s="463">
        <f>I22-G22</f>
        <v/>
      </c>
      <c r="K22" s="464">
        <f>((I22/G22)-1)*100</f>
        <v/>
      </c>
      <c r="L22" s="343" t="n"/>
      <c r="M22" s="344" t="n"/>
      <c r="N22" s="424" t="n"/>
      <c r="O22" s="424" t="n"/>
      <c r="P22" s="75" t="n"/>
      <c r="Q22" s="75" t="n"/>
      <c r="R22" s="75" t="n"/>
    </row>
    <row r="23" customFormat="1" s="1">
      <c r="C23" s="254" t="inlineStr">
        <is>
          <t>005380</t>
        </is>
      </c>
      <c r="D23" s="424" t="inlineStr">
        <is>
          <t>현대차</t>
        </is>
      </c>
      <c r="E23" s="424" t="n">
        <v>88</v>
      </c>
      <c r="F23" s="424" t="n">
        <v>229500</v>
      </c>
      <c r="G23" s="424">
        <f>E23*F23</f>
        <v/>
      </c>
      <c r="H23" s="424" t="n">
        <v>184500</v>
      </c>
      <c r="I23" s="424">
        <f>E23*H23</f>
        <v/>
      </c>
      <c r="J23" s="463">
        <f>I23-G23</f>
        <v/>
      </c>
      <c r="K23" s="464">
        <f>((I23/G23)-1)*100</f>
        <v/>
      </c>
      <c r="L23" s="343" t="n"/>
      <c r="M23" s="344" t="n"/>
      <c r="N23" s="424" t="n"/>
      <c r="O23" s="424" t="n"/>
      <c r="P23" s="75" t="n"/>
      <c r="Q23" s="75" t="n"/>
      <c r="R23" s="75" t="n"/>
    </row>
    <row r="24">
      <c r="C24" s="254" t="inlineStr">
        <is>
          <t>096770</t>
        </is>
      </c>
      <c r="D24" s="424" t="inlineStr">
        <is>
          <t>SK이노베이션</t>
        </is>
      </c>
      <c r="E24" s="424" t="n">
        <v>90</v>
      </c>
      <c r="F24" s="424" t="n">
        <v>228500</v>
      </c>
      <c r="G24" s="424">
        <f>E24*F24</f>
        <v/>
      </c>
      <c r="H24" s="424" t="n">
        <v>179300</v>
      </c>
      <c r="I24" s="424">
        <f>E24*H24</f>
        <v/>
      </c>
      <c r="J24" s="465">
        <f>I24-G24</f>
        <v/>
      </c>
      <c r="K24" s="466">
        <f>((I24/G24)-1)*100</f>
        <v/>
      </c>
      <c r="L24" s="343" t="n"/>
      <c r="M24" s="344" t="n"/>
      <c r="N24" s="424" t="n"/>
      <c r="O24" s="424" t="n"/>
    </row>
    <row r="25" ht="12.75" customHeight="1">
      <c r="C25" s="467" t="inlineStr">
        <is>
          <t xml:space="preserve"> 합계</t>
        </is>
      </c>
      <c r="D25" s="468" t="n"/>
      <c r="E25" s="469">
        <f>SUM(E22:E24)</f>
        <v/>
      </c>
      <c r="F25" s="469">
        <f>SUM(F22:F24)</f>
        <v/>
      </c>
      <c r="G25" s="469">
        <f>SUM(G22:G24)</f>
        <v/>
      </c>
      <c r="H25" s="469">
        <f>SUM(H22:H24)</f>
        <v/>
      </c>
      <c r="I25" s="470">
        <f>SUM(I22:I24)</f>
        <v/>
      </c>
      <c r="J25" s="471">
        <f>SUM(J22:J24)</f>
        <v/>
      </c>
      <c r="K25" s="469" t="inlineStr">
        <is>
          <t> </t>
        </is>
      </c>
      <c r="L25" s="467" t="n"/>
      <c r="M25" s="468" t="n"/>
      <c r="N25" s="469" t="inlineStr">
        <is>
          <t> </t>
        </is>
      </c>
      <c r="O25" s="469" t="inlineStr">
        <is>
          <t> </t>
        </is>
      </c>
    </row>
    <row r="28" ht="12.75" customHeight="1">
      <c r="A28" s="450" t="inlineStr">
        <is>
          <t>일자</t>
        </is>
      </c>
      <c r="B28" s="428" t="inlineStr">
        <is>
          <t>2023.02.28</t>
        </is>
      </c>
      <c r="C28" s="451" t="inlineStr">
        <is>
          <t>주식 평가 금액</t>
        </is>
      </c>
      <c r="D28" s="452" t="n"/>
      <c r="E28" s="380" t="n">
        <v>67791000</v>
      </c>
      <c r="F28" s="453" t="inlineStr">
        <is>
          <t>총 매입 금액</t>
        </is>
      </c>
      <c r="G28" s="380" t="n">
        <v>113971000</v>
      </c>
      <c r="H28" s="453" t="inlineStr">
        <is>
          <t>가정산 예수금</t>
        </is>
      </c>
      <c r="I28" s="454" t="n">
        <v>0</v>
      </c>
      <c r="J28" s="455" t="inlineStr">
        <is>
          <t>보유예탁자산 증감</t>
        </is>
      </c>
      <c r="K28" s="456" t="inlineStr">
        <is>
          <t> </t>
        </is>
      </c>
      <c r="L28" s="453" t="inlineStr">
        <is>
          <t>평가 손익 합계</t>
        </is>
      </c>
      <c r="M28" s="457">
        <f>J33</f>
        <v/>
      </c>
      <c r="N28" s="453" t="inlineStr">
        <is>
          <t>총평가 손익률</t>
        </is>
      </c>
      <c r="O28" s="232">
        <f t="array" ref="O28">-_FV(Q1472,"52")%</f>
        <v/>
      </c>
      <c r="P28" s="75" t="n"/>
      <c r="Q28" s="75" t="n"/>
      <c r="R28" s="75" t="n"/>
    </row>
    <row r="29" customFormat="1" s="1">
      <c r="B29" s="458" t="inlineStr">
        <is>
          <t>전체 주식</t>
        </is>
      </c>
      <c r="C29" s="458" t="inlineStr">
        <is>
          <t>주식코드</t>
        </is>
      </c>
      <c r="D29" s="458" t="inlineStr">
        <is>
          <t>주식명</t>
        </is>
      </c>
      <c r="E29" s="459" t="inlineStr">
        <is>
          <t>매입수량</t>
        </is>
      </c>
      <c r="F29" s="459" t="inlineStr">
        <is>
          <t>매입단가</t>
        </is>
      </c>
      <c r="G29" s="458" t="inlineStr">
        <is>
          <t>매입금액</t>
        </is>
      </c>
      <c r="H29" s="460" t="inlineStr">
        <is>
          <t>현재가</t>
        </is>
      </c>
      <c r="I29" s="426" t="inlineStr">
        <is>
          <t>평가금액</t>
        </is>
      </c>
      <c r="J29" s="426" t="inlineStr">
        <is>
          <t>평가손익</t>
        </is>
      </c>
      <c r="K29" s="426" t="inlineStr">
        <is>
          <t>손익률(%)</t>
        </is>
      </c>
      <c r="L29" s="341" t="inlineStr">
        <is>
          <t>비고</t>
        </is>
      </c>
      <c r="M29" s="342" t="n"/>
      <c r="N29" s="426" t="inlineStr">
        <is>
          <t>목표가</t>
        </is>
      </c>
      <c r="O29" s="426" t="inlineStr">
        <is>
          <t>손절가</t>
        </is>
      </c>
      <c r="P29" s="75" t="n"/>
      <c r="Q29" s="75" t="n"/>
      <c r="R29" s="75" t="n"/>
    </row>
    <row r="30" customFormat="1" s="1">
      <c r="C30" s="254" t="inlineStr">
        <is>
          <t>068270</t>
        </is>
      </c>
      <c r="D30" s="424" t="inlineStr">
        <is>
          <t>셀트리온</t>
        </is>
      </c>
      <c r="E30" s="424" t="n">
        <v>267</v>
      </c>
      <c r="F30" s="424" t="n">
        <v>274195</v>
      </c>
      <c r="G30" s="462" t="n">
        <v>73210000</v>
      </c>
      <c r="H30" s="424" t="n">
        <v>145200</v>
      </c>
      <c r="I30" s="424">
        <f>E30*H30</f>
        <v/>
      </c>
      <c r="J30" s="463">
        <f>I30-G30</f>
        <v/>
      </c>
      <c r="K30" s="464">
        <f>((I30/G30)-1)*100</f>
        <v/>
      </c>
      <c r="L30" s="343" t="n"/>
      <c r="M30" s="344" t="n"/>
      <c r="N30" s="424" t="n"/>
      <c r="O30" s="424" t="n"/>
      <c r="P30" s="75" t="n"/>
      <c r="Q30" s="75" t="n"/>
      <c r="R30" s="75" t="n"/>
    </row>
    <row r="31" customFormat="1" s="1">
      <c r="C31" s="254" t="inlineStr">
        <is>
          <t>005380</t>
        </is>
      </c>
      <c r="D31" s="424" t="inlineStr">
        <is>
          <t>현대차</t>
        </is>
      </c>
      <c r="E31" s="424" t="n">
        <v>88</v>
      </c>
      <c r="F31" s="424" t="n">
        <v>229500</v>
      </c>
      <c r="G31" s="424">
        <f>E31*F31</f>
        <v/>
      </c>
      <c r="H31" s="424" t="n">
        <v>176300</v>
      </c>
      <c r="I31" s="424">
        <f>E31*H31</f>
        <v/>
      </c>
      <c r="J31" s="463">
        <f>I31-G31</f>
        <v/>
      </c>
      <c r="K31" s="464">
        <f>((I31/G31)-1)*100</f>
        <v/>
      </c>
      <c r="L31" s="343" t="n"/>
      <c r="M31" s="344" t="n"/>
      <c r="N31" s="424" t="n"/>
      <c r="O31" s="424" t="n"/>
      <c r="P31" s="75" t="n"/>
      <c r="Q31" s="75" t="n"/>
      <c r="R31" s="75" t="n"/>
    </row>
    <row r="32">
      <c r="C32" s="254" t="inlineStr">
        <is>
          <t>096770</t>
        </is>
      </c>
      <c r="D32" s="424" t="inlineStr">
        <is>
          <t>SK이노베이션</t>
        </is>
      </c>
      <c r="E32" s="424" t="n">
        <v>90</v>
      </c>
      <c r="F32" s="424" t="n">
        <v>228500</v>
      </c>
      <c r="G32" s="424">
        <f>E32*F32</f>
        <v/>
      </c>
      <c r="H32" s="424" t="n">
        <v>150100</v>
      </c>
      <c r="I32" s="424">
        <f>E32*H32</f>
        <v/>
      </c>
      <c r="J32" s="465">
        <f>I32-G32</f>
        <v/>
      </c>
      <c r="K32" s="466">
        <f>((I32/G32)-1)*100</f>
        <v/>
      </c>
      <c r="L32" s="343" t="n"/>
      <c r="M32" s="344" t="n"/>
      <c r="N32" s="424" t="n"/>
      <c r="O32" s="424" t="n"/>
    </row>
    <row r="33" ht="12.75" customHeight="1">
      <c r="C33" s="467" t="inlineStr">
        <is>
          <t xml:space="preserve"> 합계</t>
        </is>
      </c>
      <c r="D33" s="468" t="n"/>
      <c r="E33" s="469">
        <f>SUM(E30:E32)</f>
        <v/>
      </c>
      <c r="F33" s="469">
        <f>SUM(F30:F32)</f>
        <v/>
      </c>
      <c r="G33" s="469">
        <f>SUM(G30:G32)</f>
        <v/>
      </c>
      <c r="H33" s="469">
        <f>SUM(H30:H32)</f>
        <v/>
      </c>
      <c r="I33" s="470">
        <f>SUM(I30:I32)</f>
        <v/>
      </c>
      <c r="J33" s="471">
        <f>SUM(J30:J32)</f>
        <v/>
      </c>
      <c r="K33" s="469" t="inlineStr">
        <is>
          <t> </t>
        </is>
      </c>
      <c r="L33" s="467" t="n"/>
      <c r="M33" s="468" t="n"/>
      <c r="N33" s="469" t="inlineStr">
        <is>
          <t> </t>
        </is>
      </c>
      <c r="O33" s="469" t="inlineStr">
        <is>
          <t> </t>
        </is>
      </c>
    </row>
    <row r="36" ht="12.75" customHeight="1">
      <c r="A36" s="450" t="inlineStr">
        <is>
          <t>일자</t>
        </is>
      </c>
      <c r="B36" s="428" t="inlineStr">
        <is>
          <t>2023.01.31</t>
        </is>
      </c>
      <c r="C36" s="451" t="inlineStr">
        <is>
          <t>주식 평가 금액</t>
        </is>
      </c>
      <c r="D36" s="452" t="n"/>
      <c r="E36" s="380" t="n">
        <v>70001500</v>
      </c>
      <c r="F36" s="453" t="inlineStr">
        <is>
          <t>총 매입 금액</t>
        </is>
      </c>
      <c r="G36" s="380" t="n">
        <v>113971000</v>
      </c>
      <c r="H36" s="453" t="inlineStr">
        <is>
          <t>가정산 예수금</t>
        </is>
      </c>
      <c r="I36" s="454" t="n">
        <v>0</v>
      </c>
      <c r="J36" s="455" t="inlineStr">
        <is>
          <t>보유예탁자산 증감</t>
        </is>
      </c>
      <c r="K36" s="456" t="inlineStr">
        <is>
          <t> </t>
        </is>
      </c>
      <c r="L36" s="453" t="inlineStr">
        <is>
          <t>평가 손익 합계</t>
        </is>
      </c>
      <c r="M36" s="457">
        <f>J41</f>
        <v/>
      </c>
      <c r="N36" s="453" t="inlineStr">
        <is>
          <t>총평가 손익률</t>
        </is>
      </c>
      <c r="O36" s="232" t="n">
        <v>-0.3645</v>
      </c>
      <c r="P36" s="75" t="n"/>
      <c r="Q36" s="75" t="n"/>
      <c r="R36" s="75" t="n"/>
    </row>
    <row r="37" customFormat="1" s="1">
      <c r="B37" s="458" t="inlineStr">
        <is>
          <t>전체 주식</t>
        </is>
      </c>
      <c r="C37" s="458" t="inlineStr">
        <is>
          <t>주식코드</t>
        </is>
      </c>
      <c r="D37" s="458" t="inlineStr">
        <is>
          <t>주식명</t>
        </is>
      </c>
      <c r="E37" s="459" t="inlineStr">
        <is>
          <t>매입수량</t>
        </is>
      </c>
      <c r="F37" s="459" t="inlineStr">
        <is>
          <t>매입단가</t>
        </is>
      </c>
      <c r="G37" s="458" t="inlineStr">
        <is>
          <t>매입금액</t>
        </is>
      </c>
      <c r="H37" s="460" t="inlineStr">
        <is>
          <t>현재가</t>
        </is>
      </c>
      <c r="I37" s="426" t="inlineStr">
        <is>
          <t>평가금액</t>
        </is>
      </c>
      <c r="J37" s="426" t="inlineStr">
        <is>
          <t>평가손익</t>
        </is>
      </c>
      <c r="K37" s="426" t="inlineStr">
        <is>
          <t>손익률(%)</t>
        </is>
      </c>
      <c r="L37" s="341" t="inlineStr">
        <is>
          <t>비고</t>
        </is>
      </c>
      <c r="M37" s="342" t="n"/>
      <c r="N37" s="426" t="inlineStr">
        <is>
          <t>목표가</t>
        </is>
      </c>
      <c r="O37" s="426" t="inlineStr">
        <is>
          <t>손절가</t>
        </is>
      </c>
      <c r="P37" s="75" t="n"/>
      <c r="Q37" s="75" t="n"/>
      <c r="R37" s="75" t="n"/>
    </row>
    <row r="38" customFormat="1" s="1">
      <c r="C38" s="254" t="inlineStr">
        <is>
          <t>068270</t>
        </is>
      </c>
      <c r="D38" s="424" t="inlineStr">
        <is>
          <t>셀트리온</t>
        </is>
      </c>
      <c r="E38" s="424" t="n">
        <v>267</v>
      </c>
      <c r="F38" s="424" t="n">
        <v>274195</v>
      </c>
      <c r="G38" s="462" t="n">
        <v>73210000</v>
      </c>
      <c r="H38" s="424" t="n">
        <v>161600</v>
      </c>
      <c r="I38" s="424">
        <f>E38*H38</f>
        <v/>
      </c>
      <c r="J38" s="463">
        <f>I38-G38</f>
        <v/>
      </c>
      <c r="K38" s="464">
        <f>((I38/G38)-1)*100</f>
        <v/>
      </c>
      <c r="L38" s="343" t="n"/>
      <c r="M38" s="344" t="n"/>
      <c r="N38" s="424" t="n"/>
      <c r="O38" s="424" t="n"/>
      <c r="P38" s="75" t="n"/>
      <c r="Q38" s="75" t="n"/>
      <c r="R38" s="75" t="n"/>
    </row>
    <row r="39" customFormat="1" s="1">
      <c r="C39" s="254" t="inlineStr">
        <is>
          <t>005380</t>
        </is>
      </c>
      <c r="D39" s="424" t="inlineStr">
        <is>
          <t>현대차</t>
        </is>
      </c>
      <c r="E39" s="424" t="n">
        <v>88</v>
      </c>
      <c r="F39" s="424" t="n">
        <v>229500</v>
      </c>
      <c r="G39" s="424">
        <f>E39*F39</f>
        <v/>
      </c>
      <c r="H39" s="424" t="n">
        <v>167000</v>
      </c>
      <c r="I39" s="424">
        <f>E39*H39</f>
        <v/>
      </c>
      <c r="J39" s="463">
        <f>I39-G39</f>
        <v/>
      </c>
      <c r="K39" s="464">
        <f>((I39/G39)-1)*100</f>
        <v/>
      </c>
      <c r="L39" s="343" t="n"/>
      <c r="M39" s="344" t="n"/>
      <c r="N39" s="424" t="n"/>
      <c r="O39" s="424" t="n"/>
      <c r="P39" s="75" t="n"/>
      <c r="Q39" s="75" t="n"/>
      <c r="R39" s="75" t="n"/>
    </row>
    <row r="40">
      <c r="C40" s="254" t="inlineStr">
        <is>
          <t>096770</t>
        </is>
      </c>
      <c r="D40" s="424" t="inlineStr">
        <is>
          <t>SK이노베이션</t>
        </is>
      </c>
      <c r="E40" s="424" t="n">
        <v>90</v>
      </c>
      <c r="F40" s="424" t="n">
        <v>228500</v>
      </c>
      <c r="G40" s="424">
        <f>E40*F40</f>
        <v/>
      </c>
      <c r="H40" s="424" t="n">
        <v>162100</v>
      </c>
      <c r="I40" s="424">
        <f>E40*H40</f>
        <v/>
      </c>
      <c r="J40" s="465">
        <f>I40-G40</f>
        <v/>
      </c>
      <c r="K40" s="466">
        <f>((I40/G40)-1)*100</f>
        <v/>
      </c>
      <c r="L40" s="343" t="n"/>
      <c r="M40" s="344" t="n"/>
      <c r="N40" s="424" t="n"/>
      <c r="O40" s="424" t="n"/>
    </row>
    <row r="41" ht="12.75" customHeight="1">
      <c r="C41" s="467" t="inlineStr">
        <is>
          <t xml:space="preserve"> 합계</t>
        </is>
      </c>
      <c r="D41" s="468" t="n"/>
      <c r="E41" s="469">
        <f>SUM(E38:E40)</f>
        <v/>
      </c>
      <c r="F41" s="469">
        <f>SUM(F38:F40)</f>
        <v/>
      </c>
      <c r="G41" s="469">
        <f>SUM(G38:G40)</f>
        <v/>
      </c>
      <c r="H41" s="469">
        <f>SUM(H38:H40)</f>
        <v/>
      </c>
      <c r="I41" s="470">
        <f>SUM(I38:I40)</f>
        <v/>
      </c>
      <c r="J41" s="472">
        <f>SUM(J38:J40)</f>
        <v/>
      </c>
      <c r="K41" s="469" t="inlineStr">
        <is>
          <t> </t>
        </is>
      </c>
      <c r="L41" s="467" t="n"/>
      <c r="M41" s="468" t="n"/>
      <c r="N41" s="469" t="inlineStr">
        <is>
          <t> </t>
        </is>
      </c>
      <c r="O41" s="469" t="inlineStr">
        <is>
          <t> </t>
        </is>
      </c>
    </row>
    <row r="44" ht="12.75" customHeight="1">
      <c r="A44" s="450" t="inlineStr">
        <is>
          <t>일자</t>
        </is>
      </c>
      <c r="B44" s="428" t="inlineStr">
        <is>
          <t>2022.12,31</t>
        </is>
      </c>
      <c r="C44" s="451" t="inlineStr">
        <is>
          <t>주식 평가 금액</t>
        </is>
      </c>
      <c r="D44" s="452" t="n"/>
      <c r="E44" s="380" t="n">
        <v>70001500</v>
      </c>
      <c r="F44" s="453" t="inlineStr">
        <is>
          <t>총 매입 금액</t>
        </is>
      </c>
      <c r="G44" s="380" t="n">
        <v>113971000</v>
      </c>
      <c r="H44" s="453" t="inlineStr">
        <is>
          <t>가정산 예수금</t>
        </is>
      </c>
      <c r="I44" s="454" t="n">
        <v>0</v>
      </c>
      <c r="J44" s="455" t="inlineStr">
        <is>
          <t>보유예탁자산 증감</t>
        </is>
      </c>
      <c r="K44" s="456" t="inlineStr">
        <is>
          <t> </t>
        </is>
      </c>
      <c r="L44" s="453" t="inlineStr">
        <is>
          <t>평가 손익 합계</t>
        </is>
      </c>
      <c r="M44" s="457">
        <f>J49</f>
        <v/>
      </c>
      <c r="N44" s="453" t="inlineStr">
        <is>
          <t>총평가 손익률</t>
        </is>
      </c>
      <c r="O44" s="232" t="n">
        <v>-0.3858</v>
      </c>
      <c r="P44" s="75" t="n"/>
      <c r="Q44" s="75" t="n"/>
      <c r="R44" s="75" t="n"/>
    </row>
    <row r="45" customFormat="1" s="1">
      <c r="B45" s="458" t="inlineStr">
        <is>
          <t>전체 주식</t>
        </is>
      </c>
      <c r="C45" s="458" t="inlineStr">
        <is>
          <t>주식코드</t>
        </is>
      </c>
      <c r="D45" s="458" t="inlineStr">
        <is>
          <t>주식명</t>
        </is>
      </c>
      <c r="E45" s="459" t="inlineStr">
        <is>
          <t>매입수량</t>
        </is>
      </c>
      <c r="F45" s="459" t="inlineStr">
        <is>
          <t>매입단가</t>
        </is>
      </c>
      <c r="G45" s="458" t="inlineStr">
        <is>
          <t>매입금액</t>
        </is>
      </c>
      <c r="H45" s="460" t="inlineStr">
        <is>
          <t>현재가</t>
        </is>
      </c>
      <c r="I45" s="426" t="inlineStr">
        <is>
          <t>평가금액</t>
        </is>
      </c>
      <c r="J45" s="426" t="inlineStr">
        <is>
          <t>평가손익</t>
        </is>
      </c>
      <c r="K45" s="426" t="inlineStr">
        <is>
          <t>손익률(%)</t>
        </is>
      </c>
      <c r="L45" s="341" t="inlineStr">
        <is>
          <t>비고</t>
        </is>
      </c>
      <c r="M45" s="342" t="n"/>
      <c r="N45" s="426" t="inlineStr">
        <is>
          <t>목표가</t>
        </is>
      </c>
      <c r="O45" s="426" t="inlineStr">
        <is>
          <t>손절가</t>
        </is>
      </c>
      <c r="P45" s="75" t="n"/>
      <c r="Q45" s="75" t="n"/>
      <c r="R45" s="75" t="n"/>
    </row>
    <row r="46" customFormat="1" s="1">
      <c r="C46" s="254" t="inlineStr">
        <is>
          <t>068270</t>
        </is>
      </c>
      <c r="D46" s="424" t="inlineStr">
        <is>
          <t>셀트리온</t>
        </is>
      </c>
      <c r="E46" s="424" t="n">
        <v>267</v>
      </c>
      <c r="F46" s="424" t="n">
        <v>274195</v>
      </c>
      <c r="G46" s="462" t="n">
        <v>73210000</v>
      </c>
      <c r="H46" s="424" t="n">
        <v>160500</v>
      </c>
      <c r="I46" s="424">
        <f>E46*H46</f>
        <v/>
      </c>
      <c r="J46" s="463">
        <f>I46-G46</f>
        <v/>
      </c>
      <c r="K46" s="464">
        <f>((I46/G46)-1)*100</f>
        <v/>
      </c>
      <c r="L46" s="343" t="n"/>
      <c r="M46" s="344" t="n"/>
      <c r="N46" s="424" t="n"/>
      <c r="O46" s="424" t="n"/>
      <c r="P46" s="75" t="n"/>
      <c r="Q46" s="75" t="n"/>
      <c r="R46" s="75" t="n"/>
    </row>
    <row r="47" customFormat="1" s="1">
      <c r="C47" s="254" t="inlineStr">
        <is>
          <t>005380</t>
        </is>
      </c>
      <c r="D47" s="424" t="inlineStr">
        <is>
          <t>현대차</t>
        </is>
      </c>
      <c r="E47" s="424" t="n">
        <v>88</v>
      </c>
      <c r="F47" s="424" t="n">
        <v>229500</v>
      </c>
      <c r="G47" s="424">
        <f>E47*F47</f>
        <v/>
      </c>
      <c r="H47" s="424" t="n">
        <v>151000</v>
      </c>
      <c r="I47" s="424">
        <f>E47*H47</f>
        <v/>
      </c>
      <c r="J47" s="463">
        <f>I47-G47</f>
        <v/>
      </c>
      <c r="K47" s="464">
        <f>((I47/G47)-1)*100</f>
        <v/>
      </c>
      <c r="L47" s="343" t="n"/>
      <c r="M47" s="344" t="n"/>
      <c r="N47" s="424" t="n"/>
      <c r="O47" s="424" t="n"/>
      <c r="P47" s="75" t="n"/>
      <c r="Q47" s="75" t="n"/>
      <c r="R47" s="75" t="n"/>
    </row>
    <row r="48">
      <c r="C48" s="254" t="inlineStr">
        <is>
          <t>096770</t>
        </is>
      </c>
      <c r="D48" s="424" t="inlineStr">
        <is>
          <t>SK이노베이션</t>
        </is>
      </c>
      <c r="E48" s="424" t="n">
        <v>90</v>
      </c>
      <c r="F48" s="424" t="n">
        <v>228500</v>
      </c>
      <c r="G48" s="424">
        <f>E48*F48</f>
        <v/>
      </c>
      <c r="H48" s="424" t="n">
        <v>154000</v>
      </c>
      <c r="I48" s="424">
        <f>E48*H48</f>
        <v/>
      </c>
      <c r="J48" s="465">
        <f>I48-G48</f>
        <v/>
      </c>
      <c r="K48" s="466">
        <f>((I48/G48)-1)*100</f>
        <v/>
      </c>
      <c r="L48" s="343" t="n"/>
      <c r="M48" s="344" t="n"/>
      <c r="N48" s="424" t="n"/>
      <c r="O48" s="424" t="n"/>
    </row>
    <row r="49" ht="12.75" customHeight="1">
      <c r="C49" s="467" t="inlineStr">
        <is>
          <t xml:space="preserve"> 합계</t>
        </is>
      </c>
      <c r="D49" s="468" t="n"/>
      <c r="E49" s="469">
        <f>SUM(E46:E48)</f>
        <v/>
      </c>
      <c r="F49" s="469">
        <f>SUM(F46:F48)</f>
        <v/>
      </c>
      <c r="G49" s="469">
        <f>SUM(G46:G48)</f>
        <v/>
      </c>
      <c r="H49" s="469">
        <f>SUM(H46:H48)</f>
        <v/>
      </c>
      <c r="I49" s="470">
        <f>SUM(I46:I48)</f>
        <v/>
      </c>
      <c r="J49" s="472">
        <f>SUM(J46:J48)</f>
        <v/>
      </c>
      <c r="K49" s="469" t="inlineStr">
        <is>
          <t> </t>
        </is>
      </c>
      <c r="L49" s="467" t="n"/>
      <c r="M49" s="468" t="n"/>
      <c r="N49" s="469" t="inlineStr">
        <is>
          <t> </t>
        </is>
      </c>
      <c r="O49" s="469" t="inlineStr">
        <is>
          <t> </t>
        </is>
      </c>
    </row>
    <row r="52" ht="12" customHeight="1">
      <c r="A52" s="450" t="inlineStr">
        <is>
          <t>일자</t>
        </is>
      </c>
      <c r="B52" s="428" t="inlineStr">
        <is>
          <t>2022.11.30</t>
        </is>
      </c>
      <c r="C52" s="451" t="inlineStr">
        <is>
          <t>주식 평가 금액</t>
        </is>
      </c>
      <c r="D52" s="452" t="n"/>
      <c r="E52" s="380" t="n">
        <v>77974548</v>
      </c>
      <c r="F52" s="453" t="inlineStr">
        <is>
          <t>총 매입 금액</t>
        </is>
      </c>
      <c r="G52" s="380" t="n">
        <v>113971000</v>
      </c>
      <c r="H52" s="453" t="inlineStr">
        <is>
          <t>가정산 예수금</t>
        </is>
      </c>
      <c r="I52" s="454" t="n">
        <v>0</v>
      </c>
      <c r="J52" s="455" t="inlineStr">
        <is>
          <t>보유예탁자산 증감</t>
        </is>
      </c>
      <c r="K52" s="456" t="inlineStr">
        <is>
          <t> </t>
        </is>
      </c>
      <c r="L52" s="453" t="inlineStr">
        <is>
          <t>평가 손익 합계</t>
        </is>
      </c>
      <c r="M52" s="457">
        <f>J57</f>
        <v/>
      </c>
      <c r="N52" s="453" t="inlineStr">
        <is>
          <t>총평가 손익률</t>
        </is>
      </c>
      <c r="O52" s="232" t="n">
        <v>-0.3158</v>
      </c>
      <c r="P52" s="75" t="n"/>
      <c r="Q52" s="75" t="n"/>
      <c r="R52" s="75" t="n"/>
    </row>
    <row r="53" customFormat="1" s="1">
      <c r="B53" s="458" t="inlineStr">
        <is>
          <t>전체 주식</t>
        </is>
      </c>
      <c r="C53" s="458" t="inlineStr">
        <is>
          <t>주식코드</t>
        </is>
      </c>
      <c r="D53" s="458" t="inlineStr">
        <is>
          <t>주식명</t>
        </is>
      </c>
      <c r="E53" s="459" t="inlineStr">
        <is>
          <t>매입수량</t>
        </is>
      </c>
      <c r="F53" s="459" t="inlineStr">
        <is>
          <t>매입단가</t>
        </is>
      </c>
      <c r="G53" s="458" t="inlineStr">
        <is>
          <t>매입금액</t>
        </is>
      </c>
      <c r="H53" s="460" t="inlineStr">
        <is>
          <t>현재가</t>
        </is>
      </c>
      <c r="I53" s="426" t="inlineStr">
        <is>
          <t>평가금액</t>
        </is>
      </c>
      <c r="J53" s="426" t="inlineStr">
        <is>
          <t>평가손익</t>
        </is>
      </c>
      <c r="K53" s="426" t="inlineStr">
        <is>
          <t>손익률(%)</t>
        </is>
      </c>
      <c r="L53" s="341" t="inlineStr">
        <is>
          <t>비고</t>
        </is>
      </c>
      <c r="M53" s="342" t="n"/>
      <c r="N53" s="426" t="inlineStr">
        <is>
          <t>목표가</t>
        </is>
      </c>
      <c r="O53" s="426" t="inlineStr">
        <is>
          <t>손절가</t>
        </is>
      </c>
      <c r="P53" s="75" t="n"/>
      <c r="Q53" s="75" t="n"/>
      <c r="R53" s="75" t="n"/>
    </row>
    <row r="54" customFormat="1" s="1">
      <c r="C54" s="254" t="inlineStr">
        <is>
          <t>068270</t>
        </is>
      </c>
      <c r="D54" s="424" t="inlineStr">
        <is>
          <t>셀트리온</t>
        </is>
      </c>
      <c r="E54" s="424" t="n">
        <v>267</v>
      </c>
      <c r="F54" s="424" t="n">
        <v>274195</v>
      </c>
      <c r="G54" s="462" t="n">
        <v>73210000</v>
      </c>
      <c r="H54" s="424" t="n">
        <v>176000</v>
      </c>
      <c r="I54" s="424">
        <f>E54*H54</f>
        <v/>
      </c>
      <c r="J54" s="463">
        <f>I54-G54</f>
        <v/>
      </c>
      <c r="K54" s="464">
        <f>((I54/G54)-1)*100</f>
        <v/>
      </c>
      <c r="L54" s="343" t="n"/>
      <c r="M54" s="344" t="n"/>
      <c r="N54" s="424" t="n"/>
      <c r="O54" s="424" t="n"/>
      <c r="P54" s="75" t="n"/>
      <c r="Q54" s="75" t="n"/>
      <c r="R54" s="75" t="n"/>
    </row>
    <row r="55" customFormat="1" s="1">
      <c r="C55" s="254" t="inlineStr">
        <is>
          <t>005380</t>
        </is>
      </c>
      <c r="D55" s="424" t="inlineStr">
        <is>
          <t>현대차</t>
        </is>
      </c>
      <c r="E55" s="424" t="n">
        <v>88</v>
      </c>
      <c r="F55" s="424" t="n">
        <v>229500</v>
      </c>
      <c r="G55" s="424">
        <f>E55*F55</f>
        <v/>
      </c>
      <c r="H55" s="424" t="n">
        <v>169000</v>
      </c>
      <c r="I55" s="424">
        <f>E55*H55</f>
        <v/>
      </c>
      <c r="J55" s="463">
        <f>I55-G55</f>
        <v/>
      </c>
      <c r="K55" s="464">
        <f>((I55/G55)-1)*100</f>
        <v/>
      </c>
      <c r="L55" s="343" t="n"/>
      <c r="M55" s="344" t="n"/>
      <c r="N55" s="424" t="n"/>
      <c r="O55" s="424" t="n"/>
      <c r="P55" s="75" t="n"/>
      <c r="Q55" s="75" t="n"/>
      <c r="R55" s="75" t="n"/>
    </row>
    <row r="56">
      <c r="C56" s="254" t="inlineStr">
        <is>
          <t>096770</t>
        </is>
      </c>
      <c r="D56" s="424" t="inlineStr">
        <is>
          <t>SK이노베이션</t>
        </is>
      </c>
      <c r="E56" s="424" t="n">
        <v>90</v>
      </c>
      <c r="F56" s="424" t="n">
        <v>228500</v>
      </c>
      <c r="G56" s="424">
        <f>E56*F56</f>
        <v/>
      </c>
      <c r="H56" s="424" t="n">
        <v>179000</v>
      </c>
      <c r="I56" s="424">
        <f>E56*H56</f>
        <v/>
      </c>
      <c r="J56" s="465">
        <f>I56-G56</f>
        <v/>
      </c>
      <c r="K56" s="466">
        <f>((I56/G56)-1)*100</f>
        <v/>
      </c>
      <c r="L56" s="343" t="n"/>
      <c r="M56" s="344" t="n"/>
      <c r="N56" s="424" t="n"/>
      <c r="O56" s="424" t="n"/>
    </row>
    <row r="57" ht="12.75" customHeight="1">
      <c r="C57" s="467" t="inlineStr">
        <is>
          <t xml:space="preserve"> 합계</t>
        </is>
      </c>
      <c r="D57" s="468" t="n"/>
      <c r="E57" s="469">
        <f>SUM(E54:E56)</f>
        <v/>
      </c>
      <c r="F57" s="469">
        <f>SUM(F54:F56)</f>
        <v/>
      </c>
      <c r="G57" s="469">
        <f>SUM(G54:G56)</f>
        <v/>
      </c>
      <c r="H57" s="469">
        <f>SUM(H54:H56)</f>
        <v/>
      </c>
      <c r="I57" s="470">
        <f>SUM(I54:I56)</f>
        <v/>
      </c>
      <c r="J57" s="472">
        <f>SUM(J54:J56)</f>
        <v/>
      </c>
      <c r="K57" s="469" t="inlineStr">
        <is>
          <t> </t>
        </is>
      </c>
      <c r="L57" s="467" t="n"/>
      <c r="M57" s="468" t="n"/>
      <c r="N57" s="469" t="inlineStr">
        <is>
          <t> </t>
        </is>
      </c>
      <c r="O57" s="469" t="inlineStr">
        <is>
          <t> </t>
        </is>
      </c>
    </row>
    <row r="60" ht="12.75" customHeight="1">
      <c r="A60" s="450" t="inlineStr">
        <is>
          <t>일자</t>
        </is>
      </c>
      <c r="B60" s="428" t="inlineStr">
        <is>
          <t>2022.09.30</t>
        </is>
      </c>
      <c r="C60" s="451" t="inlineStr">
        <is>
          <t>주식 평가 금액</t>
        </is>
      </c>
      <c r="D60" s="452" t="n"/>
      <c r="E60" s="380" t="n">
        <v>81384548</v>
      </c>
      <c r="F60" s="453" t="inlineStr">
        <is>
          <t>총 매입 금액</t>
        </is>
      </c>
      <c r="G60" s="380" t="n">
        <v>113971000</v>
      </c>
      <c r="H60" s="453" t="inlineStr">
        <is>
          <t>가정산 예수금</t>
        </is>
      </c>
      <c r="I60" s="454" t="n">
        <v>0</v>
      </c>
      <c r="J60" s="455" t="inlineStr">
        <is>
          <t>보유예탁자산 증감</t>
        </is>
      </c>
      <c r="K60" s="456" t="inlineStr">
        <is>
          <t> </t>
        </is>
      </c>
      <c r="L60" s="453" t="inlineStr">
        <is>
          <t>평가 손익 합계</t>
        </is>
      </c>
      <c r="M60" s="457">
        <f>J65</f>
        <v/>
      </c>
      <c r="N60" s="453" t="inlineStr">
        <is>
          <t>총평가 손익률</t>
        </is>
      </c>
      <c r="O60" s="232" t="n">
        <v>-0.2866</v>
      </c>
      <c r="P60" s="75" t="n"/>
      <c r="Q60" s="75" t="n"/>
      <c r="R60" s="75" t="n"/>
    </row>
    <row r="61" customFormat="1" s="1">
      <c r="B61" s="458" t="inlineStr">
        <is>
          <t>전체 주식</t>
        </is>
      </c>
      <c r="C61" s="458" t="inlineStr">
        <is>
          <t>주식코드</t>
        </is>
      </c>
      <c r="D61" s="458" t="inlineStr">
        <is>
          <t>주식명</t>
        </is>
      </c>
      <c r="E61" s="459" t="inlineStr">
        <is>
          <t>매입수량</t>
        </is>
      </c>
      <c r="F61" s="459" t="inlineStr">
        <is>
          <t>매입단가</t>
        </is>
      </c>
      <c r="G61" s="458" t="inlineStr">
        <is>
          <t>매입금액</t>
        </is>
      </c>
      <c r="H61" s="460" t="inlineStr">
        <is>
          <t>현재가</t>
        </is>
      </c>
      <c r="I61" s="426" t="inlineStr">
        <is>
          <t>평가금액</t>
        </is>
      </c>
      <c r="J61" s="426" t="inlineStr">
        <is>
          <t>평가손익</t>
        </is>
      </c>
      <c r="K61" s="426" t="inlineStr">
        <is>
          <t>손익률(%)</t>
        </is>
      </c>
      <c r="L61" s="341" t="inlineStr">
        <is>
          <t>비고</t>
        </is>
      </c>
      <c r="M61" s="342" t="n"/>
      <c r="N61" s="426" t="inlineStr">
        <is>
          <t>목표가</t>
        </is>
      </c>
      <c r="O61" s="426" t="inlineStr">
        <is>
          <t>손절가</t>
        </is>
      </c>
      <c r="P61" s="75" t="n"/>
      <c r="Q61" s="75" t="n"/>
      <c r="R61" s="75" t="n"/>
    </row>
    <row r="62" customFormat="1" s="1">
      <c r="C62" s="254" t="inlineStr">
        <is>
          <t>068270</t>
        </is>
      </c>
      <c r="D62" s="424" t="inlineStr">
        <is>
          <t>셀트리온</t>
        </is>
      </c>
      <c r="E62" s="424" t="n">
        <v>267</v>
      </c>
      <c r="F62" s="424" t="n">
        <v>274195</v>
      </c>
      <c r="G62" s="462" t="n">
        <v>73210000</v>
      </c>
      <c r="H62" s="424" t="n">
        <v>192000</v>
      </c>
      <c r="I62" s="424">
        <f>E62*H62</f>
        <v/>
      </c>
      <c r="J62" s="463">
        <f>I62-G62</f>
        <v/>
      </c>
      <c r="K62" s="464">
        <f>((I62/G62)-1)*100</f>
        <v/>
      </c>
      <c r="L62" s="343" t="n"/>
      <c r="M62" s="344" t="n"/>
      <c r="N62" s="424" t="n"/>
      <c r="O62" s="424" t="n"/>
      <c r="P62" s="75" t="n"/>
      <c r="Q62" s="75" t="n"/>
      <c r="R62" s="75" t="n"/>
    </row>
    <row r="63" customFormat="1" s="1">
      <c r="C63" s="254" t="inlineStr">
        <is>
          <t>005380</t>
        </is>
      </c>
      <c r="D63" s="424" t="inlineStr">
        <is>
          <t>현대차</t>
        </is>
      </c>
      <c r="E63" s="424" t="n">
        <v>88</v>
      </c>
      <c r="F63" s="424" t="n">
        <v>229500</v>
      </c>
      <c r="G63" s="424">
        <f>E63*F63</f>
        <v/>
      </c>
      <c r="H63" s="424" t="n">
        <v>164500</v>
      </c>
      <c r="I63" s="424">
        <f>E63*H63</f>
        <v/>
      </c>
      <c r="J63" s="463">
        <f>I63-G63</f>
        <v/>
      </c>
      <c r="K63" s="464">
        <f>((I63/G63)-1)*100</f>
        <v/>
      </c>
      <c r="L63" s="343" t="n"/>
      <c r="M63" s="344" t="n"/>
      <c r="N63" s="424" t="n"/>
      <c r="O63" s="424" t="n"/>
      <c r="P63" s="75" t="n"/>
      <c r="Q63" s="75" t="n"/>
      <c r="R63" s="75" t="n"/>
    </row>
    <row r="64">
      <c r="C64" s="254" t="inlineStr">
        <is>
          <t>096770</t>
        </is>
      </c>
      <c r="D64" s="424" t="inlineStr">
        <is>
          <t>SK이노베이션</t>
        </is>
      </c>
      <c r="E64" s="424" t="n">
        <v>90</v>
      </c>
      <c r="F64" s="424" t="n">
        <v>228500</v>
      </c>
      <c r="G64" s="424">
        <f>E64*F64</f>
        <v/>
      </c>
      <c r="H64" s="424" t="n">
        <v>173000</v>
      </c>
      <c r="I64" s="424">
        <f>E64*H64</f>
        <v/>
      </c>
      <c r="J64" s="465">
        <f>I64-G64</f>
        <v/>
      </c>
      <c r="K64" s="466">
        <f>((I64/G64)-1)*100</f>
        <v/>
      </c>
      <c r="L64" s="343" t="n"/>
      <c r="M64" s="344" t="n"/>
      <c r="N64" s="424" t="n"/>
      <c r="O64" s="424" t="n"/>
    </row>
    <row r="65" ht="12.75" customHeight="1">
      <c r="C65" s="467" t="inlineStr">
        <is>
          <t xml:space="preserve"> 합계</t>
        </is>
      </c>
      <c r="D65" s="468" t="n"/>
      <c r="E65" s="469">
        <f>SUM(E62:E64)</f>
        <v/>
      </c>
      <c r="F65" s="469">
        <f>SUM(F62:F64)</f>
        <v/>
      </c>
      <c r="G65" s="469">
        <f>SUM(G62:G64)</f>
        <v/>
      </c>
      <c r="H65" s="469">
        <f>SUM(H62:H64)</f>
        <v/>
      </c>
      <c r="I65" s="470">
        <f>SUM(I62:I64)</f>
        <v/>
      </c>
      <c r="J65" s="472">
        <f>SUM(J62:J64)</f>
        <v/>
      </c>
      <c r="K65" s="469" t="inlineStr">
        <is>
          <t> </t>
        </is>
      </c>
      <c r="L65" s="467" t="n"/>
      <c r="M65" s="468" t="n"/>
      <c r="N65" s="469" t="inlineStr">
        <is>
          <t> </t>
        </is>
      </c>
      <c r="O65" s="469" t="inlineStr">
        <is>
          <t> </t>
        </is>
      </c>
    </row>
    <row r="68" ht="12.75" customHeight="1">
      <c r="A68" s="450" t="inlineStr">
        <is>
          <t>일자</t>
        </is>
      </c>
      <c r="B68" s="428" t="inlineStr">
        <is>
          <t>2022.08.31</t>
        </is>
      </c>
      <c r="C68" s="451" t="inlineStr">
        <is>
          <t>주식 평가 금액</t>
        </is>
      </c>
      <c r="D68" s="452" t="n"/>
      <c r="E68" s="380" t="n">
        <v>84944500</v>
      </c>
      <c r="F68" s="453" t="inlineStr">
        <is>
          <t>총 매입 금액</t>
        </is>
      </c>
      <c r="G68" s="380" t="n">
        <v>113971000</v>
      </c>
      <c r="H68" s="453" t="inlineStr">
        <is>
          <t>가정산 예수금</t>
        </is>
      </c>
      <c r="I68" s="454" t="n">
        <v>0</v>
      </c>
      <c r="J68" s="455" t="inlineStr">
        <is>
          <t>보유예탁자산 증감</t>
        </is>
      </c>
      <c r="K68" s="456" t="inlineStr">
        <is>
          <t> </t>
        </is>
      </c>
      <c r="L68" s="453" t="inlineStr">
        <is>
          <t>평가 손익 합계</t>
        </is>
      </c>
      <c r="M68" s="457">
        <f>J73</f>
        <v/>
      </c>
      <c r="N68" s="453" t="inlineStr">
        <is>
          <t>총평가 손익률</t>
        </is>
      </c>
      <c r="O68" s="232" t="n">
        <v>-0.2547</v>
      </c>
      <c r="P68" s="75" t="n"/>
      <c r="Q68" s="75" t="n"/>
      <c r="R68" s="75" t="n"/>
    </row>
    <row r="69" customFormat="1" s="1">
      <c r="B69" s="458" t="inlineStr">
        <is>
          <t>전체 주식</t>
        </is>
      </c>
      <c r="C69" s="458" t="inlineStr">
        <is>
          <t>주식코드</t>
        </is>
      </c>
      <c r="D69" s="458" t="inlineStr">
        <is>
          <t>주식명</t>
        </is>
      </c>
      <c r="E69" s="459" t="inlineStr">
        <is>
          <t>매입수량</t>
        </is>
      </c>
      <c r="F69" s="459" t="inlineStr">
        <is>
          <t>매입단가</t>
        </is>
      </c>
      <c r="G69" s="458" t="inlineStr">
        <is>
          <t>매입금액</t>
        </is>
      </c>
      <c r="H69" s="460" t="inlineStr">
        <is>
          <t>현재가</t>
        </is>
      </c>
      <c r="I69" s="426" t="inlineStr">
        <is>
          <t>평가금액</t>
        </is>
      </c>
      <c r="J69" s="426" t="inlineStr">
        <is>
          <t>평가손익</t>
        </is>
      </c>
      <c r="K69" s="426" t="inlineStr">
        <is>
          <t>손익률(%)</t>
        </is>
      </c>
      <c r="L69" s="341" t="inlineStr">
        <is>
          <t>비고</t>
        </is>
      </c>
      <c r="M69" s="342" t="n"/>
      <c r="N69" s="426" t="inlineStr">
        <is>
          <t>목표가</t>
        </is>
      </c>
      <c r="O69" s="426" t="inlineStr">
        <is>
          <t>손절가</t>
        </is>
      </c>
      <c r="P69" s="75" t="n"/>
      <c r="Q69" s="75" t="n"/>
      <c r="R69" s="75" t="n"/>
    </row>
    <row r="70" customFormat="1" s="1">
      <c r="C70" s="254" t="inlineStr">
        <is>
          <t>068270</t>
        </is>
      </c>
      <c r="D70" s="424" t="inlineStr">
        <is>
          <t>셀트리온</t>
        </is>
      </c>
      <c r="E70" s="424" t="n">
        <v>267</v>
      </c>
      <c r="F70" s="424" t="n">
        <v>274195</v>
      </c>
      <c r="G70" s="462" t="n">
        <v>73210000</v>
      </c>
      <c r="H70" s="424" t="n">
        <v>189500</v>
      </c>
      <c r="I70" s="424">
        <f>E70*H70</f>
        <v/>
      </c>
      <c r="J70" s="463">
        <f>I70-G70</f>
        <v/>
      </c>
      <c r="K70" s="464">
        <f>((I70/G70)-1)*100</f>
        <v/>
      </c>
      <c r="L70" s="343" t="n"/>
      <c r="M70" s="344" t="n"/>
      <c r="N70" s="424" t="n"/>
      <c r="O70" s="424" t="n"/>
      <c r="P70" s="75" t="n"/>
      <c r="Q70" s="75" t="n"/>
      <c r="R70" s="75" t="n"/>
    </row>
    <row r="71" customFormat="1" s="1">
      <c r="C71" s="254" t="inlineStr">
        <is>
          <t>005380</t>
        </is>
      </c>
      <c r="D71" s="424" t="inlineStr">
        <is>
          <t>현대차</t>
        </is>
      </c>
      <c r="E71" s="424" t="n">
        <v>88</v>
      </c>
      <c r="F71" s="424" t="n">
        <v>229500</v>
      </c>
      <c r="G71" s="424">
        <f>E71*F71</f>
        <v/>
      </c>
      <c r="H71" s="424" t="n">
        <v>196000</v>
      </c>
      <c r="I71" s="424">
        <f>E71*H71</f>
        <v/>
      </c>
      <c r="J71" s="463">
        <f>I71-G71</f>
        <v/>
      </c>
      <c r="K71" s="464">
        <f>((I71/G71)-1)*100</f>
        <v/>
      </c>
      <c r="L71" s="343" t="n"/>
      <c r="M71" s="344" t="n"/>
      <c r="N71" s="424" t="n"/>
      <c r="O71" s="424" t="n"/>
      <c r="P71" s="75" t="n"/>
      <c r="Q71" s="75" t="n"/>
      <c r="R71" s="75" t="n"/>
    </row>
    <row r="72">
      <c r="C72" s="254" t="inlineStr">
        <is>
          <t>096770</t>
        </is>
      </c>
      <c r="D72" s="424" t="inlineStr">
        <is>
          <t>SK이노베이션</t>
        </is>
      </c>
      <c r="E72" s="424" t="n">
        <v>90</v>
      </c>
      <c r="F72" s="424" t="n">
        <v>228500</v>
      </c>
      <c r="G72" s="424">
        <f>E72*F72</f>
        <v/>
      </c>
      <c r="H72" s="424" t="n">
        <v>190000</v>
      </c>
      <c r="I72" s="424">
        <f>E72*H72</f>
        <v/>
      </c>
      <c r="J72" s="465">
        <f>I72-G72</f>
        <v/>
      </c>
      <c r="K72" s="466">
        <f>((I72/G72)-1)*100</f>
        <v/>
      </c>
      <c r="L72" s="343" t="n"/>
      <c r="M72" s="344" t="n"/>
      <c r="N72" s="424" t="n"/>
      <c r="O72" s="424" t="n"/>
    </row>
    <row r="73" ht="12.75" customHeight="1">
      <c r="C73" s="467" t="inlineStr">
        <is>
          <t xml:space="preserve"> 합계</t>
        </is>
      </c>
      <c r="D73" s="468" t="n"/>
      <c r="E73" s="469">
        <f>SUM(E70:E72)</f>
        <v/>
      </c>
      <c r="F73" s="469">
        <f>SUM(F70:F72)</f>
        <v/>
      </c>
      <c r="G73" s="469">
        <f>SUM(G70:G72)</f>
        <v/>
      </c>
      <c r="H73" s="469">
        <f>SUM(H70:H72)</f>
        <v/>
      </c>
      <c r="I73" s="470">
        <f>SUM(I70:I72)</f>
        <v/>
      </c>
      <c r="J73" s="472">
        <f>SUM(J70:J72)</f>
        <v/>
      </c>
      <c r="K73" s="469" t="inlineStr">
        <is>
          <t> </t>
        </is>
      </c>
      <c r="L73" s="467" t="n"/>
      <c r="M73" s="468" t="n"/>
      <c r="N73" s="469" t="inlineStr">
        <is>
          <t> </t>
        </is>
      </c>
      <c r="O73" s="469" t="inlineStr">
        <is>
          <t> </t>
        </is>
      </c>
    </row>
    <row r="76" ht="12.75" customHeight="1">
      <c r="A76" s="450" t="inlineStr">
        <is>
          <t>일자</t>
        </is>
      </c>
      <c r="B76" s="428" t="inlineStr">
        <is>
          <t>2022.07.31</t>
        </is>
      </c>
      <c r="C76" s="451" t="inlineStr">
        <is>
          <t>주식 평가 금액</t>
        </is>
      </c>
      <c r="D76" s="452" t="n"/>
      <c r="E76" s="380" t="n">
        <v>84853000</v>
      </c>
      <c r="F76" s="453" t="inlineStr">
        <is>
          <t>총 매입 금액</t>
        </is>
      </c>
      <c r="G76" s="380" t="n">
        <v>113971000</v>
      </c>
      <c r="H76" s="453" t="inlineStr">
        <is>
          <t>가정산 예수금</t>
        </is>
      </c>
      <c r="I76" s="454" t="n">
        <v>0</v>
      </c>
      <c r="J76" s="455" t="inlineStr">
        <is>
          <t>보유예탁자산 증감</t>
        </is>
      </c>
      <c r="K76" s="456" t="inlineStr">
        <is>
          <t> </t>
        </is>
      </c>
      <c r="L76" s="453" t="inlineStr">
        <is>
          <t>평가 손익 합계</t>
        </is>
      </c>
      <c r="M76" s="457">
        <f>J81</f>
        <v/>
      </c>
      <c r="N76" s="453" t="inlineStr">
        <is>
          <t>총평가 손익률</t>
        </is>
      </c>
      <c r="O76" s="232" t="n">
        <v>-0.2555</v>
      </c>
      <c r="P76" s="75" t="n"/>
      <c r="Q76" s="75" t="n"/>
      <c r="R76" s="75" t="n"/>
    </row>
    <row r="77" customFormat="1" s="1">
      <c r="B77" s="458" t="inlineStr">
        <is>
          <t>전체 주식</t>
        </is>
      </c>
      <c r="C77" s="458" t="inlineStr">
        <is>
          <t>주식코드</t>
        </is>
      </c>
      <c r="D77" s="458" t="inlineStr">
        <is>
          <t>주식명</t>
        </is>
      </c>
      <c r="E77" s="459" t="inlineStr">
        <is>
          <t>매입수량</t>
        </is>
      </c>
      <c r="F77" s="459" t="inlineStr">
        <is>
          <t>매입단가</t>
        </is>
      </c>
      <c r="G77" s="458" t="inlineStr">
        <is>
          <t>매입금액</t>
        </is>
      </c>
      <c r="H77" s="460" t="inlineStr">
        <is>
          <t>현재가</t>
        </is>
      </c>
      <c r="I77" s="426" t="inlineStr">
        <is>
          <t>평가금액</t>
        </is>
      </c>
      <c r="J77" s="426" t="inlineStr">
        <is>
          <t>평가손익</t>
        </is>
      </c>
      <c r="K77" s="426" t="inlineStr">
        <is>
          <t>손익률(%)</t>
        </is>
      </c>
      <c r="L77" s="341" t="inlineStr">
        <is>
          <t>비고</t>
        </is>
      </c>
      <c r="M77" s="342" t="n"/>
      <c r="N77" s="426" t="inlineStr">
        <is>
          <t>목표가</t>
        </is>
      </c>
      <c r="O77" s="426" t="inlineStr">
        <is>
          <t>손절가</t>
        </is>
      </c>
      <c r="P77" s="75" t="n"/>
      <c r="Q77" s="75" t="n"/>
      <c r="R77" s="75" t="n"/>
    </row>
    <row r="78" customFormat="1" s="1">
      <c r="C78" s="254" t="inlineStr">
        <is>
          <t>068270</t>
        </is>
      </c>
      <c r="D78" s="424" t="inlineStr">
        <is>
          <t>셀트리온</t>
        </is>
      </c>
      <c r="E78" s="424" t="n">
        <v>267</v>
      </c>
      <c r="F78" s="424" t="n">
        <v>274195</v>
      </c>
      <c r="G78" s="462" t="n">
        <v>73210000</v>
      </c>
      <c r="H78" s="424" t="n">
        <v>190000</v>
      </c>
      <c r="I78" s="424">
        <f>E78*H78</f>
        <v/>
      </c>
      <c r="J78" s="463">
        <f>I78-G78</f>
        <v/>
      </c>
      <c r="K78" s="464">
        <f>((I78/G78)-1)*100</f>
        <v/>
      </c>
      <c r="L78" s="343" t="n"/>
      <c r="M78" s="344" t="n"/>
      <c r="N78" s="424" t="n"/>
      <c r="O78" s="424" t="n"/>
      <c r="P78" s="75" t="n"/>
      <c r="Q78" s="75" t="n"/>
      <c r="R78" s="75" t="n"/>
    </row>
    <row r="79" customFormat="1" s="1">
      <c r="C79" s="254" t="inlineStr">
        <is>
          <t>005380</t>
        </is>
      </c>
      <c r="D79" s="424" t="inlineStr">
        <is>
          <t>현대차</t>
        </is>
      </c>
      <c r="E79" s="424" t="n">
        <v>88</v>
      </c>
      <c r="F79" s="424" t="n">
        <v>229500</v>
      </c>
      <c r="G79" s="424">
        <f>E79*F79</f>
        <v/>
      </c>
      <c r="H79" s="424" t="n">
        <v>196000</v>
      </c>
      <c r="I79" s="424">
        <f>E79*H79</f>
        <v/>
      </c>
      <c r="J79" s="463">
        <f>I79-G79</f>
        <v/>
      </c>
      <c r="K79" s="464">
        <f>((I79/G79)-1)*100</f>
        <v/>
      </c>
      <c r="L79" s="343" t="n"/>
      <c r="M79" s="344" t="n"/>
      <c r="N79" s="424" t="n"/>
      <c r="O79" s="424" t="n"/>
      <c r="P79" s="75" t="n"/>
      <c r="Q79" s="75" t="n"/>
      <c r="R79" s="75" t="n"/>
    </row>
    <row r="80">
      <c r="C80" s="254" t="inlineStr">
        <is>
          <t>096770</t>
        </is>
      </c>
      <c r="D80" s="424" t="inlineStr">
        <is>
          <t>SK이노베이션</t>
        </is>
      </c>
      <c r="E80" s="424" t="n">
        <v>90</v>
      </c>
      <c r="F80" s="424" t="n">
        <v>228500</v>
      </c>
      <c r="G80" s="424">
        <f>E80*F80</f>
        <v/>
      </c>
      <c r="H80" s="424" t="n">
        <v>187500</v>
      </c>
      <c r="I80" s="424">
        <f>E80*H80</f>
        <v/>
      </c>
      <c r="J80" s="465">
        <f>I80-G80</f>
        <v/>
      </c>
      <c r="K80" s="466">
        <f>((I80/G80)-1)*100</f>
        <v/>
      </c>
      <c r="L80" s="343" t="n"/>
      <c r="M80" s="344" t="n"/>
      <c r="N80" s="424" t="n"/>
      <c r="O80" s="424" t="n"/>
    </row>
    <row r="81" ht="12.75" customHeight="1">
      <c r="C81" s="467" t="inlineStr">
        <is>
          <t xml:space="preserve"> 합계</t>
        </is>
      </c>
      <c r="D81" s="468" t="n"/>
      <c r="E81" s="469">
        <f>SUM(E78:E80)</f>
        <v/>
      </c>
      <c r="F81" s="469">
        <f>SUM(F78:F80)</f>
        <v/>
      </c>
      <c r="G81" s="469">
        <f>SUM(G78:G80)</f>
        <v/>
      </c>
      <c r="H81" s="469">
        <f>SUM(H78:H80)</f>
        <v/>
      </c>
      <c r="I81" s="470">
        <f>SUM(I78:I80)</f>
        <v/>
      </c>
      <c r="J81" s="472">
        <f>SUM(J78:J80)</f>
        <v/>
      </c>
      <c r="K81" s="469" t="inlineStr">
        <is>
          <t> </t>
        </is>
      </c>
      <c r="L81" s="467" t="n"/>
      <c r="M81" s="468" t="n"/>
      <c r="N81" s="469" t="inlineStr">
        <is>
          <t> </t>
        </is>
      </c>
      <c r="O81" s="469" t="inlineStr">
        <is>
          <t> </t>
        </is>
      </c>
    </row>
    <row r="84" ht="12.75" customHeight="1">
      <c r="A84" s="450" t="inlineStr">
        <is>
          <t>일자</t>
        </is>
      </c>
      <c r="B84" s="428" t="inlineStr">
        <is>
          <t>2022.06.30</t>
        </is>
      </c>
      <c r="C84" s="451" t="inlineStr">
        <is>
          <t>주식 평가 금액</t>
        </is>
      </c>
      <c r="D84" s="452" t="n"/>
      <c r="E84" s="380" t="n">
        <v>80823500</v>
      </c>
      <c r="F84" s="453" t="inlineStr">
        <is>
          <t>총 매입 금액</t>
        </is>
      </c>
      <c r="G84" s="380" t="n">
        <v>113971000</v>
      </c>
      <c r="H84" s="453" t="inlineStr">
        <is>
          <t>가정산 예수금</t>
        </is>
      </c>
      <c r="I84" s="454" t="n">
        <v>0</v>
      </c>
      <c r="J84" s="455" t="inlineStr">
        <is>
          <t>보유예탁자산 증감</t>
        </is>
      </c>
      <c r="K84" s="456" t="inlineStr">
        <is>
          <t> </t>
        </is>
      </c>
      <c r="L84" s="453" t="inlineStr">
        <is>
          <t>평가 손익 합계</t>
        </is>
      </c>
      <c r="M84" s="457">
        <f>J89</f>
        <v/>
      </c>
      <c r="N84" s="453" t="inlineStr">
        <is>
          <t>총평가 손익률</t>
        </is>
      </c>
      <c r="O84" s="232" t="n">
        <v>-0.2908</v>
      </c>
      <c r="P84" s="75" t="n"/>
      <c r="Q84" s="75" t="n"/>
      <c r="R84" s="75" t="n"/>
    </row>
    <row r="85" customFormat="1" s="1">
      <c r="B85" s="458" t="inlineStr">
        <is>
          <t>전체 주식</t>
        </is>
      </c>
      <c r="C85" s="458" t="inlineStr">
        <is>
          <t>주식코드</t>
        </is>
      </c>
      <c r="D85" s="458" t="inlineStr">
        <is>
          <t>주식명</t>
        </is>
      </c>
      <c r="E85" s="459" t="inlineStr">
        <is>
          <t>매입수량</t>
        </is>
      </c>
      <c r="F85" s="459" t="inlineStr">
        <is>
          <t>매입단가</t>
        </is>
      </c>
      <c r="G85" s="458" t="inlineStr">
        <is>
          <t>매입금액</t>
        </is>
      </c>
      <c r="H85" s="460" t="inlineStr">
        <is>
          <t>현재가</t>
        </is>
      </c>
      <c r="I85" s="426" t="inlineStr">
        <is>
          <t>평가금액</t>
        </is>
      </c>
      <c r="J85" s="426" t="inlineStr">
        <is>
          <t>평가손익</t>
        </is>
      </c>
      <c r="K85" s="426" t="inlineStr">
        <is>
          <t>손익률(%)</t>
        </is>
      </c>
      <c r="L85" s="341" t="inlineStr">
        <is>
          <t>비고</t>
        </is>
      </c>
      <c r="M85" s="342" t="n"/>
      <c r="N85" s="426" t="inlineStr">
        <is>
          <t>목표가</t>
        </is>
      </c>
      <c r="O85" s="426" t="inlineStr">
        <is>
          <t>손절가</t>
        </is>
      </c>
      <c r="P85" s="75" t="n"/>
      <c r="Q85" s="75" t="n"/>
      <c r="R85" s="75" t="n"/>
    </row>
    <row r="86" customFormat="1" s="1">
      <c r="C86" s="254" t="inlineStr">
        <is>
          <t>068270</t>
        </is>
      </c>
      <c r="D86" s="424" t="inlineStr">
        <is>
          <t>셀트리온</t>
        </is>
      </c>
      <c r="E86" s="424" t="n">
        <v>267</v>
      </c>
      <c r="F86" s="424" t="n">
        <v>274195</v>
      </c>
      <c r="G86" s="462" t="n">
        <v>73210000</v>
      </c>
      <c r="H86" s="424" t="n">
        <v>178500</v>
      </c>
      <c r="I86" s="424">
        <f>E86*H86</f>
        <v/>
      </c>
      <c r="J86" s="463">
        <f>I86-G86</f>
        <v/>
      </c>
      <c r="K86" s="464">
        <f>((I86/G86)-1)*100</f>
        <v/>
      </c>
      <c r="L86" s="343" t="n"/>
      <c r="M86" s="344" t="n"/>
      <c r="N86" s="424" t="n"/>
      <c r="O86" s="424" t="n"/>
      <c r="P86" s="75" t="n"/>
      <c r="Q86" s="75" t="n"/>
      <c r="R86" s="75" t="n"/>
    </row>
    <row r="87" customFormat="1" s="1">
      <c r="C87" s="254" t="inlineStr">
        <is>
          <t>005380</t>
        </is>
      </c>
      <c r="D87" s="424" t="inlineStr">
        <is>
          <t>현대차</t>
        </is>
      </c>
      <c r="E87" s="424" t="n">
        <v>88</v>
      </c>
      <c r="F87" s="424" t="n">
        <v>229500</v>
      </c>
      <c r="G87" s="424">
        <f>E87*F87</f>
        <v/>
      </c>
      <c r="H87" s="424" t="n">
        <v>180500</v>
      </c>
      <c r="I87" s="424">
        <f>E87*H87</f>
        <v/>
      </c>
      <c r="J87" s="463">
        <f>I87-G87</f>
        <v/>
      </c>
      <c r="K87" s="464">
        <f>((I87/G87)-1)*100</f>
        <v/>
      </c>
      <c r="L87" s="343" t="n"/>
      <c r="M87" s="344" t="n"/>
      <c r="N87" s="424" t="n"/>
      <c r="O87" s="424" t="n"/>
      <c r="P87" s="75" t="n"/>
      <c r="Q87" s="75" t="n"/>
      <c r="R87" s="75" t="n"/>
    </row>
    <row r="88">
      <c r="C88" s="254" t="inlineStr">
        <is>
          <t>096770</t>
        </is>
      </c>
      <c r="D88" s="424" t="inlineStr">
        <is>
          <t>SK이노베이션</t>
        </is>
      </c>
      <c r="E88" s="424" t="n">
        <v>90</v>
      </c>
      <c r="F88" s="424" t="n">
        <v>228500</v>
      </c>
      <c r="G88" s="424">
        <f>E88*F88</f>
        <v/>
      </c>
      <c r="H88" s="424" t="n">
        <v>192000</v>
      </c>
      <c r="I88" s="424">
        <f>E88*H88</f>
        <v/>
      </c>
      <c r="J88" s="465">
        <f>I88-G88</f>
        <v/>
      </c>
      <c r="K88" s="466">
        <f>((I88/G88)-1)*100</f>
        <v/>
      </c>
      <c r="L88" s="343" t="n"/>
      <c r="M88" s="344" t="n"/>
      <c r="N88" s="424" t="n"/>
      <c r="O88" s="424" t="n"/>
    </row>
    <row r="89" ht="12.75" customHeight="1">
      <c r="C89" s="467" t="inlineStr">
        <is>
          <t xml:space="preserve"> 합계</t>
        </is>
      </c>
      <c r="D89" s="468" t="n"/>
      <c r="E89" s="469">
        <f>SUM(E86:E88)</f>
        <v/>
      </c>
      <c r="F89" s="469">
        <f>SUM(F86:F88)</f>
        <v/>
      </c>
      <c r="G89" s="469">
        <f>SUM(G86:G88)</f>
        <v/>
      </c>
      <c r="H89" s="469">
        <f>SUM(H86:H88)</f>
        <v/>
      </c>
      <c r="I89" s="470">
        <f>SUM(I86:I88)</f>
        <v/>
      </c>
      <c r="J89" s="472">
        <f>SUM(J86:J88)</f>
        <v/>
      </c>
      <c r="K89" s="469" t="inlineStr">
        <is>
          <t> </t>
        </is>
      </c>
      <c r="L89" s="467" t="n"/>
      <c r="M89" s="468" t="n"/>
      <c r="N89" s="469" t="inlineStr">
        <is>
          <t> </t>
        </is>
      </c>
      <c r="O89" s="469" t="inlineStr">
        <is>
          <t> </t>
        </is>
      </c>
    </row>
    <row r="92" ht="12.75" customHeight="1">
      <c r="A92" s="450" t="inlineStr">
        <is>
          <t>일자</t>
        </is>
      </c>
      <c r="B92" s="428" t="inlineStr">
        <is>
          <t>2022.05.31</t>
        </is>
      </c>
      <c r="C92" s="453" t="inlineStr">
        <is>
          <t>주식 평가 금액</t>
        </is>
      </c>
      <c r="D92" s="375" t="n"/>
      <c r="E92" s="380" t="n">
        <v>78924500</v>
      </c>
      <c r="F92" s="453" t="inlineStr">
        <is>
          <t>총 매입 금액</t>
        </is>
      </c>
      <c r="G92" s="380" t="n">
        <v>113971000</v>
      </c>
      <c r="H92" s="453" t="inlineStr">
        <is>
          <t>가정산 예수금</t>
        </is>
      </c>
      <c r="I92" s="454" t="n">
        <v>0</v>
      </c>
      <c r="J92" s="455" t="inlineStr">
        <is>
          <t>보유예탁자산 증감</t>
        </is>
      </c>
      <c r="K92" s="456" t="inlineStr">
        <is>
          <t> </t>
        </is>
      </c>
      <c r="L92" s="453" t="inlineStr">
        <is>
          <t>평가 손익 합계</t>
        </is>
      </c>
      <c r="M92" s="457">
        <f>J97</f>
        <v/>
      </c>
      <c r="N92" s="453" t="inlineStr">
        <is>
          <t>총평가 손익률</t>
        </is>
      </c>
      <c r="O92" s="232" t="n">
        <v>-0.3075</v>
      </c>
      <c r="P92" s="75" t="n"/>
      <c r="Q92" s="75" t="n"/>
      <c r="R92" s="75" t="n"/>
    </row>
    <row r="93" customFormat="1" s="1">
      <c r="B93" s="458" t="inlineStr">
        <is>
          <t>전체 주식</t>
        </is>
      </c>
      <c r="C93" s="458" t="inlineStr">
        <is>
          <t>주식코드</t>
        </is>
      </c>
      <c r="D93" s="458" t="inlineStr">
        <is>
          <t>주식명</t>
        </is>
      </c>
      <c r="E93" s="459" t="inlineStr">
        <is>
          <t>매입수량</t>
        </is>
      </c>
      <c r="F93" s="459" t="inlineStr">
        <is>
          <t>매입단가</t>
        </is>
      </c>
      <c r="G93" s="458" t="inlineStr">
        <is>
          <t>매입금액</t>
        </is>
      </c>
      <c r="H93" s="460" t="inlineStr">
        <is>
          <t>현재가</t>
        </is>
      </c>
      <c r="I93" s="426" t="inlineStr">
        <is>
          <t>평가금액</t>
        </is>
      </c>
      <c r="J93" s="426" t="inlineStr">
        <is>
          <t>평가손익</t>
        </is>
      </c>
      <c r="K93" s="426" t="inlineStr">
        <is>
          <t>손익률(%)</t>
        </is>
      </c>
      <c r="L93" s="85" t="inlineStr">
        <is>
          <t>비고</t>
        </is>
      </c>
      <c r="M93" s="375" t="n"/>
      <c r="N93" s="426" t="inlineStr">
        <is>
          <t>목표가</t>
        </is>
      </c>
      <c r="O93" s="426" t="inlineStr">
        <is>
          <t>손절가</t>
        </is>
      </c>
      <c r="P93" s="75" t="n"/>
      <c r="Q93" s="75" t="n"/>
      <c r="R93" s="75" t="n"/>
    </row>
    <row r="94" customFormat="1" s="1">
      <c r="C94" s="254" t="inlineStr">
        <is>
          <t>068270</t>
        </is>
      </c>
      <c r="D94" s="424" t="inlineStr">
        <is>
          <t>셀트리온</t>
        </is>
      </c>
      <c r="E94" s="424" t="n">
        <v>267</v>
      </c>
      <c r="F94" s="424" t="n">
        <v>274195</v>
      </c>
      <c r="G94" s="462" t="n">
        <v>73210000</v>
      </c>
      <c r="H94" s="424" t="n">
        <v>160500</v>
      </c>
      <c r="I94" s="424">
        <f>E94*H94</f>
        <v/>
      </c>
      <c r="J94" s="463">
        <f>I94-G94</f>
        <v/>
      </c>
      <c r="K94" s="464">
        <f>((I94/G94)-1)*100</f>
        <v/>
      </c>
      <c r="L94" s="473" t="n"/>
      <c r="M94" s="375" t="n"/>
      <c r="N94" s="424" t="n"/>
      <c r="O94" s="424" t="n"/>
      <c r="P94" s="75" t="n"/>
      <c r="Q94" s="75" t="n"/>
      <c r="R94" s="75" t="n"/>
    </row>
    <row r="95" customFormat="1" s="1">
      <c r="C95" s="254" t="inlineStr">
        <is>
          <t>005380</t>
        </is>
      </c>
      <c r="D95" s="424" t="inlineStr">
        <is>
          <t>현대차</t>
        </is>
      </c>
      <c r="E95" s="424" t="n">
        <v>88</v>
      </c>
      <c r="F95" s="424" t="n">
        <v>229500</v>
      </c>
      <c r="G95" s="424">
        <f>E95*F95</f>
        <v/>
      </c>
      <c r="H95" s="424" t="n">
        <v>189500</v>
      </c>
      <c r="I95" s="424">
        <f>E95*H95</f>
        <v/>
      </c>
      <c r="J95" s="463">
        <f>I95-G95</f>
        <v/>
      </c>
      <c r="K95" s="464">
        <f>((I95/G95)-1)*100</f>
        <v/>
      </c>
      <c r="L95" s="473" t="n"/>
      <c r="M95" s="375" t="n"/>
      <c r="N95" s="424" t="n"/>
      <c r="O95" s="424" t="n"/>
      <c r="P95" s="75" t="n"/>
      <c r="Q95" s="75" t="n"/>
      <c r="R95" s="75" t="n"/>
    </row>
    <row r="96">
      <c r="C96" s="254" t="inlineStr">
        <is>
          <t>096770</t>
        </is>
      </c>
      <c r="D96" s="424" t="inlineStr">
        <is>
          <t>SK이노베이션</t>
        </is>
      </c>
      <c r="E96" s="424" t="n">
        <v>90</v>
      </c>
      <c r="F96" s="424" t="n">
        <v>228500</v>
      </c>
      <c r="G96" s="424">
        <f>E96*F96</f>
        <v/>
      </c>
      <c r="H96" s="424" t="n">
        <v>215500</v>
      </c>
      <c r="I96" s="424">
        <f>E96*H96</f>
        <v/>
      </c>
      <c r="J96" s="465">
        <f>I96-G96</f>
        <v/>
      </c>
      <c r="K96" s="466">
        <f>((I96/G96)-1)*100</f>
        <v/>
      </c>
      <c r="L96" s="473" t="n"/>
      <c r="M96" s="375" t="n"/>
      <c r="N96" s="424" t="n"/>
      <c r="O96" s="424" t="n"/>
    </row>
    <row r="97" ht="12.75" customHeight="1">
      <c r="C97" s="474" t="inlineStr">
        <is>
          <t xml:space="preserve"> 합계</t>
        </is>
      </c>
      <c r="D97" s="375" t="n"/>
      <c r="E97" s="469">
        <f>SUM(E94:E96)</f>
        <v/>
      </c>
      <c r="F97" s="469">
        <f>SUM(F94:F96)</f>
        <v/>
      </c>
      <c r="G97" s="469">
        <f>SUM(G94:G96)</f>
        <v/>
      </c>
      <c r="H97" s="469">
        <f>SUM(H94:H96)</f>
        <v/>
      </c>
      <c r="I97" s="470">
        <f>SUM(I94:I96)</f>
        <v/>
      </c>
      <c r="J97" s="472">
        <f>SUM(J94:J96)</f>
        <v/>
      </c>
      <c r="K97" s="469" t="inlineStr">
        <is>
          <t> </t>
        </is>
      </c>
      <c r="L97" s="474" t="n"/>
      <c r="M97" s="375" t="n"/>
      <c r="N97" s="469" t="inlineStr">
        <is>
          <t> </t>
        </is>
      </c>
      <c r="O97" s="469" t="inlineStr">
        <is>
          <t> </t>
        </is>
      </c>
    </row>
    <row r="99" ht="12.75" customHeight="1">
      <c r="A99" s="450" t="inlineStr">
        <is>
          <t>일자</t>
        </is>
      </c>
      <c r="B99" s="428" t="inlineStr">
        <is>
          <t>2022.04.30</t>
        </is>
      </c>
      <c r="C99" s="453" t="inlineStr">
        <is>
          <t>주식 평가 금액</t>
        </is>
      </c>
      <c r="D99" s="375" t="n"/>
      <c r="E99" s="380" t="n">
        <v>81810000</v>
      </c>
      <c r="F99" s="453" t="inlineStr">
        <is>
          <t>총 매입 금액</t>
        </is>
      </c>
      <c r="G99" s="380" t="n">
        <v>113971000</v>
      </c>
      <c r="H99" s="453" t="inlineStr">
        <is>
          <t>가정산 예수금</t>
        </is>
      </c>
      <c r="I99" s="454" t="n">
        <v>0</v>
      </c>
      <c r="J99" s="455" t="inlineStr">
        <is>
          <t>보유예탁자산 증감</t>
        </is>
      </c>
      <c r="K99" s="456" t="inlineStr">
        <is>
          <t> </t>
        </is>
      </c>
      <c r="L99" s="453" t="inlineStr">
        <is>
          <t>평가 손익 합계</t>
        </is>
      </c>
      <c r="M99" s="457">
        <f>J104</f>
        <v/>
      </c>
      <c r="N99" s="453" t="inlineStr">
        <is>
          <t>총평가 손익률</t>
        </is>
      </c>
      <c r="O99" s="232" t="n">
        <v>-0.2822</v>
      </c>
      <c r="P99" s="75" t="n"/>
      <c r="Q99" s="75" t="n"/>
      <c r="R99" s="75" t="n"/>
    </row>
    <row r="100" customFormat="1" s="1">
      <c r="B100" s="458" t="inlineStr">
        <is>
          <t>전체 주식</t>
        </is>
      </c>
      <c r="C100" s="458" t="inlineStr">
        <is>
          <t>주식코드</t>
        </is>
      </c>
      <c r="D100" s="458" t="inlineStr">
        <is>
          <t>주식명</t>
        </is>
      </c>
      <c r="E100" s="459" t="inlineStr">
        <is>
          <t>매입수량</t>
        </is>
      </c>
      <c r="F100" s="459" t="inlineStr">
        <is>
          <t>매입단가</t>
        </is>
      </c>
      <c r="G100" s="458" t="inlineStr">
        <is>
          <t>매입금액</t>
        </is>
      </c>
      <c r="H100" s="460" t="inlineStr">
        <is>
          <t>현재가</t>
        </is>
      </c>
      <c r="I100" s="426" t="inlineStr">
        <is>
          <t>평가금액</t>
        </is>
      </c>
      <c r="J100" s="426" t="inlineStr">
        <is>
          <t>평가손익</t>
        </is>
      </c>
      <c r="K100" s="426" t="inlineStr">
        <is>
          <t>손익률(%)</t>
        </is>
      </c>
      <c r="L100" s="85" t="inlineStr">
        <is>
          <t>비고</t>
        </is>
      </c>
      <c r="M100" s="375" t="n"/>
      <c r="N100" s="426" t="inlineStr">
        <is>
          <t>목표가</t>
        </is>
      </c>
      <c r="O100" s="426" t="inlineStr">
        <is>
          <t>손절가</t>
        </is>
      </c>
      <c r="P100" s="75" t="n"/>
      <c r="Q100" s="75" t="n"/>
      <c r="R100" s="75" t="n"/>
    </row>
    <row r="101" customFormat="1" s="1">
      <c r="C101" s="254" t="inlineStr">
        <is>
          <t>068270</t>
        </is>
      </c>
      <c r="D101" s="424" t="inlineStr">
        <is>
          <t>셀트리온</t>
        </is>
      </c>
      <c r="E101" s="424" t="n">
        <v>267</v>
      </c>
      <c r="F101" s="424" t="n">
        <v>274195</v>
      </c>
      <c r="G101" s="462" t="n">
        <v>73210000</v>
      </c>
      <c r="H101" s="424" t="n">
        <v>176000</v>
      </c>
      <c r="I101" s="424">
        <f>E101*H101</f>
        <v/>
      </c>
      <c r="J101" s="463">
        <f>I101-G101</f>
        <v/>
      </c>
      <c r="K101" s="464">
        <f>((I101/G101)-1)*100</f>
        <v/>
      </c>
      <c r="L101" s="473" t="n"/>
      <c r="M101" s="375" t="n"/>
      <c r="N101" s="424" t="n"/>
      <c r="O101" s="424" t="n"/>
      <c r="P101" s="75" t="n"/>
      <c r="Q101" s="75" t="n"/>
      <c r="R101" s="75" t="n"/>
    </row>
    <row r="102" customFormat="1" s="1">
      <c r="C102" s="254" t="inlineStr">
        <is>
          <t>005380</t>
        </is>
      </c>
      <c r="D102" s="424" t="inlineStr">
        <is>
          <t>현대차</t>
        </is>
      </c>
      <c r="E102" s="424" t="n">
        <v>88</v>
      </c>
      <c r="F102" s="424" t="n">
        <v>229500</v>
      </c>
      <c r="G102" s="424">
        <f>E102*F102</f>
        <v/>
      </c>
      <c r="H102" s="424" t="n">
        <v>186000</v>
      </c>
      <c r="I102" s="424">
        <f>E102*H102</f>
        <v/>
      </c>
      <c r="J102" s="463">
        <f>I102-G102</f>
        <v/>
      </c>
      <c r="K102" s="464">
        <f>((I102/G102)-1)*100</f>
        <v/>
      </c>
      <c r="L102" s="473" t="n"/>
      <c r="M102" s="375" t="n"/>
      <c r="N102" s="424" t="n"/>
      <c r="O102" s="424" t="n"/>
      <c r="P102" s="75" t="n"/>
      <c r="Q102" s="75" t="n"/>
      <c r="R102" s="75" t="n"/>
    </row>
    <row r="103">
      <c r="C103" s="254" t="inlineStr">
        <is>
          <t>096770</t>
        </is>
      </c>
      <c r="D103" s="424" t="inlineStr">
        <is>
          <t>SK이노베이션</t>
        </is>
      </c>
      <c r="E103" s="424" t="n">
        <v>90</v>
      </c>
      <c r="F103" s="424" t="n">
        <v>228500</v>
      </c>
      <c r="G103" s="424">
        <f>E103*F103</f>
        <v/>
      </c>
      <c r="H103" s="424" t="n">
        <v>205000</v>
      </c>
      <c r="I103" s="424">
        <f>E103*H103</f>
        <v/>
      </c>
      <c r="J103" s="465">
        <f>I103-G103</f>
        <v/>
      </c>
      <c r="K103" s="466">
        <f>((I103/G103)-1)*100</f>
        <v/>
      </c>
      <c r="L103" s="473" t="n"/>
      <c r="M103" s="375" t="n"/>
      <c r="N103" s="424" t="n"/>
      <c r="O103" s="424" t="n"/>
    </row>
    <row r="104" ht="12.75" customHeight="1">
      <c r="C104" s="474" t="inlineStr">
        <is>
          <t xml:space="preserve"> 합계</t>
        </is>
      </c>
      <c r="D104" s="375" t="n"/>
      <c r="E104" s="469">
        <f>SUM(E101:E103)</f>
        <v/>
      </c>
      <c r="F104" s="469">
        <f>SUM(F101:F103)</f>
        <v/>
      </c>
      <c r="G104" s="469">
        <f>SUM(G101:G103)</f>
        <v/>
      </c>
      <c r="H104" s="469">
        <f>SUM(H101:H103)</f>
        <v/>
      </c>
      <c r="I104" s="470">
        <f>SUM(I101:I103)</f>
        <v/>
      </c>
      <c r="J104" s="472">
        <f>SUM(J101:J103)</f>
        <v/>
      </c>
      <c r="K104" s="469" t="inlineStr">
        <is>
          <t> </t>
        </is>
      </c>
      <c r="L104" s="474" t="n"/>
      <c r="M104" s="375" t="n"/>
      <c r="N104" s="469" t="inlineStr">
        <is>
          <t> </t>
        </is>
      </c>
      <c r="O104" s="469" t="inlineStr">
        <is>
          <t> </t>
        </is>
      </c>
    </row>
    <row r="106" ht="12.75" customHeight="1">
      <c r="A106" s="450" t="inlineStr">
        <is>
          <t>일자</t>
        </is>
      </c>
      <c r="B106" s="428" t="inlineStr">
        <is>
          <t>2022.03.31</t>
        </is>
      </c>
      <c r="C106" s="453" t="inlineStr">
        <is>
          <t>주식 평가 금액</t>
        </is>
      </c>
      <c r="D106" s="375" t="n"/>
      <c r="E106" s="380" t="n">
        <v>81101000</v>
      </c>
      <c r="F106" s="453" t="inlineStr">
        <is>
          <t>총 매입 금액</t>
        </is>
      </c>
      <c r="G106" s="380" t="n">
        <v>113971000</v>
      </c>
      <c r="H106" s="453" t="inlineStr">
        <is>
          <t>가정산 예수금</t>
        </is>
      </c>
      <c r="I106" s="454" t="n">
        <v>0</v>
      </c>
      <c r="J106" s="455" t="inlineStr">
        <is>
          <t>보유예탁자산 증감</t>
        </is>
      </c>
      <c r="K106" s="456" t="inlineStr">
        <is>
          <t> </t>
        </is>
      </c>
      <c r="L106" s="453" t="inlineStr">
        <is>
          <t>평가 손익 합계</t>
        </is>
      </c>
      <c r="M106" s="457">
        <f>J111</f>
        <v/>
      </c>
      <c r="N106" s="453" t="inlineStr">
        <is>
          <t>총평가 손익률</t>
        </is>
      </c>
      <c r="O106" s="232" t="n">
        <v>-0.2966</v>
      </c>
      <c r="P106" s="75" t="n"/>
      <c r="Q106" s="75" t="n"/>
      <c r="R106" s="75" t="n"/>
    </row>
    <row r="107" customFormat="1" s="1">
      <c r="B107" s="458" t="inlineStr">
        <is>
          <t>전체 주식</t>
        </is>
      </c>
      <c r="C107" s="458" t="inlineStr">
        <is>
          <t>주식코드</t>
        </is>
      </c>
      <c r="D107" s="458" t="inlineStr">
        <is>
          <t>주식명</t>
        </is>
      </c>
      <c r="E107" s="459" t="inlineStr">
        <is>
          <t>매입수량</t>
        </is>
      </c>
      <c r="F107" s="459" t="inlineStr">
        <is>
          <t>매입단가</t>
        </is>
      </c>
      <c r="G107" s="458" t="inlineStr">
        <is>
          <t>매입금액</t>
        </is>
      </c>
      <c r="H107" s="460" t="inlineStr">
        <is>
          <t>현재가</t>
        </is>
      </c>
      <c r="I107" s="426" t="inlineStr">
        <is>
          <t>평가금액</t>
        </is>
      </c>
      <c r="J107" s="426" t="inlineStr">
        <is>
          <t>평가손익</t>
        </is>
      </c>
      <c r="K107" s="426" t="inlineStr">
        <is>
          <t>손익률(%)</t>
        </is>
      </c>
      <c r="L107" s="85" t="inlineStr">
        <is>
          <t>비고</t>
        </is>
      </c>
      <c r="M107" s="375" t="n"/>
      <c r="N107" s="426" t="inlineStr">
        <is>
          <t>목표가</t>
        </is>
      </c>
      <c r="O107" s="426" t="inlineStr">
        <is>
          <t>손절가</t>
        </is>
      </c>
      <c r="P107" s="75" t="n"/>
      <c r="Q107" s="75" t="n"/>
      <c r="R107" s="75" t="n"/>
    </row>
    <row r="108" customFormat="1" s="1">
      <c r="C108" s="254" t="inlineStr">
        <is>
          <t>068270</t>
        </is>
      </c>
      <c r="D108" s="424" t="inlineStr">
        <is>
          <t>셀트리온</t>
        </is>
      </c>
      <c r="E108" s="424" t="n">
        <v>262</v>
      </c>
      <c r="F108" s="424" t="n">
        <v>279427</v>
      </c>
      <c r="G108" s="462" t="n">
        <v>73210000</v>
      </c>
      <c r="H108" s="424" t="n">
        <v>171500</v>
      </c>
      <c r="I108" s="424">
        <f>E108*H108</f>
        <v/>
      </c>
      <c r="J108" s="463">
        <f>I108-G108</f>
        <v/>
      </c>
      <c r="K108" s="464">
        <f>((I108/G108)-1)*100</f>
        <v/>
      </c>
      <c r="L108" s="473" t="n"/>
      <c r="M108" s="375" t="n"/>
      <c r="N108" s="424" t="n"/>
      <c r="O108" s="424" t="n"/>
      <c r="P108" s="75" t="n"/>
      <c r="Q108" s="75" t="n"/>
      <c r="R108" s="75" t="n"/>
    </row>
    <row r="109" customFormat="1" s="1">
      <c r="C109" s="254" t="inlineStr">
        <is>
          <t>005380</t>
        </is>
      </c>
      <c r="D109" s="424" t="inlineStr">
        <is>
          <t>현대차</t>
        </is>
      </c>
      <c r="E109" s="424" t="n">
        <v>88</v>
      </c>
      <c r="F109" s="424" t="n">
        <v>229500</v>
      </c>
      <c r="G109" s="424">
        <f>E109*F109</f>
        <v/>
      </c>
      <c r="H109" s="424" t="n">
        <v>180500</v>
      </c>
      <c r="I109" s="424">
        <f>E109*H109</f>
        <v/>
      </c>
      <c r="J109" s="463">
        <f>I109-G109</f>
        <v/>
      </c>
      <c r="K109" s="464">
        <f>((I109/G109)-1)*100</f>
        <v/>
      </c>
      <c r="L109" s="473" t="n"/>
      <c r="M109" s="375" t="n"/>
      <c r="N109" s="424" t="n"/>
      <c r="O109" s="424" t="n"/>
      <c r="P109" s="75" t="n"/>
      <c r="Q109" s="75" t="n"/>
      <c r="R109" s="75" t="n"/>
    </row>
    <row r="110">
      <c r="C110" s="254" t="inlineStr">
        <is>
          <t>096770</t>
        </is>
      </c>
      <c r="D110" s="424" t="inlineStr">
        <is>
          <t>SK이노베이션</t>
        </is>
      </c>
      <c r="E110" s="424" t="n">
        <v>90</v>
      </c>
      <c r="F110" s="424" t="n">
        <v>228500</v>
      </c>
      <c r="G110" s="424">
        <f>E110*F110</f>
        <v/>
      </c>
      <c r="H110" s="424" t="n">
        <v>215000</v>
      </c>
      <c r="I110" s="424">
        <f>E110*H110</f>
        <v/>
      </c>
      <c r="J110" s="465">
        <f>I110-G110</f>
        <v/>
      </c>
      <c r="K110" s="466">
        <f>((I110/G110)-1)*100</f>
        <v/>
      </c>
      <c r="L110" s="473" t="n"/>
      <c r="M110" s="375" t="n"/>
      <c r="N110" s="424" t="n"/>
      <c r="O110" s="424" t="n"/>
    </row>
    <row r="111" ht="12.75" customHeight="1">
      <c r="C111" s="474" t="inlineStr">
        <is>
          <t xml:space="preserve"> 합계</t>
        </is>
      </c>
      <c r="D111" s="375" t="n"/>
      <c r="E111" s="469">
        <f>SUM(E108:E110)</f>
        <v/>
      </c>
      <c r="F111" s="469">
        <f>SUM(F108:F110)</f>
        <v/>
      </c>
      <c r="G111" s="469">
        <f>SUM(G108:G110)</f>
        <v/>
      </c>
      <c r="H111" s="469">
        <f>SUM(H108:H110)</f>
        <v/>
      </c>
      <c r="I111" s="470">
        <f>SUM(I108:I110)</f>
        <v/>
      </c>
      <c r="J111" s="472">
        <f>SUM(J108:J110)</f>
        <v/>
      </c>
      <c r="K111" s="469" t="inlineStr">
        <is>
          <t> </t>
        </is>
      </c>
      <c r="L111" s="474" t="n"/>
      <c r="M111" s="375" t="n"/>
      <c r="N111" s="469" t="inlineStr">
        <is>
          <t> </t>
        </is>
      </c>
      <c r="O111" s="469" t="inlineStr">
        <is>
          <t> </t>
        </is>
      </c>
    </row>
    <row r="113" ht="12.75" customHeight="1">
      <c r="A113" s="450" t="inlineStr">
        <is>
          <t>일자</t>
        </is>
      </c>
      <c r="B113" s="428" t="inlineStr">
        <is>
          <t>2022.02,28</t>
        </is>
      </c>
      <c r="C113" s="453" t="inlineStr">
        <is>
          <t>주식 평가 금액</t>
        </is>
      </c>
      <c r="D113" s="375" t="n"/>
      <c r="E113" s="380" t="n">
        <v>76031500</v>
      </c>
      <c r="F113" s="453" t="inlineStr">
        <is>
          <t>총 매입 금액</t>
        </is>
      </c>
      <c r="G113" s="380" t="n">
        <v>113971000</v>
      </c>
      <c r="H113" s="453" t="inlineStr">
        <is>
          <t>가정산 예수금</t>
        </is>
      </c>
      <c r="I113" s="454" t="n">
        <v>0</v>
      </c>
      <c r="J113" s="455" t="inlineStr">
        <is>
          <t>보유예탁자산 증감</t>
        </is>
      </c>
      <c r="K113" s="456" t="inlineStr">
        <is>
          <t> </t>
        </is>
      </c>
      <c r="L113" s="453" t="inlineStr">
        <is>
          <t>평가 손익 합계</t>
        </is>
      </c>
      <c r="M113" s="457">
        <f>J118</f>
        <v/>
      </c>
      <c r="N113" s="453" t="inlineStr">
        <is>
          <t>총평가 손익률</t>
        </is>
      </c>
      <c r="O113" s="232" t="n">
        <v>-0.3399</v>
      </c>
      <c r="P113" s="75" t="n"/>
      <c r="Q113" s="75" t="n"/>
      <c r="R113" s="75" t="n"/>
    </row>
    <row r="114" customFormat="1" s="1">
      <c r="B114" s="458" t="inlineStr">
        <is>
          <t>전체 주식</t>
        </is>
      </c>
      <c r="C114" s="458" t="inlineStr">
        <is>
          <t>주식코드</t>
        </is>
      </c>
      <c r="D114" s="458" t="inlineStr">
        <is>
          <t>주식명</t>
        </is>
      </c>
      <c r="E114" s="459" t="inlineStr">
        <is>
          <t>매입수량</t>
        </is>
      </c>
      <c r="F114" s="459" t="inlineStr">
        <is>
          <t>매입단가</t>
        </is>
      </c>
      <c r="G114" s="458" t="inlineStr">
        <is>
          <t>매입금액</t>
        </is>
      </c>
      <c r="H114" s="460" t="inlineStr">
        <is>
          <t>현재가</t>
        </is>
      </c>
      <c r="I114" s="426" t="inlineStr">
        <is>
          <t>평가금액</t>
        </is>
      </c>
      <c r="J114" s="426" t="inlineStr">
        <is>
          <t>평가손익</t>
        </is>
      </c>
      <c r="K114" s="426" t="inlineStr">
        <is>
          <t>손익률(%)</t>
        </is>
      </c>
      <c r="L114" s="85" t="inlineStr">
        <is>
          <t>비고</t>
        </is>
      </c>
      <c r="M114" s="375" t="n"/>
      <c r="N114" s="426" t="inlineStr">
        <is>
          <t>목표가</t>
        </is>
      </c>
      <c r="O114" s="426" t="inlineStr">
        <is>
          <t>손절가</t>
        </is>
      </c>
      <c r="P114" s="75" t="n"/>
      <c r="Q114" s="75" t="n"/>
      <c r="R114" s="75" t="n"/>
    </row>
    <row r="115" customFormat="1" s="1">
      <c r="C115" s="254" t="inlineStr">
        <is>
          <t>068270</t>
        </is>
      </c>
      <c r="D115" s="424" t="inlineStr">
        <is>
          <t>셀트리온</t>
        </is>
      </c>
      <c r="E115" s="424" t="n">
        <v>262</v>
      </c>
      <c r="F115" s="424" t="n">
        <v>279427</v>
      </c>
      <c r="G115" s="462" t="n">
        <v>73210000</v>
      </c>
      <c r="H115" s="424" t="n">
        <v>159500</v>
      </c>
      <c r="I115" s="424">
        <f>E115*H115</f>
        <v/>
      </c>
      <c r="J115" s="463">
        <f>I115-G115</f>
        <v/>
      </c>
      <c r="K115" s="464">
        <f>((I115/G115)-1)*100</f>
        <v/>
      </c>
      <c r="L115" s="473" t="n"/>
      <c r="M115" s="375" t="n"/>
      <c r="N115" s="424" t="n"/>
      <c r="O115" s="424" t="n"/>
      <c r="P115" s="75" t="n"/>
      <c r="Q115" s="75" t="n"/>
      <c r="R115" s="75" t="n"/>
    </row>
    <row r="116" customFormat="1" s="1">
      <c r="C116" s="254" t="inlineStr">
        <is>
          <t>005380</t>
        </is>
      </c>
      <c r="D116" s="424" t="inlineStr">
        <is>
          <t>현대차</t>
        </is>
      </c>
      <c r="E116" s="424" t="n">
        <v>88</v>
      </c>
      <c r="F116" s="424" t="n">
        <v>229500</v>
      </c>
      <c r="G116" s="424">
        <f>E116*F116</f>
        <v/>
      </c>
      <c r="H116" s="424" t="n">
        <v>175000</v>
      </c>
      <c r="I116" s="424">
        <f>E116*H116</f>
        <v/>
      </c>
      <c r="J116" s="463">
        <f>I116-G116</f>
        <v/>
      </c>
      <c r="K116" s="464">
        <f>((I116/G116)-1)*100</f>
        <v/>
      </c>
      <c r="L116" s="473" t="n"/>
      <c r="M116" s="375" t="n"/>
      <c r="N116" s="424" t="n"/>
      <c r="O116" s="424" t="n"/>
      <c r="P116" s="75" t="n"/>
      <c r="Q116" s="75" t="n"/>
      <c r="R116" s="75" t="n"/>
    </row>
    <row r="117">
      <c r="C117" s="254" t="inlineStr">
        <is>
          <t>096770</t>
        </is>
      </c>
      <c r="D117" s="424" t="inlineStr">
        <is>
          <t>SK이노베이션</t>
        </is>
      </c>
      <c r="E117" s="424" t="n">
        <v>90</v>
      </c>
      <c r="F117" s="424" t="n">
        <v>228500</v>
      </c>
      <c r="G117" s="424">
        <f>E117*F117</f>
        <v/>
      </c>
      <c r="H117" s="424" t="n">
        <v>200500</v>
      </c>
      <c r="I117" s="424">
        <f>E117*H117</f>
        <v/>
      </c>
      <c r="J117" s="465">
        <f>I117-G117</f>
        <v/>
      </c>
      <c r="K117" s="466">
        <f>((I117/G117)-1)*100</f>
        <v/>
      </c>
      <c r="L117" s="473" t="n"/>
      <c r="M117" s="375" t="n"/>
      <c r="N117" s="424" t="n"/>
      <c r="O117" s="424" t="n"/>
    </row>
    <row r="118" ht="12.75" customHeight="1">
      <c r="C118" s="474" t="inlineStr">
        <is>
          <t xml:space="preserve"> 합계</t>
        </is>
      </c>
      <c r="D118" s="375" t="n"/>
      <c r="E118" s="469">
        <f>SUM(E115:E117)</f>
        <v/>
      </c>
      <c r="F118" s="469">
        <f>SUM(F115:F117)</f>
        <v/>
      </c>
      <c r="G118" s="469">
        <f>SUM(G115:G117)</f>
        <v/>
      </c>
      <c r="H118" s="469">
        <f>SUM(H115:H117)</f>
        <v/>
      </c>
      <c r="I118" s="470">
        <f>SUM(I115:I117)</f>
        <v/>
      </c>
      <c r="J118" s="472">
        <f>SUM(J115:J117)</f>
        <v/>
      </c>
      <c r="K118" s="469" t="inlineStr">
        <is>
          <t> </t>
        </is>
      </c>
      <c r="L118" s="474" t="n"/>
      <c r="M118" s="375" t="n"/>
      <c r="N118" s="469" t="inlineStr">
        <is>
          <t> </t>
        </is>
      </c>
      <c r="O118" s="469" t="inlineStr">
        <is>
          <t> </t>
        </is>
      </c>
    </row>
    <row r="120" ht="12.75" customHeight="1">
      <c r="A120" s="450" t="inlineStr">
        <is>
          <t>일자</t>
        </is>
      </c>
      <c r="B120" s="428" t="inlineStr">
        <is>
          <t>2022.01.31</t>
        </is>
      </c>
      <c r="C120" s="453" t="inlineStr">
        <is>
          <t>주식 평가 금액</t>
        </is>
      </c>
      <c r="D120" s="375" t="n"/>
      <c r="E120" s="380">
        <f>G120+M120</f>
        <v/>
      </c>
      <c r="F120" s="453" t="inlineStr">
        <is>
          <t>총 매입 금액</t>
        </is>
      </c>
      <c r="G120" s="380" t="n">
        <v>113971000</v>
      </c>
      <c r="H120" s="453" t="inlineStr">
        <is>
          <t>가정산 예수금</t>
        </is>
      </c>
      <c r="I120" s="454" t="n">
        <v>0</v>
      </c>
      <c r="J120" s="455" t="inlineStr">
        <is>
          <t>보유예탁자산 증감</t>
        </is>
      </c>
      <c r="K120" s="456" t="inlineStr">
        <is>
          <t> </t>
        </is>
      </c>
      <c r="L120" s="453" t="inlineStr">
        <is>
          <t>평가 손익 합계</t>
        </is>
      </c>
      <c r="M120" s="457">
        <f>J125</f>
        <v/>
      </c>
      <c r="N120" s="453" t="inlineStr">
        <is>
          <t>총평가 손익률</t>
        </is>
      </c>
      <c r="O120" s="232" t="n">
        <v>-0.336</v>
      </c>
      <c r="P120" s="75" t="n"/>
      <c r="Q120" s="75" t="n"/>
      <c r="R120" s="75" t="n"/>
    </row>
    <row r="121" customFormat="1" s="1">
      <c r="B121" s="458" t="inlineStr">
        <is>
          <t>전체 주식</t>
        </is>
      </c>
      <c r="C121" s="458" t="inlineStr">
        <is>
          <t>주식코드</t>
        </is>
      </c>
      <c r="D121" s="458" t="inlineStr">
        <is>
          <t>주식명</t>
        </is>
      </c>
      <c r="E121" s="459" t="inlineStr">
        <is>
          <t>매입수량</t>
        </is>
      </c>
      <c r="F121" s="459" t="inlineStr">
        <is>
          <t>매입단가</t>
        </is>
      </c>
      <c r="G121" s="458" t="inlineStr">
        <is>
          <t>매입금액</t>
        </is>
      </c>
      <c r="H121" s="460" t="inlineStr">
        <is>
          <t>현재가</t>
        </is>
      </c>
      <c r="I121" s="426" t="inlineStr">
        <is>
          <t>평가금액</t>
        </is>
      </c>
      <c r="J121" s="426" t="inlineStr">
        <is>
          <t>평가손익</t>
        </is>
      </c>
      <c r="K121" s="426" t="inlineStr">
        <is>
          <t>손익률(%)</t>
        </is>
      </c>
      <c r="L121" s="85" t="inlineStr">
        <is>
          <t>비고</t>
        </is>
      </c>
      <c r="M121" s="375" t="n"/>
      <c r="N121" s="426" t="inlineStr">
        <is>
          <t>목표가</t>
        </is>
      </c>
      <c r="O121" s="426" t="inlineStr">
        <is>
          <t>손절가</t>
        </is>
      </c>
      <c r="P121" s="75" t="n"/>
      <c r="Q121" s="75" t="n"/>
      <c r="R121" s="75" t="n"/>
    </row>
    <row r="122" customFormat="1" s="1">
      <c r="C122" s="254" t="inlineStr">
        <is>
          <t>068270</t>
        </is>
      </c>
      <c r="D122" s="424" t="inlineStr">
        <is>
          <t>셀트리온</t>
        </is>
      </c>
      <c r="E122" s="424" t="n">
        <v>262</v>
      </c>
      <c r="F122" s="424" t="n">
        <v>279427</v>
      </c>
      <c r="G122" s="462" t="n">
        <v>73210000</v>
      </c>
      <c r="H122" s="424" t="n">
        <v>151000</v>
      </c>
      <c r="I122" s="424">
        <f>E122*H122</f>
        <v/>
      </c>
      <c r="J122" s="463">
        <f>I122-G122</f>
        <v/>
      </c>
      <c r="K122" s="464">
        <f>((I122/G122)-1)*100</f>
        <v/>
      </c>
      <c r="L122" s="473" t="n"/>
      <c r="M122" s="375" t="n"/>
      <c r="N122" s="424" t="n"/>
      <c r="O122" s="424" t="n"/>
      <c r="P122" s="75" t="n"/>
      <c r="Q122" s="75" t="n"/>
      <c r="R122" s="75" t="n"/>
    </row>
    <row r="123" customFormat="1" s="1">
      <c r="C123" s="254" t="inlineStr">
        <is>
          <t>005380</t>
        </is>
      </c>
      <c r="D123" s="424" t="inlineStr">
        <is>
          <t>현대차</t>
        </is>
      </c>
      <c r="E123" s="424" t="n">
        <v>88</v>
      </c>
      <c r="F123" s="424" t="n">
        <v>229500</v>
      </c>
      <c r="G123" s="424">
        <f>E123*F123</f>
        <v/>
      </c>
      <c r="H123" s="424" t="n">
        <v>189500</v>
      </c>
      <c r="I123" s="424">
        <f>E123*H123</f>
        <v/>
      </c>
      <c r="J123" s="463">
        <f>I123-G123</f>
        <v/>
      </c>
      <c r="K123" s="464">
        <f>((I123/G123)-1)*100</f>
        <v/>
      </c>
      <c r="L123" s="473" t="n"/>
      <c r="M123" s="375" t="n"/>
      <c r="N123" s="424" t="n"/>
      <c r="O123" s="424" t="n"/>
      <c r="P123" s="75" t="n"/>
      <c r="Q123" s="75" t="n"/>
      <c r="R123" s="75" t="n"/>
    </row>
    <row r="124">
      <c r="C124" s="254" t="inlineStr">
        <is>
          <t>096770</t>
        </is>
      </c>
      <c r="D124" s="424" t="inlineStr">
        <is>
          <t>SK이노베이션</t>
        </is>
      </c>
      <c r="E124" s="424" t="n">
        <v>90</v>
      </c>
      <c r="F124" s="424" t="n">
        <v>228500</v>
      </c>
      <c r="G124" s="424">
        <f>E124*F124</f>
        <v/>
      </c>
      <c r="H124" s="424" t="n">
        <v>216000</v>
      </c>
      <c r="I124" s="424">
        <f>E124*H124</f>
        <v/>
      </c>
      <c r="J124" s="465">
        <f>I124-G124</f>
        <v/>
      </c>
      <c r="K124" s="466">
        <f>((I124/G124)-1)*100</f>
        <v/>
      </c>
      <c r="L124" s="473" t="n"/>
      <c r="M124" s="375" t="n"/>
      <c r="N124" s="424" t="n"/>
      <c r="O124" s="424" t="n"/>
    </row>
    <row r="125" ht="12.75" customHeight="1">
      <c r="C125" s="474" t="inlineStr">
        <is>
          <t xml:space="preserve"> 합계</t>
        </is>
      </c>
      <c r="D125" s="375" t="n"/>
      <c r="E125" s="469">
        <f>SUM(E122:E124)</f>
        <v/>
      </c>
      <c r="F125" s="469">
        <f>SUM(F122:F124)</f>
        <v/>
      </c>
      <c r="G125" s="469">
        <f>SUM(G122:G124)</f>
        <v/>
      </c>
      <c r="H125" s="469">
        <f>SUM(H122:H124)</f>
        <v/>
      </c>
      <c r="I125" s="470">
        <f>SUM(I122:I124)</f>
        <v/>
      </c>
      <c r="J125" s="472">
        <f>SUM(J122:J124)</f>
        <v/>
      </c>
      <c r="K125" s="469" t="inlineStr">
        <is>
          <t> </t>
        </is>
      </c>
      <c r="L125" s="474" t="n"/>
      <c r="M125" s="375" t="n"/>
      <c r="N125" s="469" t="inlineStr">
        <is>
          <t> </t>
        </is>
      </c>
      <c r="O125" s="469" t="inlineStr">
        <is>
          <t> </t>
        </is>
      </c>
    </row>
    <row r="127" ht="13.5" customHeight="1">
      <c r="A127" s="450" t="inlineStr">
        <is>
          <t>일자</t>
        </is>
      </c>
      <c r="B127" s="428" t="inlineStr">
        <is>
          <t>2021.12.31</t>
        </is>
      </c>
      <c r="C127" s="453" t="inlineStr">
        <is>
          <t>주식 평가 금액</t>
        </is>
      </c>
      <c r="D127" s="375" t="n"/>
      <c r="E127" s="380" t="n">
        <v>92723000</v>
      </c>
      <c r="F127" s="453" t="inlineStr">
        <is>
          <t>총 매입 금액</t>
        </is>
      </c>
      <c r="G127" s="380" t="n">
        <v>113971000</v>
      </c>
      <c r="H127" s="453" t="inlineStr">
        <is>
          <t>가정산 예수금</t>
        </is>
      </c>
      <c r="I127" s="454" t="n">
        <v>0</v>
      </c>
      <c r="J127" s="455" t="inlineStr">
        <is>
          <t>보유예탁자산 증감</t>
        </is>
      </c>
      <c r="K127" s="456" t="inlineStr">
        <is>
          <t> </t>
        </is>
      </c>
      <c r="L127" s="453" t="inlineStr">
        <is>
          <t>평가 손익 합계</t>
        </is>
      </c>
      <c r="M127" s="457">
        <f>J132</f>
        <v/>
      </c>
      <c r="N127" s="453" t="inlineStr">
        <is>
          <t>총평가 손익률</t>
        </is>
      </c>
      <c r="O127" s="232" t="n">
        <v>-0.1951</v>
      </c>
      <c r="P127" s="75" t="n"/>
      <c r="Q127" s="75" t="n"/>
      <c r="R127" s="75" t="n"/>
    </row>
    <row r="128" customFormat="1" s="1">
      <c r="B128" s="458" t="inlineStr">
        <is>
          <t>전체 주식</t>
        </is>
      </c>
      <c r="C128" s="458" t="inlineStr">
        <is>
          <t>주식코드</t>
        </is>
      </c>
      <c r="D128" s="458" t="inlineStr">
        <is>
          <t>주식명</t>
        </is>
      </c>
      <c r="E128" s="459" t="inlineStr">
        <is>
          <t>매입수량</t>
        </is>
      </c>
      <c r="F128" s="459" t="inlineStr">
        <is>
          <t>매입단가</t>
        </is>
      </c>
      <c r="G128" s="458" t="inlineStr">
        <is>
          <t>매입금액</t>
        </is>
      </c>
      <c r="H128" s="460" t="inlineStr">
        <is>
          <t>현재가</t>
        </is>
      </c>
      <c r="I128" s="426" t="inlineStr">
        <is>
          <t>평가금액</t>
        </is>
      </c>
      <c r="J128" s="426" t="inlineStr">
        <is>
          <t>평가손익</t>
        </is>
      </c>
      <c r="K128" s="426" t="inlineStr">
        <is>
          <t>손익률(%)</t>
        </is>
      </c>
      <c r="L128" s="85" t="inlineStr">
        <is>
          <t>비고</t>
        </is>
      </c>
      <c r="M128" s="375" t="n"/>
      <c r="N128" s="426" t="inlineStr">
        <is>
          <t>목표가</t>
        </is>
      </c>
      <c r="O128" s="426" t="inlineStr">
        <is>
          <t>손절가</t>
        </is>
      </c>
      <c r="P128" s="75" t="n"/>
      <c r="Q128" s="75" t="n"/>
      <c r="R128" s="75" t="n"/>
    </row>
    <row r="129" customFormat="1" s="1">
      <c r="C129" s="254" t="inlineStr">
        <is>
          <t>068270</t>
        </is>
      </c>
      <c r="D129" s="424" t="inlineStr">
        <is>
          <t>셀트리온</t>
        </is>
      </c>
      <c r="E129" s="424" t="n">
        <v>262</v>
      </c>
      <c r="F129" s="424" t="n">
        <v>279427</v>
      </c>
      <c r="G129" s="462" t="n">
        <v>73210000</v>
      </c>
      <c r="H129" s="424" t="n">
        <v>198000</v>
      </c>
      <c r="I129" s="424">
        <f>E129*H129</f>
        <v/>
      </c>
      <c r="J129" s="463">
        <f>I129-G129</f>
        <v/>
      </c>
      <c r="K129" s="464">
        <f>((I129/G129)-1)*100</f>
        <v/>
      </c>
      <c r="L129" s="473" t="n"/>
      <c r="M129" s="375" t="n"/>
      <c r="N129" s="424" t="n"/>
      <c r="O129" s="424" t="n"/>
      <c r="P129" s="75" t="n"/>
      <c r="Q129" s="75" t="n"/>
      <c r="R129" s="75" t="n"/>
    </row>
    <row r="130" customFormat="1" s="1">
      <c r="C130" s="254" t="inlineStr">
        <is>
          <t>005380</t>
        </is>
      </c>
      <c r="D130" s="424" t="inlineStr">
        <is>
          <t>현대차</t>
        </is>
      </c>
      <c r="E130" s="424" t="n">
        <v>88</v>
      </c>
      <c r="F130" s="424" t="n">
        <v>229500</v>
      </c>
      <c r="G130" s="424">
        <f>E130*F130</f>
        <v/>
      </c>
      <c r="H130" s="424" t="n">
        <v>209000</v>
      </c>
      <c r="I130" s="424">
        <f>E130*H130</f>
        <v/>
      </c>
      <c r="J130" s="463">
        <f>I130-G130</f>
        <v/>
      </c>
      <c r="K130" s="464">
        <f>((I130/G130)-1)*100</f>
        <v/>
      </c>
      <c r="L130" s="473" t="n"/>
      <c r="M130" s="375" t="n"/>
      <c r="N130" s="424" t="n"/>
      <c r="O130" s="424" t="n"/>
      <c r="P130" s="75" t="n"/>
      <c r="Q130" s="75" t="n"/>
      <c r="R130" s="75" t="n"/>
    </row>
    <row r="131">
      <c r="C131" s="254" t="inlineStr">
        <is>
          <t>096770</t>
        </is>
      </c>
      <c r="D131" s="424" t="inlineStr">
        <is>
          <t>SK이노베이션</t>
        </is>
      </c>
      <c r="E131" s="424" t="n">
        <v>90</v>
      </c>
      <c r="F131" s="424" t="n">
        <v>228500</v>
      </c>
      <c r="G131" s="424">
        <f>E131*F131</f>
        <v/>
      </c>
      <c r="H131" s="424" t="n">
        <v>238500</v>
      </c>
      <c r="I131" s="424">
        <f>E131*H131</f>
        <v/>
      </c>
      <c r="J131" s="465">
        <f>I131-G131</f>
        <v/>
      </c>
      <c r="K131" s="475">
        <f>((I131/G131)-1)*100</f>
        <v/>
      </c>
      <c r="L131" s="473" t="n"/>
      <c r="M131" s="375" t="n"/>
      <c r="N131" s="424" t="n"/>
      <c r="O131" s="424" t="n"/>
    </row>
    <row r="132">
      <c r="C132" s="474" t="inlineStr">
        <is>
          <t xml:space="preserve"> 합계</t>
        </is>
      </c>
      <c r="D132" s="375" t="n"/>
      <c r="E132" s="469">
        <f>SUM(E129:E131)</f>
        <v/>
      </c>
      <c r="F132" s="469">
        <f>SUM(F129:F131)</f>
        <v/>
      </c>
      <c r="G132" s="469">
        <f>SUM(G129:G131)</f>
        <v/>
      </c>
      <c r="H132" s="469">
        <f>SUM(H129:H131)</f>
        <v/>
      </c>
      <c r="I132" s="470">
        <f>SUM(I129:I131)</f>
        <v/>
      </c>
      <c r="J132" s="472">
        <f>SUM(J129:J131)</f>
        <v/>
      </c>
      <c r="K132" s="469" t="inlineStr">
        <is>
          <t> </t>
        </is>
      </c>
      <c r="L132" s="474" t="n"/>
      <c r="M132" s="375" t="n"/>
      <c r="N132" s="469" t="inlineStr">
        <is>
          <t> </t>
        </is>
      </c>
      <c r="O132" s="469" t="inlineStr">
        <is>
          <t> </t>
        </is>
      </c>
    </row>
    <row r="134" ht="13.5" customHeight="1">
      <c r="A134" s="450" t="inlineStr">
        <is>
          <t>일자</t>
        </is>
      </c>
      <c r="B134" s="428" t="inlineStr">
        <is>
          <t>2021.11.30</t>
        </is>
      </c>
      <c r="C134" s="453" t="inlineStr">
        <is>
          <t>주식 평가 금액</t>
        </is>
      </c>
      <c r="D134" s="375" t="n"/>
      <c r="E134" s="380">
        <f>I139+I134</f>
        <v/>
      </c>
      <c r="F134" s="453" t="inlineStr">
        <is>
          <t>총투자 금액</t>
        </is>
      </c>
      <c r="G134" s="380">
        <f>I139</f>
        <v/>
      </c>
      <c r="H134" s="453" t="inlineStr">
        <is>
          <t>가정산 예수금</t>
        </is>
      </c>
      <c r="I134" s="454" t="n">
        <v>0</v>
      </c>
      <c r="J134" s="455" t="inlineStr">
        <is>
          <t>보유예탁자산 증감</t>
        </is>
      </c>
      <c r="K134" s="456" t="n">
        <v>-1356000</v>
      </c>
      <c r="L134" s="453" t="inlineStr">
        <is>
          <t>평가 손익 합계</t>
        </is>
      </c>
      <c r="M134" s="457">
        <f>J139</f>
        <v/>
      </c>
      <c r="N134" s="453" t="inlineStr">
        <is>
          <t>총평가 손익률</t>
        </is>
      </c>
      <c r="O134" s="232" t="n">
        <v>-0.2196</v>
      </c>
      <c r="P134" s="75" t="n"/>
      <c r="Q134" s="75" t="n"/>
      <c r="R134" s="75" t="n"/>
    </row>
    <row r="135" customFormat="1" s="1">
      <c r="B135" s="458" t="inlineStr">
        <is>
          <t>전체 주식</t>
        </is>
      </c>
      <c r="C135" s="458" t="inlineStr">
        <is>
          <t>주식코드</t>
        </is>
      </c>
      <c r="D135" s="458" t="inlineStr">
        <is>
          <t>주식명</t>
        </is>
      </c>
      <c r="E135" s="459" t="inlineStr">
        <is>
          <t>매입수량</t>
        </is>
      </c>
      <c r="F135" s="459" t="inlineStr">
        <is>
          <t>매입단가</t>
        </is>
      </c>
      <c r="G135" s="458" t="inlineStr">
        <is>
          <t>매입금액</t>
        </is>
      </c>
      <c r="H135" s="460" t="inlineStr">
        <is>
          <t>현재가</t>
        </is>
      </c>
      <c r="I135" s="426" t="inlineStr">
        <is>
          <t>평가금액</t>
        </is>
      </c>
      <c r="J135" s="426" t="inlineStr">
        <is>
          <t>평가손익</t>
        </is>
      </c>
      <c r="K135" s="426" t="inlineStr">
        <is>
          <t>손익률(%)</t>
        </is>
      </c>
      <c r="L135" s="85" t="inlineStr">
        <is>
          <t>비고</t>
        </is>
      </c>
      <c r="M135" s="375" t="n"/>
      <c r="N135" s="426" t="inlineStr">
        <is>
          <t>목표가</t>
        </is>
      </c>
      <c r="O135" s="426" t="inlineStr">
        <is>
          <t>손절가</t>
        </is>
      </c>
      <c r="P135" s="75" t="n"/>
      <c r="Q135" s="75" t="n"/>
      <c r="R135" s="75" t="n"/>
    </row>
    <row r="136" customFormat="1" s="1">
      <c r="C136" s="254" t="inlineStr">
        <is>
          <t>068270</t>
        </is>
      </c>
      <c r="D136" s="424" t="inlineStr">
        <is>
          <t>셀트리온</t>
        </is>
      </c>
      <c r="E136" s="424" t="n">
        <v>262</v>
      </c>
      <c r="F136" s="424" t="n">
        <v>279427</v>
      </c>
      <c r="G136" s="462" t="n">
        <v>73210000</v>
      </c>
      <c r="H136" s="424" t="n">
        <v>207000</v>
      </c>
      <c r="I136" s="424">
        <f>E136*H136</f>
        <v/>
      </c>
      <c r="J136" s="463">
        <f>I136-G136</f>
        <v/>
      </c>
      <c r="K136" s="464">
        <f>((I136/G136)-1)*100</f>
        <v/>
      </c>
      <c r="L136" s="473" t="n"/>
      <c r="M136" s="375" t="n"/>
      <c r="N136" s="424" t="n"/>
      <c r="O136" s="424" t="n"/>
      <c r="P136" s="75" t="n"/>
      <c r="Q136" s="75" t="n"/>
      <c r="R136" s="75" t="n"/>
    </row>
    <row r="137" customFormat="1" s="1">
      <c r="C137" s="254" t="inlineStr">
        <is>
          <t>005380</t>
        </is>
      </c>
      <c r="D137" s="424" t="inlineStr">
        <is>
          <t>현대차</t>
        </is>
      </c>
      <c r="E137" s="424" t="n">
        <v>88</v>
      </c>
      <c r="F137" s="424" t="n">
        <v>229500</v>
      </c>
      <c r="G137" s="424">
        <f>E137*F137</f>
        <v/>
      </c>
      <c r="H137" s="424" t="n">
        <v>195500</v>
      </c>
      <c r="I137" s="424">
        <f>E137*H137</f>
        <v/>
      </c>
      <c r="J137" s="463">
        <f>I137-G137</f>
        <v/>
      </c>
      <c r="K137" s="464">
        <f>((I137/G137)-1)*100</f>
        <v/>
      </c>
      <c r="L137" s="473" t="n"/>
      <c r="M137" s="375" t="n"/>
      <c r="N137" s="424" t="n"/>
      <c r="O137" s="424" t="n"/>
      <c r="P137" s="75" t="n"/>
      <c r="Q137" s="75" t="n"/>
      <c r="R137" s="75" t="n"/>
    </row>
    <row r="138">
      <c r="C138" s="254" t="inlineStr">
        <is>
          <t>096770</t>
        </is>
      </c>
      <c r="D138" s="424" t="inlineStr">
        <is>
          <t>SK이노베이션</t>
        </is>
      </c>
      <c r="E138" s="424" t="n">
        <v>90</v>
      </c>
      <c r="F138" s="424" t="n">
        <v>228500</v>
      </c>
      <c r="G138" s="424">
        <f>E138*F138</f>
        <v/>
      </c>
      <c r="H138" s="424" t="n">
        <v>194500</v>
      </c>
      <c r="I138" s="424">
        <f>E138*H138</f>
        <v/>
      </c>
      <c r="J138" s="465">
        <f>I138-G138</f>
        <v/>
      </c>
      <c r="K138" s="466">
        <f>((I138/G138)-1)*100</f>
        <v/>
      </c>
      <c r="L138" s="473" t="n"/>
      <c r="M138" s="375" t="n"/>
      <c r="N138" s="424" t="n"/>
      <c r="O138" s="424" t="n"/>
    </row>
    <row r="139">
      <c r="C139" s="474" t="inlineStr">
        <is>
          <t xml:space="preserve"> 합계</t>
        </is>
      </c>
      <c r="D139" s="375" t="n"/>
      <c r="E139" s="469">
        <f>SUM(E136:E138)</f>
        <v/>
      </c>
      <c r="F139" s="469">
        <f>SUM(F136:F138)</f>
        <v/>
      </c>
      <c r="G139" s="469">
        <f>SUM(G136:G138)</f>
        <v/>
      </c>
      <c r="H139" s="469">
        <f>SUM(H136:H138)</f>
        <v/>
      </c>
      <c r="I139" s="470">
        <f>SUM(I136:I138)</f>
        <v/>
      </c>
      <c r="J139" s="472">
        <f>SUM(J136:J138)</f>
        <v/>
      </c>
      <c r="K139" s="469" t="inlineStr">
        <is>
          <t> </t>
        </is>
      </c>
      <c r="L139" s="474" t="n"/>
      <c r="M139" s="375" t="n"/>
      <c r="N139" s="469" t="inlineStr">
        <is>
          <t> </t>
        </is>
      </c>
      <c r="O139" s="469" t="inlineStr">
        <is>
          <t> </t>
        </is>
      </c>
    </row>
    <row r="141" ht="13.5" customHeight="1">
      <c r="A141" s="450" t="inlineStr">
        <is>
          <t>일자</t>
        </is>
      </c>
      <c r="B141" s="428" t="inlineStr">
        <is>
          <t>2021.11.01</t>
        </is>
      </c>
      <c r="C141" s="453" t="inlineStr">
        <is>
          <t>주식 평가 금액</t>
        </is>
      </c>
      <c r="D141" s="375" t="n"/>
      <c r="E141" s="380">
        <f>I146+I141</f>
        <v/>
      </c>
      <c r="F141" s="453" t="inlineStr">
        <is>
          <t>총투자 금액</t>
        </is>
      </c>
      <c r="G141" s="380">
        <f>I146</f>
        <v/>
      </c>
      <c r="H141" s="453" t="inlineStr">
        <is>
          <t>가정산 예수금</t>
        </is>
      </c>
      <c r="I141" s="454" t="n">
        <v>0</v>
      </c>
      <c r="J141" s="455" t="inlineStr">
        <is>
          <t>보유예탁자산 증감</t>
        </is>
      </c>
      <c r="K141" s="456" t="n">
        <v>-1356000</v>
      </c>
      <c r="L141" s="453" t="inlineStr">
        <is>
          <t>평가 손익 합계</t>
        </is>
      </c>
      <c r="M141" s="457">
        <f>J146</f>
        <v/>
      </c>
      <c r="N141" s="75" t="n"/>
      <c r="O141" s="75" t="n"/>
      <c r="P141" s="75" t="n"/>
      <c r="Q141" s="75" t="n"/>
      <c r="R141" s="75" t="n"/>
    </row>
    <row r="142" customFormat="1" s="1">
      <c r="B142" s="458" t="inlineStr">
        <is>
          <t>전체 주식</t>
        </is>
      </c>
      <c r="C142" s="458" t="inlineStr">
        <is>
          <t>주식코드</t>
        </is>
      </c>
      <c r="D142" s="458" t="inlineStr">
        <is>
          <t>주식명</t>
        </is>
      </c>
      <c r="E142" s="459" t="inlineStr">
        <is>
          <t>매입수량</t>
        </is>
      </c>
      <c r="F142" s="459" t="inlineStr">
        <is>
          <t>매입단가</t>
        </is>
      </c>
      <c r="G142" s="458" t="inlineStr">
        <is>
          <t>매입금액</t>
        </is>
      </c>
      <c r="H142" s="460" t="inlineStr">
        <is>
          <t>현재가</t>
        </is>
      </c>
      <c r="I142" s="426" t="inlineStr">
        <is>
          <t>평가금액</t>
        </is>
      </c>
      <c r="J142" s="426" t="inlineStr">
        <is>
          <t>평가손익</t>
        </is>
      </c>
      <c r="K142" s="426" t="inlineStr">
        <is>
          <t>손익률(%)</t>
        </is>
      </c>
      <c r="L142" s="85" t="inlineStr">
        <is>
          <t>비고</t>
        </is>
      </c>
      <c r="M142" s="375" t="n"/>
      <c r="N142" s="426" t="inlineStr">
        <is>
          <t>목표가</t>
        </is>
      </c>
      <c r="O142" s="426" t="inlineStr">
        <is>
          <t>손절가</t>
        </is>
      </c>
      <c r="P142" s="75" t="n"/>
      <c r="Q142" s="75" t="n"/>
      <c r="R142" s="75" t="n"/>
    </row>
    <row r="143" customFormat="1" s="1">
      <c r="C143" s="254" t="inlineStr">
        <is>
          <t>068270</t>
        </is>
      </c>
      <c r="D143" s="424" t="inlineStr">
        <is>
          <t>셀트리온</t>
        </is>
      </c>
      <c r="E143" s="424" t="n">
        <v>262</v>
      </c>
      <c r="F143" s="424" t="n">
        <v>279427</v>
      </c>
      <c r="G143" s="424">
        <f>E143*F143</f>
        <v/>
      </c>
      <c r="H143" s="424" t="n">
        <v>205500</v>
      </c>
      <c r="I143" s="424">
        <f>E143*H143</f>
        <v/>
      </c>
      <c r="J143" s="463">
        <f>I143-G143</f>
        <v/>
      </c>
      <c r="K143" s="464">
        <f>((I143/G143)-1)*100</f>
        <v/>
      </c>
      <c r="L143" s="473" t="n"/>
      <c r="M143" s="375" t="n"/>
      <c r="N143" s="424" t="n"/>
      <c r="O143" s="424" t="n"/>
      <c r="P143" s="75" t="n"/>
      <c r="Q143" s="75" t="n"/>
      <c r="R143" s="75" t="n"/>
    </row>
    <row r="144" customFormat="1" s="1">
      <c r="C144" s="254" t="inlineStr">
        <is>
          <t>005380</t>
        </is>
      </c>
      <c r="D144" s="424" t="inlineStr">
        <is>
          <t>현대차</t>
        </is>
      </c>
      <c r="E144" s="424" t="n">
        <v>88</v>
      </c>
      <c r="F144" s="424" t="n">
        <v>229500</v>
      </c>
      <c r="G144" s="424">
        <f>E144*F144</f>
        <v/>
      </c>
      <c r="H144" s="424" t="n">
        <v>208000</v>
      </c>
      <c r="I144" s="424">
        <f>E144*H144</f>
        <v/>
      </c>
      <c r="J144" s="463">
        <f>I144-G144</f>
        <v/>
      </c>
      <c r="K144" s="464">
        <f>((I144/G144)-1)*100</f>
        <v/>
      </c>
      <c r="L144" s="473" t="n"/>
      <c r="M144" s="375" t="n"/>
      <c r="N144" s="424" t="n"/>
      <c r="O144" s="424" t="n"/>
      <c r="P144" s="75" t="n"/>
      <c r="Q144" s="75" t="n"/>
      <c r="R144" s="75" t="n"/>
    </row>
    <row r="145">
      <c r="C145" s="254" t="inlineStr">
        <is>
          <t>096770</t>
        </is>
      </c>
      <c r="D145" s="424" t="inlineStr">
        <is>
          <t>SK이노베이션</t>
        </is>
      </c>
      <c r="E145" s="424" t="n">
        <v>90</v>
      </c>
      <c r="F145" s="424" t="n">
        <v>228500</v>
      </c>
      <c r="G145" s="424">
        <f>E145*F145</f>
        <v/>
      </c>
      <c r="H145" s="424" t="n">
        <v>239500</v>
      </c>
      <c r="I145" s="424">
        <f>E145*H145</f>
        <v/>
      </c>
      <c r="J145" s="476">
        <f>I145-G145</f>
        <v/>
      </c>
      <c r="K145" s="475">
        <f>((I145/G145)-1)*100</f>
        <v/>
      </c>
      <c r="L145" s="473" t="n"/>
      <c r="M145" s="375" t="n"/>
      <c r="N145" s="424" t="n"/>
      <c r="O145" s="424" t="n"/>
    </row>
    <row r="146">
      <c r="C146" s="474" t="inlineStr">
        <is>
          <t xml:space="preserve"> 합계</t>
        </is>
      </c>
      <c r="D146" s="375" t="n"/>
      <c r="E146" s="469">
        <f>SUM(E143:E145)</f>
        <v/>
      </c>
      <c r="F146" s="469">
        <f>SUM(F143:F145)</f>
        <v/>
      </c>
      <c r="G146" s="469">
        <f>SUM(G143:G145)</f>
        <v/>
      </c>
      <c r="H146" s="469">
        <f>SUM(H143:H145)</f>
        <v/>
      </c>
      <c r="I146" s="470">
        <f>SUM(I143:I145)</f>
        <v/>
      </c>
      <c r="J146" s="472">
        <f>SUM(J143:J145)</f>
        <v/>
      </c>
      <c r="K146" s="469" t="inlineStr">
        <is>
          <t> </t>
        </is>
      </c>
      <c r="L146" s="474" t="n"/>
      <c r="M146" s="375" t="n"/>
      <c r="N146" s="469" t="inlineStr">
        <is>
          <t> </t>
        </is>
      </c>
      <c r="O146" s="469" t="inlineStr">
        <is>
          <t> </t>
        </is>
      </c>
    </row>
    <row r="148" ht="13.5" customHeight="1">
      <c r="A148" s="450" t="inlineStr">
        <is>
          <t>일자</t>
        </is>
      </c>
      <c r="B148" s="428" t="inlineStr">
        <is>
          <t>2021.09.30</t>
        </is>
      </c>
      <c r="C148" s="453" t="inlineStr">
        <is>
          <t>총투자 금액R</t>
        </is>
      </c>
      <c r="D148" s="375" t="n"/>
      <c r="E148" s="380">
        <f>I153+I148</f>
        <v/>
      </c>
      <c r="F148" s="453" t="inlineStr">
        <is>
          <t>총투자 금액</t>
        </is>
      </c>
      <c r="G148" s="380">
        <f>I153</f>
        <v/>
      </c>
      <c r="H148" s="453" t="inlineStr">
        <is>
          <t>가정산 예수금</t>
        </is>
      </c>
      <c r="I148" s="454" t="n">
        <v>0</v>
      </c>
      <c r="J148" s="455" t="inlineStr">
        <is>
          <t>보유예탁자산 증감</t>
        </is>
      </c>
      <c r="K148" s="456" t="n">
        <v>-1356000</v>
      </c>
      <c r="L148" s="453" t="inlineStr">
        <is>
          <t>평가 손익 합계</t>
        </is>
      </c>
      <c r="M148" s="457">
        <f>J153</f>
        <v/>
      </c>
      <c r="N148" s="75" t="n"/>
      <c r="O148" s="75" t="n"/>
      <c r="P148" s="75" t="n"/>
      <c r="Q148" s="75" t="n"/>
      <c r="R148" s="75" t="n"/>
    </row>
    <row r="149" customFormat="1" s="1">
      <c r="B149" s="458" t="inlineStr">
        <is>
          <t>전체 주식</t>
        </is>
      </c>
      <c r="C149" s="458" t="inlineStr">
        <is>
          <t>주식코드</t>
        </is>
      </c>
      <c r="D149" s="458" t="inlineStr">
        <is>
          <t>주식명</t>
        </is>
      </c>
      <c r="E149" s="459" t="inlineStr">
        <is>
          <t>매입수량</t>
        </is>
      </c>
      <c r="F149" s="459" t="inlineStr">
        <is>
          <t>매입단가</t>
        </is>
      </c>
      <c r="G149" s="458" t="inlineStr">
        <is>
          <t>매입금액</t>
        </is>
      </c>
      <c r="H149" s="460" t="inlineStr">
        <is>
          <t>현재가</t>
        </is>
      </c>
      <c r="I149" s="426" t="inlineStr">
        <is>
          <t>평가금액</t>
        </is>
      </c>
      <c r="J149" s="426" t="inlineStr">
        <is>
          <t>평가손익</t>
        </is>
      </c>
      <c r="K149" s="426" t="inlineStr">
        <is>
          <t>손익률(%)</t>
        </is>
      </c>
      <c r="L149" s="85" t="inlineStr">
        <is>
          <t>비고</t>
        </is>
      </c>
      <c r="M149" s="375" t="n"/>
      <c r="N149" s="426" t="inlineStr">
        <is>
          <t>목표가</t>
        </is>
      </c>
      <c r="O149" s="426" t="inlineStr">
        <is>
          <t>손절가</t>
        </is>
      </c>
      <c r="P149" s="75" t="n"/>
      <c r="Q149" s="75" t="n"/>
      <c r="R149" s="75" t="n"/>
    </row>
    <row r="150" customFormat="1" s="1">
      <c r="C150" s="254" t="inlineStr">
        <is>
          <t>068270</t>
        </is>
      </c>
      <c r="D150" s="424" t="inlineStr">
        <is>
          <t>셀트리온</t>
        </is>
      </c>
      <c r="E150" s="424" t="n">
        <v>262</v>
      </c>
      <c r="F150" s="424" t="n">
        <v>279427</v>
      </c>
      <c r="G150" s="424">
        <f>E150*F150</f>
        <v/>
      </c>
      <c r="H150" s="424" t="n">
        <v>248000</v>
      </c>
      <c r="I150" s="424">
        <f>E150*H150</f>
        <v/>
      </c>
      <c r="J150" s="463">
        <f>I150-G150</f>
        <v/>
      </c>
      <c r="K150" s="464">
        <f>((I150/G150)-1)*100</f>
        <v/>
      </c>
      <c r="L150" s="473" t="n"/>
      <c r="M150" s="375" t="n"/>
      <c r="N150" s="424" t="n"/>
      <c r="O150" s="424" t="n"/>
      <c r="P150" s="75" t="n"/>
      <c r="Q150" s="75" t="n"/>
      <c r="R150" s="75" t="n"/>
    </row>
    <row r="151" customFormat="1" s="1">
      <c r="C151" s="254" t="inlineStr">
        <is>
          <t>005380</t>
        </is>
      </c>
      <c r="D151" s="424" t="inlineStr">
        <is>
          <t>현대차</t>
        </is>
      </c>
      <c r="E151" s="424" t="n">
        <v>88</v>
      </c>
      <c r="F151" s="424" t="n">
        <v>229500</v>
      </c>
      <c r="G151" s="424">
        <f>E151*F151</f>
        <v/>
      </c>
      <c r="H151" s="424" t="n">
        <v>193500</v>
      </c>
      <c r="I151" s="424">
        <f>E151*H151</f>
        <v/>
      </c>
      <c r="J151" s="463">
        <f>I151-G151</f>
        <v/>
      </c>
      <c r="K151" s="464">
        <f>((I151/G151)-1)*100</f>
        <v/>
      </c>
      <c r="L151" s="473" t="n"/>
      <c r="M151" s="375" t="n"/>
      <c r="N151" s="424" t="n"/>
      <c r="O151" s="424" t="n"/>
      <c r="P151" s="75" t="n"/>
      <c r="Q151" s="75" t="n"/>
      <c r="R151" s="75" t="n"/>
    </row>
    <row r="152">
      <c r="C152" s="254" t="inlineStr">
        <is>
          <t>096770</t>
        </is>
      </c>
      <c r="D152" s="424" t="inlineStr">
        <is>
          <t>SK이노베이션</t>
        </is>
      </c>
      <c r="E152" s="424" t="n">
        <v>90</v>
      </c>
      <c r="F152" s="424" t="n">
        <v>228500</v>
      </c>
      <c r="G152" s="424">
        <f>E152*F152</f>
        <v/>
      </c>
      <c r="H152" s="424" t="n">
        <v>263500</v>
      </c>
      <c r="I152" s="424">
        <f>E152*H152</f>
        <v/>
      </c>
      <c r="J152" s="476">
        <f>I152-G152</f>
        <v/>
      </c>
      <c r="K152" s="475">
        <f>((I152/G152)-1)*100</f>
        <v/>
      </c>
      <c r="L152" s="473" t="n"/>
      <c r="M152" s="375" t="n"/>
      <c r="N152" s="424" t="n"/>
      <c r="O152" s="424" t="n"/>
    </row>
    <row r="153">
      <c r="C153" s="474" t="inlineStr">
        <is>
          <t xml:space="preserve"> 합계</t>
        </is>
      </c>
      <c r="D153" s="375" t="n"/>
      <c r="E153" s="469">
        <f>SUM(E150:E152)</f>
        <v/>
      </c>
      <c r="F153" s="469">
        <f>SUM(F150:F152)</f>
        <v/>
      </c>
      <c r="G153" s="469">
        <f>SUM(G150:G152)</f>
        <v/>
      </c>
      <c r="H153" s="469">
        <f>SUM(H150:H152)</f>
        <v/>
      </c>
      <c r="I153" s="470">
        <f>SUM(I150:I152)</f>
        <v/>
      </c>
      <c r="J153" s="472">
        <f>SUM(J150:J152)</f>
        <v/>
      </c>
      <c r="K153" s="469" t="inlineStr">
        <is>
          <t> </t>
        </is>
      </c>
      <c r="L153" s="474" t="n"/>
      <c r="M153" s="375" t="n"/>
      <c r="N153" s="469" t="inlineStr">
        <is>
          <t> </t>
        </is>
      </c>
      <c r="O153" s="469" t="inlineStr">
        <is>
          <t> </t>
        </is>
      </c>
    </row>
    <row r="155" ht="13.5" customHeight="1">
      <c r="A155" s="450" t="inlineStr">
        <is>
          <t>일자</t>
        </is>
      </c>
      <c r="B155" s="428" t="inlineStr">
        <is>
          <t>2021.08.31</t>
        </is>
      </c>
      <c r="C155" s="453" t="inlineStr">
        <is>
          <t>총투자 금액R</t>
        </is>
      </c>
      <c r="D155" s="375" t="n"/>
      <c r="E155" s="380">
        <f>I160+I155</f>
        <v/>
      </c>
      <c r="F155" s="453" t="inlineStr">
        <is>
          <t>총투자 금액</t>
        </is>
      </c>
      <c r="G155" s="380">
        <f>I160</f>
        <v/>
      </c>
      <c r="H155" s="453" t="inlineStr">
        <is>
          <t>가정산 예수금</t>
        </is>
      </c>
      <c r="I155" s="454" t="n">
        <v>0</v>
      </c>
      <c r="J155" s="455" t="inlineStr">
        <is>
          <t>보유예탁자산 증감</t>
        </is>
      </c>
      <c r="K155" s="456" t="n">
        <v>-1356000</v>
      </c>
      <c r="L155" s="453" t="inlineStr">
        <is>
          <t>평가 손익 합계</t>
        </is>
      </c>
      <c r="M155" s="477">
        <f>J160</f>
        <v/>
      </c>
      <c r="N155" s="75" t="n"/>
      <c r="O155" s="75" t="n"/>
      <c r="P155" s="75" t="n"/>
      <c r="Q155" s="75" t="n"/>
      <c r="R155" s="75" t="n"/>
    </row>
    <row r="156" customFormat="1" s="1">
      <c r="B156" s="458" t="inlineStr">
        <is>
          <t>전체 주식</t>
        </is>
      </c>
      <c r="C156" s="458" t="inlineStr">
        <is>
          <t>주식코드</t>
        </is>
      </c>
      <c r="D156" s="458" t="inlineStr">
        <is>
          <t>주식명</t>
        </is>
      </c>
      <c r="E156" s="459" t="inlineStr">
        <is>
          <t>매입수량</t>
        </is>
      </c>
      <c r="F156" s="459" t="inlineStr">
        <is>
          <t>매입단가</t>
        </is>
      </c>
      <c r="G156" s="458" t="inlineStr">
        <is>
          <t>매입금액</t>
        </is>
      </c>
      <c r="H156" s="460" t="inlineStr">
        <is>
          <t>현재가</t>
        </is>
      </c>
      <c r="I156" s="426" t="inlineStr">
        <is>
          <t>평가금액</t>
        </is>
      </c>
      <c r="J156" s="426" t="inlineStr">
        <is>
          <t>평가손익</t>
        </is>
      </c>
      <c r="K156" s="426" t="inlineStr">
        <is>
          <t>손익률(%)</t>
        </is>
      </c>
      <c r="L156" s="85" t="inlineStr">
        <is>
          <t>비고</t>
        </is>
      </c>
      <c r="M156" s="375" t="n"/>
      <c r="O156" s="75" t="n"/>
      <c r="P156" s="75" t="n"/>
      <c r="Q156" s="75" t="n"/>
      <c r="R156" s="75" t="n"/>
    </row>
    <row r="157" customFormat="1" s="1">
      <c r="C157" s="254" t="inlineStr">
        <is>
          <t>068270</t>
        </is>
      </c>
      <c r="D157" s="424" t="inlineStr">
        <is>
          <t>셀트리온</t>
        </is>
      </c>
      <c r="E157" s="424" t="n">
        <v>262</v>
      </c>
      <c r="F157" s="424" t="n">
        <v>279427</v>
      </c>
      <c r="G157" s="424">
        <f>E157*F157</f>
        <v/>
      </c>
      <c r="H157" s="424" t="n">
        <v>293000</v>
      </c>
      <c r="I157" s="424">
        <f>E157*H157</f>
        <v/>
      </c>
      <c r="J157" s="476">
        <f>I157-G157</f>
        <v/>
      </c>
      <c r="K157" s="475">
        <f>((I157/G157)-1)*100</f>
        <v/>
      </c>
      <c r="L157" s="473" t="n"/>
      <c r="M157" s="375" t="n"/>
      <c r="O157" s="75" t="n"/>
      <c r="P157" s="75" t="n"/>
      <c r="Q157" s="75" t="n"/>
      <c r="R157" s="75" t="n"/>
    </row>
    <row r="158" customFormat="1" s="1">
      <c r="C158" s="254" t="inlineStr">
        <is>
          <t>005380</t>
        </is>
      </c>
      <c r="D158" s="424" t="inlineStr">
        <is>
          <t>현대차</t>
        </is>
      </c>
      <c r="E158" s="424" t="n">
        <v>88</v>
      </c>
      <c r="F158" s="424" t="n">
        <v>229500</v>
      </c>
      <c r="G158" s="424">
        <f>E158*F158</f>
        <v/>
      </c>
      <c r="H158" s="424" t="n">
        <v>212500</v>
      </c>
      <c r="I158" s="424">
        <f>E158*H158</f>
        <v/>
      </c>
      <c r="J158" s="463">
        <f>I158-G158</f>
        <v/>
      </c>
      <c r="K158" s="464">
        <f>((I158/G158)-1)*100</f>
        <v/>
      </c>
      <c r="L158" s="473" t="n"/>
      <c r="M158" s="375" t="n"/>
      <c r="O158" s="75" t="n"/>
      <c r="P158" s="75" t="n"/>
      <c r="Q158" s="75" t="n"/>
      <c r="R158" s="75" t="n"/>
    </row>
    <row r="159">
      <c r="C159" s="254" t="inlineStr">
        <is>
          <t>096770</t>
        </is>
      </c>
      <c r="D159" s="424" t="inlineStr">
        <is>
          <t>SK이노베이션</t>
        </is>
      </c>
      <c r="E159" s="424" t="n">
        <v>90</v>
      </c>
      <c r="F159" s="424" t="n">
        <v>228500</v>
      </c>
      <c r="G159" s="424">
        <f>E159*F159</f>
        <v/>
      </c>
      <c r="H159" s="424" t="n">
        <v>249500</v>
      </c>
      <c r="I159" s="424">
        <f>E159*H159</f>
        <v/>
      </c>
      <c r="J159" s="476">
        <f>I159-G159</f>
        <v/>
      </c>
      <c r="K159" s="475">
        <f>((I159/G159)-1)*100</f>
        <v/>
      </c>
      <c r="L159" s="473" t="n"/>
      <c r="M159" s="375" t="n"/>
    </row>
    <row r="160">
      <c r="C160" s="474" t="inlineStr">
        <is>
          <t xml:space="preserve"> 합계</t>
        </is>
      </c>
      <c r="D160" s="375" t="n"/>
      <c r="E160" s="469">
        <f>SUM(E157:E159)</f>
        <v/>
      </c>
      <c r="F160" s="469">
        <f>SUM(F157:F159)</f>
        <v/>
      </c>
      <c r="G160" s="469">
        <f>SUM(G157:G159)</f>
        <v/>
      </c>
      <c r="H160" s="469">
        <f>SUM(H157:H159)</f>
        <v/>
      </c>
      <c r="I160" s="470">
        <f>SUM(I157:I159)</f>
        <v/>
      </c>
      <c r="J160" s="469">
        <f>SUM(J157:J159)</f>
        <v/>
      </c>
      <c r="K160" s="469" t="inlineStr">
        <is>
          <t> </t>
        </is>
      </c>
      <c r="L160" s="474" t="n"/>
      <c r="M160" s="375" t="n"/>
    </row>
    <row r="162" ht="13.5" customHeight="1">
      <c r="A162" s="450" t="inlineStr">
        <is>
          <t>일자</t>
        </is>
      </c>
      <c r="B162" s="428" t="inlineStr">
        <is>
          <t>2021.07.31</t>
        </is>
      </c>
      <c r="C162" s="453" t="inlineStr">
        <is>
          <t>총투자 금액R</t>
        </is>
      </c>
      <c r="D162" s="375" t="n"/>
      <c r="E162" s="380">
        <f>I167+I162</f>
        <v/>
      </c>
      <c r="F162" s="453" t="inlineStr">
        <is>
          <t>총투자 금액</t>
        </is>
      </c>
      <c r="G162" s="380">
        <f>I167</f>
        <v/>
      </c>
      <c r="H162" s="453" t="inlineStr">
        <is>
          <t>가정산 예수금</t>
        </is>
      </c>
      <c r="I162" s="454" t="n">
        <v>0</v>
      </c>
      <c r="J162" s="455" t="inlineStr">
        <is>
          <t>보유예탁자산 증감</t>
        </is>
      </c>
      <c r="K162" s="456" t="n">
        <v>-1356000</v>
      </c>
      <c r="L162" s="453" t="inlineStr">
        <is>
          <t>평가 손익 합계</t>
        </is>
      </c>
      <c r="M162" s="457">
        <f>J167</f>
        <v/>
      </c>
      <c r="N162" s="75" t="n"/>
      <c r="O162" s="75" t="n"/>
      <c r="P162" s="75" t="n"/>
      <c r="Q162" s="75" t="n"/>
      <c r="R162" s="75" t="n"/>
    </row>
    <row r="163" customFormat="1" s="1">
      <c r="B163" s="458" t="inlineStr">
        <is>
          <t>전체 주식</t>
        </is>
      </c>
      <c r="C163" s="458" t="inlineStr">
        <is>
          <t>주식코드</t>
        </is>
      </c>
      <c r="D163" s="458" t="inlineStr">
        <is>
          <t>주식명</t>
        </is>
      </c>
      <c r="E163" s="459" t="inlineStr">
        <is>
          <t>매입수량</t>
        </is>
      </c>
      <c r="F163" s="459" t="inlineStr">
        <is>
          <t>매입단가</t>
        </is>
      </c>
      <c r="G163" s="458" t="inlineStr">
        <is>
          <t>매입금액</t>
        </is>
      </c>
      <c r="H163" s="460" t="inlineStr">
        <is>
          <t>현재가</t>
        </is>
      </c>
      <c r="I163" s="426" t="inlineStr">
        <is>
          <t>평가금액</t>
        </is>
      </c>
      <c r="J163" s="426" t="inlineStr">
        <is>
          <t>평가손익</t>
        </is>
      </c>
      <c r="K163" s="426" t="inlineStr">
        <is>
          <t>손익률(%)</t>
        </is>
      </c>
      <c r="L163" s="85" t="inlineStr">
        <is>
          <t>비고</t>
        </is>
      </c>
      <c r="M163" s="375" t="n"/>
      <c r="O163" s="75" t="n"/>
      <c r="P163" s="75" t="n"/>
      <c r="Q163" s="75" t="n"/>
      <c r="R163" s="75" t="n"/>
    </row>
    <row r="164" customFormat="1" s="1">
      <c r="C164" s="254" t="inlineStr">
        <is>
          <t>068270</t>
        </is>
      </c>
      <c r="D164" s="424" t="inlineStr">
        <is>
          <t>셀트리온</t>
        </is>
      </c>
      <c r="E164" s="424" t="n">
        <v>262</v>
      </c>
      <c r="F164" s="424" t="n">
        <v>279427</v>
      </c>
      <c r="G164" s="424">
        <f>E164*F164</f>
        <v/>
      </c>
      <c r="H164" s="424" t="n">
        <v>253500</v>
      </c>
      <c r="I164" s="424">
        <f>E164*H164</f>
        <v/>
      </c>
      <c r="J164" s="463">
        <f>I164-G164</f>
        <v/>
      </c>
      <c r="K164" s="464">
        <f>((I164/G164)-1)*100</f>
        <v/>
      </c>
      <c r="L164" s="473" t="n"/>
      <c r="M164" s="375" t="n"/>
      <c r="O164" s="75" t="n"/>
      <c r="P164" s="75" t="n"/>
      <c r="Q164" s="75" t="n"/>
      <c r="R164" s="75" t="n"/>
    </row>
    <row r="165" customFormat="1" s="1">
      <c r="C165" s="254" t="inlineStr">
        <is>
          <t>005380</t>
        </is>
      </c>
      <c r="D165" s="424" t="inlineStr">
        <is>
          <t>현대차</t>
        </is>
      </c>
      <c r="E165" s="424" t="n">
        <v>88</v>
      </c>
      <c r="F165" s="424" t="n">
        <v>229500</v>
      </c>
      <c r="G165" s="424">
        <f>E165*F165</f>
        <v/>
      </c>
      <c r="H165" s="424" t="n">
        <v>218000</v>
      </c>
      <c r="I165" s="424">
        <f>E165*H165</f>
        <v/>
      </c>
      <c r="J165" s="476">
        <f>I165-G165</f>
        <v/>
      </c>
      <c r="K165" s="475">
        <f>((I165/G165)-1)*100</f>
        <v/>
      </c>
      <c r="L165" s="473" t="n"/>
      <c r="M165" s="375" t="n"/>
      <c r="O165" s="75" t="n"/>
      <c r="P165" s="75" t="n"/>
      <c r="Q165" s="75" t="n"/>
      <c r="R165" s="75" t="n"/>
    </row>
    <row r="166">
      <c r="C166" s="254" t="inlineStr">
        <is>
          <t>096770</t>
        </is>
      </c>
      <c r="D166" s="424" t="inlineStr">
        <is>
          <t>SK이노베이션</t>
        </is>
      </c>
      <c r="E166" s="424" t="n">
        <v>90</v>
      </c>
      <c r="F166" s="424" t="n">
        <v>228500</v>
      </c>
      <c r="G166" s="424">
        <f>E166*F166</f>
        <v/>
      </c>
      <c r="H166" s="424" t="n">
        <v>253000</v>
      </c>
      <c r="I166" s="424">
        <f>E166*H166</f>
        <v/>
      </c>
      <c r="J166" s="476">
        <f>I166-G166</f>
        <v/>
      </c>
      <c r="K166" s="475">
        <f>((I166/G166)-1)*100</f>
        <v/>
      </c>
      <c r="L166" s="473" t="n"/>
      <c r="M166" s="375" t="n"/>
    </row>
    <row r="167">
      <c r="C167" s="474" t="inlineStr">
        <is>
          <t xml:space="preserve"> 합계</t>
        </is>
      </c>
      <c r="D167" s="375" t="n"/>
      <c r="E167" s="469">
        <f>SUM(E164:E166)</f>
        <v/>
      </c>
      <c r="F167" s="469">
        <f>SUM(F164:F166)</f>
        <v/>
      </c>
      <c r="G167" s="469">
        <f>SUM(G164:G166)</f>
        <v/>
      </c>
      <c r="H167" s="469">
        <f>SUM(H164:H166)</f>
        <v/>
      </c>
      <c r="I167" s="470">
        <f>SUM(I164:I166)</f>
        <v/>
      </c>
      <c r="J167" s="469">
        <f>SUM(J164:J166)</f>
        <v/>
      </c>
      <c r="K167" s="469" t="inlineStr">
        <is>
          <t> </t>
        </is>
      </c>
      <c r="L167" s="474" t="n"/>
      <c r="M167" s="375" t="n"/>
    </row>
    <row r="169" ht="13.5" customHeight="1">
      <c r="A169" s="450" t="inlineStr">
        <is>
          <t>일자</t>
        </is>
      </c>
      <c r="B169" s="428" t="inlineStr">
        <is>
          <t>2021.06.,30</t>
        </is>
      </c>
      <c r="C169" s="453" t="inlineStr">
        <is>
          <t>총투자 금액R</t>
        </is>
      </c>
      <c r="D169" s="375" t="n"/>
      <c r="E169" s="380">
        <f>I174+I169</f>
        <v/>
      </c>
      <c r="F169" s="453" t="inlineStr">
        <is>
          <t>총투자 금액</t>
        </is>
      </c>
      <c r="G169" s="380">
        <f>I174</f>
        <v/>
      </c>
      <c r="H169" s="453" t="inlineStr">
        <is>
          <t>가정산 예수금</t>
        </is>
      </c>
      <c r="I169" s="454" t="n">
        <v>0</v>
      </c>
      <c r="J169" s="455" t="inlineStr">
        <is>
          <t>보유예탁자산 증감</t>
        </is>
      </c>
      <c r="K169" s="456" t="n">
        <v>-1356000</v>
      </c>
      <c r="L169" s="453" t="inlineStr">
        <is>
          <t>평가 손익 합계</t>
        </is>
      </c>
      <c r="M169" s="477">
        <f>J174</f>
        <v/>
      </c>
      <c r="N169" s="75" t="n"/>
      <c r="O169" s="75" t="n"/>
      <c r="P169" s="75" t="n"/>
      <c r="Q169" s="75" t="n"/>
      <c r="R169" s="75" t="n"/>
    </row>
    <row r="170" customFormat="1" s="1">
      <c r="B170" s="458" t="inlineStr">
        <is>
          <t>전체 주식</t>
        </is>
      </c>
      <c r="C170" s="458" t="inlineStr">
        <is>
          <t>주식코드</t>
        </is>
      </c>
      <c r="D170" s="458" t="inlineStr">
        <is>
          <t>주식명</t>
        </is>
      </c>
      <c r="E170" s="459" t="inlineStr">
        <is>
          <t>매입수량</t>
        </is>
      </c>
      <c r="F170" s="459" t="inlineStr">
        <is>
          <t>매입단가</t>
        </is>
      </c>
      <c r="G170" s="458" t="inlineStr">
        <is>
          <t>매입금액</t>
        </is>
      </c>
      <c r="H170" s="460" t="inlineStr">
        <is>
          <t>현재가</t>
        </is>
      </c>
      <c r="I170" s="426" t="inlineStr">
        <is>
          <t>평가금액</t>
        </is>
      </c>
      <c r="J170" s="426" t="inlineStr">
        <is>
          <t>평가손익</t>
        </is>
      </c>
      <c r="K170" s="426" t="inlineStr">
        <is>
          <t>손익률(%)</t>
        </is>
      </c>
      <c r="L170" s="85" t="inlineStr">
        <is>
          <t>비고</t>
        </is>
      </c>
      <c r="M170" s="375" t="n"/>
      <c r="O170" s="75" t="n"/>
      <c r="P170" s="75" t="n"/>
      <c r="Q170" s="75" t="n"/>
      <c r="R170" s="75" t="n"/>
    </row>
    <row r="171" customFormat="1" s="1">
      <c r="C171" s="254" t="inlineStr">
        <is>
          <t>068270</t>
        </is>
      </c>
      <c r="D171" s="424" t="inlineStr">
        <is>
          <t>셀트리온</t>
        </is>
      </c>
      <c r="E171" s="424" t="n">
        <v>262</v>
      </c>
      <c r="F171" s="424" t="n">
        <v>279427</v>
      </c>
      <c r="G171" s="424">
        <f>E171*F171</f>
        <v/>
      </c>
      <c r="H171" s="424" t="n">
        <v>268500</v>
      </c>
      <c r="I171" s="424">
        <f>E171*H171</f>
        <v/>
      </c>
      <c r="J171" s="463">
        <f>I171-G171</f>
        <v/>
      </c>
      <c r="K171" s="464">
        <f>((I171/G171)-1)*100</f>
        <v/>
      </c>
      <c r="L171" s="473" t="n"/>
      <c r="M171" s="375" t="n"/>
      <c r="O171" s="75" t="n"/>
      <c r="P171" s="75" t="n"/>
      <c r="Q171" s="75" t="n"/>
      <c r="R171" s="75" t="n"/>
    </row>
    <row r="172" customFormat="1" s="1">
      <c r="C172" s="254" t="inlineStr">
        <is>
          <t>005380</t>
        </is>
      </c>
      <c r="D172" s="424" t="inlineStr">
        <is>
          <t>현대차</t>
        </is>
      </c>
      <c r="E172" s="424" t="n">
        <v>88</v>
      </c>
      <c r="F172" s="424" t="n">
        <v>229500</v>
      </c>
      <c r="G172" s="424">
        <f>E172*F172</f>
        <v/>
      </c>
      <c r="H172" s="424" t="n">
        <v>239500</v>
      </c>
      <c r="I172" s="424">
        <f>E172*H172</f>
        <v/>
      </c>
      <c r="J172" s="476">
        <f>I172-G172</f>
        <v/>
      </c>
      <c r="K172" s="475">
        <f>((I172/G172)-1)*100</f>
        <v/>
      </c>
      <c r="L172" s="473" t="n"/>
      <c r="M172" s="375" t="n"/>
      <c r="O172" s="75" t="n"/>
      <c r="P172" s="75" t="n"/>
      <c r="Q172" s="75" t="n"/>
      <c r="R172" s="75" t="n"/>
    </row>
    <row r="173">
      <c r="C173" s="254" t="inlineStr">
        <is>
          <t>096770</t>
        </is>
      </c>
      <c r="D173" s="424" t="inlineStr">
        <is>
          <t>SK이노베이션</t>
        </is>
      </c>
      <c r="E173" s="424" t="n">
        <v>90</v>
      </c>
      <c r="F173" s="424" t="n">
        <v>228500</v>
      </c>
      <c r="G173" s="424">
        <f>E173*F173</f>
        <v/>
      </c>
      <c r="H173" s="424" t="n">
        <v>295500</v>
      </c>
      <c r="I173" s="424">
        <f>E173*H173</f>
        <v/>
      </c>
      <c r="J173" s="476">
        <f>I173-G173</f>
        <v/>
      </c>
      <c r="K173" s="475">
        <f>((I173/G173)-1)*100</f>
        <v/>
      </c>
      <c r="L173" s="473" t="n"/>
      <c r="M173" s="375" t="n"/>
    </row>
    <row r="174">
      <c r="C174" s="474" t="inlineStr">
        <is>
          <t xml:space="preserve"> 합계</t>
        </is>
      </c>
      <c r="D174" s="375" t="n"/>
      <c r="E174" s="469">
        <f>SUM(E171:E173)</f>
        <v/>
      </c>
      <c r="F174" s="469">
        <f>SUM(F171:F173)</f>
        <v/>
      </c>
      <c r="G174" s="469">
        <f>SUM(G171:G173)</f>
        <v/>
      </c>
      <c r="H174" s="469">
        <f>SUM(H171:H173)</f>
        <v/>
      </c>
      <c r="I174" s="470">
        <f>SUM(I171:I173)</f>
        <v/>
      </c>
      <c r="J174" s="469">
        <f>SUM(J171:J173)</f>
        <v/>
      </c>
      <c r="K174" s="469" t="inlineStr">
        <is>
          <t> </t>
        </is>
      </c>
      <c r="L174" s="474" t="n"/>
      <c r="M174" s="375" t="n"/>
    </row>
    <row r="176" ht="13.5" customHeight="1">
      <c r="A176" s="450" t="inlineStr">
        <is>
          <t>일자</t>
        </is>
      </c>
      <c r="B176" s="428" t="inlineStr">
        <is>
          <t>2021.05.31</t>
        </is>
      </c>
      <c r="C176" s="453" t="inlineStr">
        <is>
          <t>총투자 금액R</t>
        </is>
      </c>
      <c r="D176" s="375" t="n"/>
      <c r="E176" s="380">
        <f>I181+I176</f>
        <v/>
      </c>
      <c r="F176" s="453" t="inlineStr">
        <is>
          <t>총투자 금액</t>
        </is>
      </c>
      <c r="G176" s="380">
        <f>I181</f>
        <v/>
      </c>
      <c r="H176" s="453" t="inlineStr">
        <is>
          <t>가정산 예수금</t>
        </is>
      </c>
      <c r="I176" s="454" t="n">
        <v>21556218</v>
      </c>
      <c r="J176" s="455" t="inlineStr">
        <is>
          <t>보유예탁자산 증감</t>
        </is>
      </c>
      <c r="K176" s="456" t="n">
        <v>-1356000</v>
      </c>
      <c r="L176" s="453" t="inlineStr">
        <is>
          <t>평가 손익 합계</t>
        </is>
      </c>
      <c r="M176" s="477">
        <f>J181</f>
        <v/>
      </c>
      <c r="N176" s="75" t="n"/>
      <c r="O176" s="75" t="n"/>
      <c r="P176" s="75" t="n"/>
      <c r="Q176" s="75" t="n"/>
      <c r="R176" s="75" t="n"/>
    </row>
    <row r="177" customFormat="1" s="1">
      <c r="B177" s="458" t="inlineStr">
        <is>
          <t>전체 주식</t>
        </is>
      </c>
      <c r="C177" s="458" t="inlineStr">
        <is>
          <t>주식코드</t>
        </is>
      </c>
      <c r="D177" s="458" t="inlineStr">
        <is>
          <t>주식명</t>
        </is>
      </c>
      <c r="E177" s="459" t="inlineStr">
        <is>
          <t>매입수량</t>
        </is>
      </c>
      <c r="F177" s="459" t="inlineStr">
        <is>
          <t>매입단가</t>
        </is>
      </c>
      <c r="G177" s="458" t="inlineStr">
        <is>
          <t>매입금액</t>
        </is>
      </c>
      <c r="H177" s="460" t="inlineStr">
        <is>
          <t>현재가</t>
        </is>
      </c>
      <c r="I177" s="426" t="inlineStr">
        <is>
          <t>평가금액</t>
        </is>
      </c>
      <c r="J177" s="426" t="inlineStr">
        <is>
          <t>평가손익</t>
        </is>
      </c>
      <c r="K177" s="426" t="inlineStr">
        <is>
          <t>손익률(%)</t>
        </is>
      </c>
      <c r="L177" s="85" t="inlineStr">
        <is>
          <t>비고</t>
        </is>
      </c>
      <c r="M177" s="375" t="n"/>
      <c r="O177" s="75" t="n"/>
      <c r="P177" s="75" t="n"/>
      <c r="Q177" s="75" t="n"/>
      <c r="R177" s="75" t="n"/>
    </row>
    <row r="178" customFormat="1" s="1">
      <c r="C178" s="254" t="inlineStr">
        <is>
          <t>068270</t>
        </is>
      </c>
      <c r="D178" s="424" t="inlineStr">
        <is>
          <t>셀트리온</t>
        </is>
      </c>
      <c r="E178" s="424" t="n">
        <v>262</v>
      </c>
      <c r="F178" s="424" t="n">
        <v>279427</v>
      </c>
      <c r="G178" s="424">
        <f>E178*F178</f>
        <v/>
      </c>
      <c r="H178" s="424" t="n">
        <v>274500</v>
      </c>
      <c r="I178" s="424">
        <f>E178*H178</f>
        <v/>
      </c>
      <c r="J178" s="463">
        <f>I178-G178</f>
        <v/>
      </c>
      <c r="K178" s="464">
        <f>((I178/G178)-1)*100</f>
        <v/>
      </c>
      <c r="L178" s="473" t="n"/>
      <c r="M178" s="375" t="n"/>
      <c r="O178" s="75" t="n"/>
      <c r="P178" s="75" t="n"/>
      <c r="Q178" s="75" t="n"/>
      <c r="R178" s="75" t="n"/>
    </row>
    <row r="179" customFormat="1" s="1">
      <c r="C179" s="254" t="inlineStr">
        <is>
          <t>005380</t>
        </is>
      </c>
      <c r="D179" s="424" t="inlineStr">
        <is>
          <t>현대차</t>
        </is>
      </c>
      <c r="E179" s="424" t="n">
        <v>88</v>
      </c>
      <c r="F179" s="424" t="n">
        <v>229500</v>
      </c>
      <c r="G179" s="424">
        <f>E179*F179</f>
        <v/>
      </c>
      <c r="H179" s="424" t="n">
        <v>235000</v>
      </c>
      <c r="I179" s="424">
        <f>E179*H179</f>
        <v/>
      </c>
      <c r="J179" s="476">
        <f>I179-G179</f>
        <v/>
      </c>
      <c r="K179" s="475">
        <f>((I179/G179)-1)*100</f>
        <v/>
      </c>
      <c r="L179" s="473" t="n"/>
      <c r="M179" s="375" t="n"/>
      <c r="O179" s="75" t="n"/>
      <c r="P179" s="75" t="n"/>
      <c r="Q179" s="75" t="n"/>
      <c r="R179" s="75" t="n"/>
    </row>
    <row r="180">
      <c r="C180" s="254" t="inlineStr">
        <is>
          <t>096770</t>
        </is>
      </c>
      <c r="D180" s="424" t="inlineStr">
        <is>
          <t>SK이노베이션</t>
        </is>
      </c>
      <c r="E180" s="424" t="n">
        <v>90</v>
      </c>
      <c r="F180" s="424" t="n">
        <v>228500</v>
      </c>
      <c r="G180" s="424">
        <f>E180*F180</f>
        <v/>
      </c>
      <c r="H180" s="424" t="n">
        <v>265000</v>
      </c>
      <c r="I180" s="424">
        <f>E180*H180</f>
        <v/>
      </c>
      <c r="J180" s="476">
        <f>I180-G180</f>
        <v/>
      </c>
      <c r="K180" s="475">
        <f>((I180/G180)-1)*100</f>
        <v/>
      </c>
      <c r="L180" s="473" t="n"/>
      <c r="M180" s="375" t="n"/>
    </row>
    <row r="181">
      <c r="C181" s="474" t="inlineStr">
        <is>
          <t xml:space="preserve"> 합계</t>
        </is>
      </c>
      <c r="D181" s="375" t="n"/>
      <c r="E181" s="469">
        <f>SUM(E178:E180)</f>
        <v/>
      </c>
      <c r="F181" s="469">
        <f>SUM(F178:F180)</f>
        <v/>
      </c>
      <c r="G181" s="469">
        <f>SUM(G178:G180)</f>
        <v/>
      </c>
      <c r="H181" s="469">
        <f>SUM(H178:H180)</f>
        <v/>
      </c>
      <c r="I181" s="470">
        <f>SUM(I178:I180)</f>
        <v/>
      </c>
      <c r="J181" s="469">
        <f>SUM(J178:J180)</f>
        <v/>
      </c>
      <c r="K181" s="469" t="inlineStr">
        <is>
          <t> </t>
        </is>
      </c>
      <c r="L181" s="474" t="n"/>
      <c r="M181" s="375" t="n"/>
    </row>
    <row r="183" ht="13.5" customHeight="1">
      <c r="A183" s="450" t="inlineStr">
        <is>
          <t>일자</t>
        </is>
      </c>
      <c r="B183" s="428" t="inlineStr">
        <is>
          <t>2021.04.30</t>
        </is>
      </c>
      <c r="C183" s="453" t="inlineStr">
        <is>
          <t>총투자 금액R</t>
        </is>
      </c>
      <c r="D183" s="375" t="n"/>
      <c r="E183" s="380">
        <f>I188+I183</f>
        <v/>
      </c>
      <c r="F183" s="453" t="inlineStr">
        <is>
          <t>총투자 금액</t>
        </is>
      </c>
      <c r="G183" s="380">
        <f>I188</f>
        <v/>
      </c>
      <c r="H183" s="453" t="inlineStr">
        <is>
          <t>가정산 예수금</t>
        </is>
      </c>
      <c r="I183" s="454" t="n">
        <v>314103</v>
      </c>
      <c r="J183" s="455" t="inlineStr">
        <is>
          <t>보유예탁자산 증감</t>
        </is>
      </c>
      <c r="K183" s="456" t="n">
        <v>-1356000</v>
      </c>
      <c r="L183" s="453" t="inlineStr">
        <is>
          <t>평가 손익 합계</t>
        </is>
      </c>
      <c r="M183" s="457">
        <f>J188</f>
        <v/>
      </c>
      <c r="N183" s="75" t="n"/>
      <c r="O183" s="75" t="n"/>
      <c r="P183" s="75" t="n"/>
      <c r="Q183" s="75" t="n"/>
      <c r="R183" s="75" t="n"/>
    </row>
    <row r="184" customFormat="1" s="1">
      <c r="B184" s="458" t="inlineStr">
        <is>
          <t>전체 주식</t>
        </is>
      </c>
      <c r="C184" s="458" t="inlineStr">
        <is>
          <t>주식코드</t>
        </is>
      </c>
      <c r="D184" s="458" t="inlineStr">
        <is>
          <t>주식명</t>
        </is>
      </c>
      <c r="E184" s="459" t="inlineStr">
        <is>
          <t>매입수량</t>
        </is>
      </c>
      <c r="F184" s="459" t="inlineStr">
        <is>
          <t>매입단가</t>
        </is>
      </c>
      <c r="G184" s="458" t="inlineStr">
        <is>
          <t>매입금액</t>
        </is>
      </c>
      <c r="H184" s="460" t="inlineStr">
        <is>
          <t>현재가</t>
        </is>
      </c>
      <c r="I184" s="426" t="inlineStr">
        <is>
          <t>평가금액</t>
        </is>
      </c>
      <c r="J184" s="426" t="inlineStr">
        <is>
          <t>평가손익</t>
        </is>
      </c>
      <c r="K184" s="426" t="inlineStr">
        <is>
          <t>손익률(%)</t>
        </is>
      </c>
      <c r="L184" s="85" t="inlineStr">
        <is>
          <t>비고</t>
        </is>
      </c>
      <c r="M184" s="375" t="n"/>
      <c r="O184" s="75" t="n"/>
      <c r="P184" s="75" t="n"/>
      <c r="Q184" s="75" t="n"/>
      <c r="R184" s="75" t="n"/>
    </row>
    <row r="185" customFormat="1" s="1">
      <c r="C185" s="254" t="inlineStr">
        <is>
          <t>068270</t>
        </is>
      </c>
      <c r="D185" s="424" t="inlineStr">
        <is>
          <t>셀트리온</t>
        </is>
      </c>
      <c r="E185" s="424" t="n">
        <v>262</v>
      </c>
      <c r="F185" s="424" t="n">
        <v>279427</v>
      </c>
      <c r="G185" s="424">
        <f>E185*F185</f>
        <v/>
      </c>
      <c r="H185" s="424" t="n">
        <v>266000</v>
      </c>
      <c r="I185" s="424">
        <f>E185*H185</f>
        <v/>
      </c>
      <c r="J185" s="463">
        <f>I185-G185</f>
        <v/>
      </c>
      <c r="K185" s="464">
        <f>((I185/G185)-1)*100</f>
        <v/>
      </c>
      <c r="L185" s="473" t="n"/>
      <c r="M185" s="375" t="n"/>
      <c r="O185" s="75" t="n"/>
      <c r="P185" s="75" t="n"/>
      <c r="Q185" s="75" t="n"/>
      <c r="R185" s="75" t="n"/>
    </row>
    <row r="186" customFormat="1" s="1">
      <c r="C186" s="254" t="inlineStr">
        <is>
          <t>005380</t>
        </is>
      </c>
      <c r="D186" s="424" t="inlineStr">
        <is>
          <t>현대차</t>
        </is>
      </c>
      <c r="E186" s="424" t="n">
        <v>88</v>
      </c>
      <c r="F186" s="424" t="n">
        <v>229500</v>
      </c>
      <c r="G186" s="424">
        <f>E186*F186</f>
        <v/>
      </c>
      <c r="H186" s="424" t="n">
        <v>212000</v>
      </c>
      <c r="I186" s="424">
        <f>E186*H186</f>
        <v/>
      </c>
      <c r="J186" s="463">
        <f>I186-G186</f>
        <v/>
      </c>
      <c r="K186" s="464">
        <f>((I186/G186)-1)*100</f>
        <v/>
      </c>
      <c r="L186" s="473" t="n"/>
      <c r="M186" s="375" t="n"/>
      <c r="O186" s="75" t="n"/>
      <c r="P186" s="75" t="n"/>
      <c r="Q186" s="75" t="n"/>
      <c r="R186" s="75" t="n"/>
    </row>
    <row r="187">
      <c r="C187" s="254" t="inlineStr">
        <is>
          <t>096770</t>
        </is>
      </c>
      <c r="D187" s="424" t="inlineStr">
        <is>
          <t>SK이노베이션</t>
        </is>
      </c>
      <c r="E187" s="424" t="n">
        <v>90</v>
      </c>
      <c r="F187" s="424" t="n">
        <v>228500</v>
      </c>
      <c r="G187" s="424">
        <f>E187*F187</f>
        <v/>
      </c>
      <c r="H187" s="424" t="n">
        <v>270500</v>
      </c>
      <c r="I187" s="424">
        <f>E187*H187</f>
        <v/>
      </c>
      <c r="J187" s="476">
        <f>I187-G187</f>
        <v/>
      </c>
      <c r="K187" s="475">
        <f>((I187/G187)-1)*100</f>
        <v/>
      </c>
      <c r="L187" s="473" t="n"/>
      <c r="M187" s="375" t="n"/>
    </row>
    <row r="188">
      <c r="C188" s="474" t="inlineStr">
        <is>
          <t xml:space="preserve"> 합계</t>
        </is>
      </c>
      <c r="D188" s="375" t="n"/>
      <c r="E188" s="469">
        <f>SUM(E185:E187)</f>
        <v/>
      </c>
      <c r="F188" s="469">
        <f>SUM(F185:F187)</f>
        <v/>
      </c>
      <c r="G188" s="469">
        <f>SUM(G185:G187)</f>
        <v/>
      </c>
      <c r="H188" s="469">
        <f>SUM(H185:H187)</f>
        <v/>
      </c>
      <c r="I188" s="470">
        <f>SUM(I185:I187)</f>
        <v/>
      </c>
      <c r="J188" s="469">
        <f>SUM(J185:J187)</f>
        <v/>
      </c>
      <c r="K188" s="469" t="inlineStr">
        <is>
          <t> </t>
        </is>
      </c>
      <c r="L188" s="474" t="n"/>
      <c r="M188" s="375" t="n"/>
    </row>
    <row r="190" ht="13.5" customHeight="1">
      <c r="A190" s="450" t="inlineStr">
        <is>
          <t>일자</t>
        </is>
      </c>
      <c r="B190" s="428" t="inlineStr">
        <is>
          <t>2021.04.28</t>
        </is>
      </c>
      <c r="C190" s="453" t="inlineStr">
        <is>
          <t>총투자 금액</t>
        </is>
      </c>
      <c r="D190" s="375" t="n"/>
      <c r="E190" s="380">
        <f>I198</f>
        <v/>
      </c>
      <c r="F190" s="453" t="inlineStr">
        <is>
          <t>가정산 예수금</t>
        </is>
      </c>
      <c r="G190" s="439" t="n">
        <v>314103</v>
      </c>
      <c r="H190" s="453" t="inlineStr">
        <is>
          <t>보유예탁 자산 증감</t>
        </is>
      </c>
      <c r="I190" s="375" t="n"/>
      <c r="J190" s="478" t="n">
        <v>-1356000</v>
      </c>
      <c r="K190" s="375" t="n"/>
      <c r="L190" s="453" t="inlineStr">
        <is>
          <t>평가 손익 합계</t>
        </is>
      </c>
      <c r="M190" s="477">
        <f>J198</f>
        <v/>
      </c>
      <c r="N190" s="75" t="n"/>
      <c r="O190" s="75" t="n"/>
      <c r="P190" s="75" t="n"/>
      <c r="Q190" s="75" t="n"/>
      <c r="R190" s="75" t="n"/>
    </row>
    <row r="191" customFormat="1" s="1">
      <c r="B191" s="479" t="inlineStr">
        <is>
          <t>당일 주식</t>
        </is>
      </c>
      <c r="C191" s="458" t="inlineStr">
        <is>
          <t>주식코드</t>
        </is>
      </c>
      <c r="D191" s="458" t="inlineStr">
        <is>
          <t>주식명</t>
        </is>
      </c>
      <c r="E191" s="459" t="inlineStr">
        <is>
          <t>매입수량</t>
        </is>
      </c>
      <c r="F191" s="459" t="inlineStr">
        <is>
          <t>매입단가</t>
        </is>
      </c>
      <c r="G191" s="458" t="inlineStr">
        <is>
          <t>매입금액</t>
        </is>
      </c>
      <c r="H191" s="460" t="inlineStr">
        <is>
          <t>현재가</t>
        </is>
      </c>
      <c r="I191" s="426" t="inlineStr">
        <is>
          <t>평가금액</t>
        </is>
      </c>
      <c r="J191" s="426" t="inlineStr">
        <is>
          <t>평가손익</t>
        </is>
      </c>
      <c r="K191" s="426" t="inlineStr">
        <is>
          <t>손익률(%)</t>
        </is>
      </c>
      <c r="L191" s="85" t="inlineStr">
        <is>
          <t>비고</t>
        </is>
      </c>
      <c r="M191" s="375" t="n"/>
      <c r="O191" s="75" t="n"/>
      <c r="P191" s="75" t="n"/>
      <c r="Q191" s="75" t="n"/>
      <c r="R191" s="75" t="n"/>
    </row>
    <row r="192" customFormat="1" s="1">
      <c r="C192" s="254" t="inlineStr">
        <is>
          <t>068270</t>
        </is>
      </c>
      <c r="D192" s="424" t="inlineStr">
        <is>
          <t>셀트리온</t>
        </is>
      </c>
      <c r="E192" s="424" t="n">
        <v>112</v>
      </c>
      <c r="F192" s="424" t="n">
        <v>272500</v>
      </c>
      <c r="G192" s="424">
        <f>E192*F192</f>
        <v/>
      </c>
      <c r="H192" s="424" t="n">
        <v>270000</v>
      </c>
      <c r="I192" s="424">
        <f>E192*H192</f>
        <v/>
      </c>
      <c r="J192" s="476">
        <f>I192-G192</f>
        <v/>
      </c>
      <c r="K192" s="475">
        <f>((I192/G192)-1)*100</f>
        <v/>
      </c>
      <c r="L192" s="473" t="n"/>
      <c r="M192" s="375" t="n"/>
      <c r="O192" s="75" t="n"/>
      <c r="P192" s="75" t="n"/>
      <c r="Q192" s="75" t="n"/>
      <c r="R192" s="75" t="n"/>
    </row>
    <row r="193">
      <c r="C193" s="474" t="inlineStr">
        <is>
          <t xml:space="preserve"> 합계</t>
        </is>
      </c>
      <c r="D193" s="375" t="n"/>
      <c r="E193" s="469">
        <f>SUM(E192:E192)</f>
        <v/>
      </c>
      <c r="F193" s="469">
        <f>SUM(F192:F192)</f>
        <v/>
      </c>
      <c r="G193" s="469">
        <f>SUM(G192:G192)</f>
        <v/>
      </c>
      <c r="H193" s="469">
        <f>SUM(H192:H192)</f>
        <v/>
      </c>
      <c r="I193" s="469">
        <f>SUM(I192:I192)</f>
        <v/>
      </c>
      <c r="J193" s="469">
        <f>SUM(J192:J192)</f>
        <v/>
      </c>
      <c r="K193" s="469" t="inlineStr">
        <is>
          <t> </t>
        </is>
      </c>
      <c r="L193" s="474" t="n"/>
      <c r="M193" s="375" t="n"/>
    </row>
    <row r="194" customFormat="1" s="1">
      <c r="B194" s="458" t="inlineStr">
        <is>
          <t>전체 주식</t>
        </is>
      </c>
      <c r="C194" s="458" t="inlineStr">
        <is>
          <t>주식코드</t>
        </is>
      </c>
      <c r="D194" s="458" t="inlineStr">
        <is>
          <t>주식명</t>
        </is>
      </c>
      <c r="E194" s="459" t="inlineStr">
        <is>
          <t>매입수량</t>
        </is>
      </c>
      <c r="F194" s="459" t="inlineStr">
        <is>
          <t>매입단가</t>
        </is>
      </c>
      <c r="G194" s="458" t="inlineStr">
        <is>
          <t>매입금액</t>
        </is>
      </c>
      <c r="H194" s="460" t="inlineStr">
        <is>
          <t>현재가</t>
        </is>
      </c>
      <c r="I194" s="426" t="inlineStr">
        <is>
          <t>평가금액</t>
        </is>
      </c>
      <c r="J194" s="426" t="inlineStr">
        <is>
          <t>평가손익</t>
        </is>
      </c>
      <c r="K194" s="426" t="inlineStr">
        <is>
          <t>손익률(%)</t>
        </is>
      </c>
      <c r="L194" s="85" t="inlineStr">
        <is>
          <t>비고</t>
        </is>
      </c>
      <c r="M194" s="375" t="n"/>
      <c r="O194" s="75" t="n"/>
      <c r="P194" s="75" t="n"/>
      <c r="Q194" s="75" t="n"/>
      <c r="R194" s="75" t="n"/>
    </row>
    <row r="195" customFormat="1" s="1">
      <c r="C195" s="254" t="inlineStr">
        <is>
          <t>068270</t>
        </is>
      </c>
      <c r="D195" s="424" t="inlineStr">
        <is>
          <t>셀트리온</t>
        </is>
      </c>
      <c r="E195" s="424" t="n">
        <v>262</v>
      </c>
      <c r="F195" s="424" t="n">
        <v>279427</v>
      </c>
      <c r="G195" s="424">
        <f>E195*F195</f>
        <v/>
      </c>
      <c r="H195" s="424" t="n">
        <v>270000</v>
      </c>
      <c r="I195" s="424">
        <f>E195*H195</f>
        <v/>
      </c>
      <c r="J195" s="463">
        <f>I195-G195</f>
        <v/>
      </c>
      <c r="K195" s="464">
        <f>((I195/G195)-1)*100</f>
        <v/>
      </c>
      <c r="L195" s="473" t="n"/>
      <c r="M195" s="375" t="n"/>
      <c r="O195" s="75" t="n"/>
      <c r="P195" s="75" t="n"/>
      <c r="Q195" s="75" t="n"/>
      <c r="R195" s="75" t="n"/>
    </row>
    <row r="196" customFormat="1" s="1">
      <c r="C196" s="254" t="inlineStr">
        <is>
          <t>005380</t>
        </is>
      </c>
      <c r="D196" s="424" t="inlineStr">
        <is>
          <t>현대차</t>
        </is>
      </c>
      <c r="E196" s="424" t="n">
        <v>88</v>
      </c>
      <c r="F196" s="424" t="n">
        <v>229500</v>
      </c>
      <c r="G196" s="424">
        <f>E196*F196</f>
        <v/>
      </c>
      <c r="H196" s="424" t="n">
        <v>221500</v>
      </c>
      <c r="I196" s="424">
        <f>E196*H196</f>
        <v/>
      </c>
      <c r="J196" s="463">
        <f>I196-G196</f>
        <v/>
      </c>
      <c r="K196" s="464">
        <f>((I196/G196)-1)*100</f>
        <v/>
      </c>
      <c r="L196" s="473" t="n"/>
      <c r="M196" s="375" t="n"/>
      <c r="O196" s="75" t="n"/>
      <c r="P196" s="75" t="n"/>
      <c r="Q196" s="75" t="n"/>
      <c r="R196" s="75" t="n"/>
    </row>
    <row r="197">
      <c r="C197" s="254" t="inlineStr">
        <is>
          <t>096770</t>
        </is>
      </c>
      <c r="D197" s="424" t="inlineStr">
        <is>
          <t>SK이노베이션</t>
        </is>
      </c>
      <c r="E197" s="424" t="n">
        <v>90</v>
      </c>
      <c r="F197" s="424" t="n">
        <v>228500</v>
      </c>
      <c r="G197" s="424">
        <f>E197*F197</f>
        <v/>
      </c>
      <c r="H197" s="424" t="n">
        <v>270000</v>
      </c>
      <c r="I197" s="424">
        <f>E197*H197</f>
        <v/>
      </c>
      <c r="J197" s="476">
        <f>I197-G197</f>
        <v/>
      </c>
      <c r="K197" s="475">
        <f>((I197/G197)-1)*100</f>
        <v/>
      </c>
      <c r="L197" s="473" t="n"/>
      <c r="M197" s="375" t="n"/>
    </row>
    <row r="198">
      <c r="C198" s="474" t="inlineStr">
        <is>
          <t xml:space="preserve"> 합계</t>
        </is>
      </c>
      <c r="D198" s="375" t="n"/>
      <c r="E198" s="469">
        <f>SUM(E195:E197)</f>
        <v/>
      </c>
      <c r="F198" s="469">
        <f>SUM(F195:F197)</f>
        <v/>
      </c>
      <c r="G198" s="469">
        <f>SUM(G195:G197)</f>
        <v/>
      </c>
      <c r="H198" s="469">
        <f>SUM(H195:H197)</f>
        <v/>
      </c>
      <c r="I198" s="469">
        <f>SUM(I195:I197)</f>
        <v/>
      </c>
      <c r="J198" s="469">
        <f>SUM(J195:J197)</f>
        <v/>
      </c>
      <c r="K198" s="469" t="inlineStr">
        <is>
          <t> </t>
        </is>
      </c>
      <c r="L198" s="474" t="n"/>
      <c r="M198" s="375" t="n"/>
    </row>
    <row r="200" ht="13.5" customHeight="1">
      <c r="A200" s="450" t="inlineStr">
        <is>
          <t>일자</t>
        </is>
      </c>
      <c r="B200" s="428" t="inlineStr">
        <is>
          <t>2021.04.27</t>
        </is>
      </c>
      <c r="C200" s="453" t="inlineStr">
        <is>
          <t>총투자 금액</t>
        </is>
      </c>
      <c r="D200" s="375" t="n"/>
      <c r="E200" s="380">
        <f>I208+I203</f>
        <v/>
      </c>
      <c r="F200" s="453" t="inlineStr">
        <is>
          <t>가정산 예수금</t>
        </is>
      </c>
      <c r="G200" s="439" t="n">
        <v>33182985</v>
      </c>
      <c r="H200" s="453" t="inlineStr">
        <is>
          <t>보유예탁 자산 증감</t>
        </is>
      </c>
      <c r="I200" s="375" t="n"/>
      <c r="J200" s="478" t="n">
        <v>-1356000</v>
      </c>
      <c r="K200" s="375" t="n"/>
      <c r="L200" s="453" t="inlineStr">
        <is>
          <t>평가 손익 합계</t>
        </is>
      </c>
      <c r="M200" s="477">
        <f>J208</f>
        <v/>
      </c>
      <c r="N200" s="75" t="n"/>
      <c r="O200" s="75" t="n"/>
      <c r="P200" s="75" t="n"/>
      <c r="Q200" s="75" t="n"/>
      <c r="R200" s="75" t="n"/>
    </row>
    <row r="201" customFormat="1" s="1">
      <c r="B201" s="479" t="inlineStr">
        <is>
          <t>당일 주식</t>
        </is>
      </c>
      <c r="C201" s="458" t="inlineStr">
        <is>
          <t>주식코드</t>
        </is>
      </c>
      <c r="D201" s="458" t="inlineStr">
        <is>
          <t>주식명</t>
        </is>
      </c>
      <c r="E201" s="459" t="inlineStr">
        <is>
          <t>매입수량</t>
        </is>
      </c>
      <c r="F201" s="459" t="inlineStr">
        <is>
          <t>매입단가</t>
        </is>
      </c>
      <c r="G201" s="458" t="inlineStr">
        <is>
          <t>매입금액</t>
        </is>
      </c>
      <c r="H201" s="460" t="inlineStr">
        <is>
          <t>현재가</t>
        </is>
      </c>
      <c r="I201" s="426" t="inlineStr">
        <is>
          <t>평가금액</t>
        </is>
      </c>
      <c r="J201" s="426" t="inlineStr">
        <is>
          <t>평가손익</t>
        </is>
      </c>
      <c r="K201" s="426" t="inlineStr">
        <is>
          <t>손익률(%)</t>
        </is>
      </c>
      <c r="L201" s="85" t="inlineStr">
        <is>
          <t>비고</t>
        </is>
      </c>
      <c r="M201" s="375" t="n"/>
      <c r="O201" s="75" t="n"/>
      <c r="P201" s="75" t="n"/>
      <c r="Q201" s="75" t="n"/>
      <c r="R201" s="75" t="n"/>
    </row>
    <row r="202" customFormat="1" s="1">
      <c r="C202" s="254" t="inlineStr">
        <is>
          <t>068270</t>
        </is>
      </c>
      <c r="D202" s="424" t="inlineStr">
        <is>
          <t>셀트리온</t>
        </is>
      </c>
      <c r="E202" s="424" t="n">
        <v>12</v>
      </c>
      <c r="F202" s="424" t="n">
        <v>280000</v>
      </c>
      <c r="G202" s="424">
        <f>E202*F202</f>
        <v/>
      </c>
      <c r="H202" s="439" t="n">
        <v>324500</v>
      </c>
      <c r="I202" s="424">
        <f>E202*H202</f>
        <v/>
      </c>
      <c r="J202" s="476">
        <f>I202-G202</f>
        <v/>
      </c>
      <c r="K202" s="475">
        <f>((I202/G202)-1)*100</f>
        <v/>
      </c>
      <c r="L202" s="473" t="n"/>
      <c r="M202" s="375" t="n"/>
      <c r="O202" s="75" t="n"/>
      <c r="P202" s="75" t="n"/>
      <c r="Q202" s="75" t="n"/>
      <c r="R202" s="75" t="n"/>
    </row>
    <row r="203">
      <c r="C203" s="474" t="inlineStr">
        <is>
          <t xml:space="preserve"> 합계</t>
        </is>
      </c>
      <c r="D203" s="375" t="n"/>
      <c r="E203" s="469">
        <f>SUM(E202:E202)</f>
        <v/>
      </c>
      <c r="F203" s="469">
        <f>SUM(F202:F202)</f>
        <v/>
      </c>
      <c r="G203" s="469">
        <f>SUM(G202:G202)</f>
        <v/>
      </c>
      <c r="H203" s="469">
        <f>SUM(H202:H202)</f>
        <v/>
      </c>
      <c r="I203" s="469">
        <f>SUM(I202:I202)</f>
        <v/>
      </c>
      <c r="J203" s="469">
        <f>SUM(J202:J202)</f>
        <v/>
      </c>
      <c r="K203" s="469" t="inlineStr">
        <is>
          <t> </t>
        </is>
      </c>
      <c r="L203" s="474" t="n"/>
      <c r="M203" s="375" t="n"/>
    </row>
    <row r="204" customFormat="1" s="1">
      <c r="B204" s="458" t="inlineStr">
        <is>
          <t>전체 주식</t>
        </is>
      </c>
      <c r="C204" s="458" t="inlineStr">
        <is>
          <t>주식코드</t>
        </is>
      </c>
      <c r="D204" s="458" t="inlineStr">
        <is>
          <t>주식명</t>
        </is>
      </c>
      <c r="E204" s="459" t="inlineStr">
        <is>
          <t>매입수량</t>
        </is>
      </c>
      <c r="F204" s="459" t="inlineStr">
        <is>
          <t>매입단가</t>
        </is>
      </c>
      <c r="G204" s="458" t="inlineStr">
        <is>
          <t>매입금액</t>
        </is>
      </c>
      <c r="H204" s="460" t="inlineStr">
        <is>
          <t>현재가</t>
        </is>
      </c>
      <c r="I204" s="426" t="inlineStr">
        <is>
          <t>평가금액</t>
        </is>
      </c>
      <c r="J204" s="426" t="inlineStr">
        <is>
          <t>평가손익</t>
        </is>
      </c>
      <c r="K204" s="426" t="inlineStr">
        <is>
          <t>손익률(%)</t>
        </is>
      </c>
      <c r="L204" s="85" t="inlineStr">
        <is>
          <t>비고</t>
        </is>
      </c>
      <c r="M204" s="375" t="n"/>
      <c r="O204" s="75" t="n"/>
      <c r="P204" s="75" t="n"/>
      <c r="Q204" s="75" t="n"/>
      <c r="R204" s="75" t="n"/>
    </row>
    <row r="205" customFormat="1" s="1">
      <c r="C205" s="254" t="inlineStr">
        <is>
          <t>068270</t>
        </is>
      </c>
      <c r="D205" s="424" t="inlineStr">
        <is>
          <t>셀트리온</t>
        </is>
      </c>
      <c r="E205" s="424" t="n">
        <v>150</v>
      </c>
      <c r="F205" s="424" t="n">
        <v>285000</v>
      </c>
      <c r="G205" s="424">
        <f>E205*F205</f>
        <v/>
      </c>
      <c r="H205" s="439" t="n">
        <v>274000</v>
      </c>
      <c r="I205" s="424">
        <f>E205*H205</f>
        <v/>
      </c>
      <c r="J205" s="463">
        <f>I205-G205</f>
        <v/>
      </c>
      <c r="K205" s="464">
        <f>((I205/G205)-1)*100</f>
        <v/>
      </c>
      <c r="L205" s="473" t="n"/>
      <c r="M205" s="375" t="n"/>
      <c r="O205" s="75" t="n"/>
      <c r="P205" s="75" t="n"/>
      <c r="Q205" s="75" t="n"/>
      <c r="R205" s="75" t="n"/>
    </row>
    <row r="206" customFormat="1" s="1">
      <c r="C206" s="254" t="inlineStr">
        <is>
          <t>005380</t>
        </is>
      </c>
      <c r="D206" s="424" t="inlineStr">
        <is>
          <t>현대차</t>
        </is>
      </c>
      <c r="E206" s="424" t="n">
        <v>88</v>
      </c>
      <c r="F206" s="424" t="n">
        <v>229500</v>
      </c>
      <c r="G206" s="424">
        <f>E206*F206</f>
        <v/>
      </c>
      <c r="H206" s="480" t="n">
        <v>220000</v>
      </c>
      <c r="I206" s="424">
        <f>E206*H206</f>
        <v/>
      </c>
      <c r="J206" s="463">
        <f>I206-G206</f>
        <v/>
      </c>
      <c r="K206" s="464">
        <f>((I206/G206)-1)*100</f>
        <v/>
      </c>
      <c r="L206" s="473" t="n"/>
      <c r="M206" s="375" t="n"/>
      <c r="O206" s="75" t="n"/>
      <c r="P206" s="75" t="n"/>
      <c r="Q206" s="75" t="n"/>
      <c r="R206" s="75" t="n"/>
    </row>
    <row r="207">
      <c r="C207" s="254" t="inlineStr">
        <is>
          <t>096770</t>
        </is>
      </c>
      <c r="D207" s="424" t="inlineStr">
        <is>
          <t>SK이노베이션</t>
        </is>
      </c>
      <c r="E207" s="424" t="n">
        <v>90</v>
      </c>
      <c r="F207" s="424" t="n">
        <v>228500</v>
      </c>
      <c r="G207" s="424">
        <f>E207*F207</f>
        <v/>
      </c>
      <c r="H207" s="480" t="n">
        <v>280500</v>
      </c>
      <c r="I207" s="424">
        <f>E207*H207</f>
        <v/>
      </c>
      <c r="J207" s="476">
        <f>I207-G207</f>
        <v/>
      </c>
      <c r="K207" s="475">
        <f>((I207/G207)-1)*100</f>
        <v/>
      </c>
      <c r="L207" s="473" t="n"/>
      <c r="M207" s="375" t="n"/>
    </row>
    <row r="208">
      <c r="C208" s="474" t="inlineStr">
        <is>
          <t xml:space="preserve"> 합계</t>
        </is>
      </c>
      <c r="D208" s="375" t="n"/>
      <c r="E208" s="469">
        <f>SUM(E205:E207)</f>
        <v/>
      </c>
      <c r="F208" s="469">
        <f>SUM(F205:F207)</f>
        <v/>
      </c>
      <c r="G208" s="469">
        <f>SUM(G205:G207)</f>
        <v/>
      </c>
      <c r="H208" s="469">
        <f>SUM(H205:H207)</f>
        <v/>
      </c>
      <c r="I208" s="469">
        <f>SUM(I205:I207)</f>
        <v/>
      </c>
      <c r="J208" s="469">
        <f>SUM(J205:J207)</f>
        <v/>
      </c>
      <c r="K208" s="469" t="inlineStr">
        <is>
          <t> </t>
        </is>
      </c>
      <c r="L208" s="474" t="n"/>
      <c r="M208" s="375" t="n"/>
    </row>
    <row r="210" ht="13.5" customHeight="1">
      <c r="A210" s="450" t="inlineStr">
        <is>
          <t>일자</t>
        </is>
      </c>
      <c r="B210" s="428" t="inlineStr">
        <is>
          <t>2021.03.31</t>
        </is>
      </c>
      <c r="C210" s="453" t="inlineStr">
        <is>
          <t>총투자 금액</t>
        </is>
      </c>
      <c r="D210" s="375" t="n"/>
      <c r="E210" s="442">
        <f>I215+G210</f>
        <v/>
      </c>
      <c r="F210" s="453" t="inlineStr">
        <is>
          <t>가정산 예수금</t>
        </is>
      </c>
      <c r="G210" s="439" t="n">
        <v>33182985</v>
      </c>
      <c r="H210" s="453" t="inlineStr">
        <is>
          <t>보유예탁 자산 증감</t>
        </is>
      </c>
      <c r="I210" s="375" t="n"/>
      <c r="J210" s="478" t="n">
        <v>-1356000</v>
      </c>
      <c r="K210" s="375" t="n"/>
      <c r="L210" s="453" t="inlineStr">
        <is>
          <t>평가 손익 합계</t>
        </is>
      </c>
      <c r="M210" s="477">
        <f>J215</f>
        <v/>
      </c>
      <c r="N210" s="75" t="n"/>
      <c r="O210" s="75" t="n"/>
      <c r="P210" s="75" t="n"/>
      <c r="Q210" s="75" t="n"/>
      <c r="R210" s="75" t="n"/>
    </row>
    <row r="211" customFormat="1" s="1">
      <c r="B211" s="458" t="inlineStr">
        <is>
          <t>전체 주식</t>
        </is>
      </c>
      <c r="C211" s="458" t="inlineStr">
        <is>
          <t>주식코드</t>
        </is>
      </c>
      <c r="D211" s="458" t="inlineStr">
        <is>
          <t>주식명</t>
        </is>
      </c>
      <c r="E211" s="459" t="inlineStr">
        <is>
          <t>매입수량</t>
        </is>
      </c>
      <c r="F211" s="459" t="inlineStr">
        <is>
          <t>매입단가</t>
        </is>
      </c>
      <c r="G211" s="458" t="inlineStr">
        <is>
          <t>매입금액</t>
        </is>
      </c>
      <c r="H211" s="460" t="inlineStr">
        <is>
          <t>현재가</t>
        </is>
      </c>
      <c r="I211" s="426" t="inlineStr">
        <is>
          <t>평가금액</t>
        </is>
      </c>
      <c r="J211" s="426" t="inlineStr">
        <is>
          <t>평가손익</t>
        </is>
      </c>
      <c r="K211" s="426" t="inlineStr">
        <is>
          <t>손익률(%)</t>
        </is>
      </c>
      <c r="L211" s="85" t="inlineStr">
        <is>
          <t>비고</t>
        </is>
      </c>
      <c r="M211" s="375" t="n"/>
      <c r="O211" s="75" t="n"/>
      <c r="P211" s="75" t="n"/>
      <c r="Q211" s="75" t="n"/>
      <c r="R211" s="75" t="n"/>
    </row>
    <row r="212" customFormat="1" s="1">
      <c r="C212" s="254" t="inlineStr">
        <is>
          <t>068270</t>
        </is>
      </c>
      <c r="D212" s="424" t="inlineStr">
        <is>
          <t>셀트리온</t>
        </is>
      </c>
      <c r="E212" s="424" t="n">
        <v>138</v>
      </c>
      <c r="F212" s="424" t="n">
        <v>285000</v>
      </c>
      <c r="G212" s="424">
        <f>E212*F212</f>
        <v/>
      </c>
      <c r="H212" s="439" t="n">
        <v>324500</v>
      </c>
      <c r="I212" s="424">
        <f>E212*H212</f>
        <v/>
      </c>
      <c r="J212" s="476">
        <f>I212-G212</f>
        <v/>
      </c>
      <c r="K212" s="475">
        <f>((I212/G212)-1)*100</f>
        <v/>
      </c>
      <c r="L212" s="473" t="n"/>
      <c r="M212" s="375" t="n"/>
      <c r="O212" s="75" t="n"/>
      <c r="P212" s="75" t="n"/>
      <c r="Q212" s="75" t="n"/>
      <c r="R212" s="75" t="n"/>
    </row>
    <row r="213" customFormat="1" s="1">
      <c r="C213" s="254" t="inlineStr">
        <is>
          <t>005380</t>
        </is>
      </c>
      <c r="D213" s="424" t="inlineStr">
        <is>
          <t>현대차</t>
        </is>
      </c>
      <c r="E213" s="424" t="n">
        <v>88</v>
      </c>
      <c r="F213" s="424" t="n">
        <v>229500</v>
      </c>
      <c r="G213" s="424">
        <f>E213*F213</f>
        <v/>
      </c>
      <c r="H213" s="480" t="n">
        <v>218000</v>
      </c>
      <c r="I213" s="424">
        <f>E213*H213</f>
        <v/>
      </c>
      <c r="J213" s="463">
        <f>I213-G213</f>
        <v/>
      </c>
      <c r="K213" s="464">
        <f>((I213/G213)-1)*100</f>
        <v/>
      </c>
      <c r="L213" s="473" t="n"/>
      <c r="M213" s="375" t="n"/>
      <c r="O213" s="75" t="n"/>
      <c r="P213" s="75" t="n"/>
      <c r="Q213" s="75" t="n"/>
      <c r="R213" s="75" t="n"/>
    </row>
    <row r="214">
      <c r="C214" s="254" t="inlineStr">
        <is>
          <t>096770</t>
        </is>
      </c>
      <c r="D214" s="424" t="inlineStr">
        <is>
          <t>SK이노베이션</t>
        </is>
      </c>
      <c r="E214" s="424" t="n">
        <v>90</v>
      </c>
      <c r="F214" s="424" t="n">
        <v>228500</v>
      </c>
      <c r="G214" s="424">
        <f>E214*F214</f>
        <v/>
      </c>
      <c r="H214" s="480" t="n">
        <v>219000</v>
      </c>
      <c r="I214" s="424">
        <f>E214*H214</f>
        <v/>
      </c>
      <c r="J214" s="463">
        <f>I214-G214</f>
        <v/>
      </c>
      <c r="K214" s="464">
        <f>((I214/G214)-1)*100</f>
        <v/>
      </c>
      <c r="L214" s="473" t="n"/>
      <c r="M214" s="375" t="n"/>
    </row>
    <row r="215">
      <c r="C215" s="474" t="inlineStr">
        <is>
          <t xml:space="preserve"> 합계</t>
        </is>
      </c>
      <c r="D215" s="375" t="n"/>
      <c r="E215" s="469">
        <f>SUM(E212:E214)</f>
        <v/>
      </c>
      <c r="F215" s="469">
        <f>SUM(F212:F214)</f>
        <v/>
      </c>
      <c r="G215" s="469">
        <f>SUM(G212:G214)</f>
        <v/>
      </c>
      <c r="H215" s="469">
        <f>SUM(H212:H214)</f>
        <v/>
      </c>
      <c r="I215" s="469">
        <f>SUM(I212:I214)</f>
        <v/>
      </c>
      <c r="J215" s="469">
        <f>SUM(J212:J214)</f>
        <v/>
      </c>
      <c r="K215" s="469" t="inlineStr">
        <is>
          <t> </t>
        </is>
      </c>
      <c r="L215" s="474" t="n"/>
      <c r="M215" s="375" t="n"/>
    </row>
    <row r="217" ht="13.5" customHeight="1">
      <c r="A217" s="450" t="inlineStr">
        <is>
          <t>일자</t>
        </is>
      </c>
      <c r="B217" s="428" t="inlineStr">
        <is>
          <t>2021.03.20</t>
        </is>
      </c>
      <c r="C217" s="453" t="inlineStr">
        <is>
          <t>총투자 금액</t>
        </is>
      </c>
      <c r="D217" s="375" t="n"/>
      <c r="E217" s="442">
        <f>I222+G217</f>
        <v/>
      </c>
      <c r="F217" s="453" t="inlineStr">
        <is>
          <t>가정산 예수금</t>
        </is>
      </c>
      <c r="G217" s="439" t="n">
        <v>33182985</v>
      </c>
      <c r="H217" s="453" t="inlineStr">
        <is>
          <t>보유예탁 자산 증감</t>
        </is>
      </c>
      <c r="I217" s="375" t="n"/>
      <c r="J217" s="478" t="n">
        <v>-1356000</v>
      </c>
      <c r="K217" s="375" t="n"/>
      <c r="L217" s="453" t="inlineStr">
        <is>
          <t>평가 손익 합계</t>
        </is>
      </c>
      <c r="M217" s="457">
        <f>J222</f>
        <v/>
      </c>
      <c r="N217" s="75" t="n"/>
      <c r="O217" s="75" t="n"/>
      <c r="P217" s="75" t="n"/>
      <c r="Q217" s="75" t="n"/>
      <c r="R217" s="75" t="n"/>
    </row>
    <row r="218" customFormat="1" s="1">
      <c r="B218" s="458" t="inlineStr">
        <is>
          <t>전체 주식</t>
        </is>
      </c>
      <c r="C218" s="458" t="inlineStr">
        <is>
          <t>주식코드</t>
        </is>
      </c>
      <c r="D218" s="458" t="inlineStr">
        <is>
          <t>주식명</t>
        </is>
      </c>
      <c r="E218" s="459" t="inlineStr">
        <is>
          <t>매입수량</t>
        </is>
      </c>
      <c r="F218" s="459" t="inlineStr">
        <is>
          <t>매입단가</t>
        </is>
      </c>
      <c r="G218" s="458" t="inlineStr">
        <is>
          <t>매입금액</t>
        </is>
      </c>
      <c r="H218" s="460" t="inlineStr">
        <is>
          <t>현재가</t>
        </is>
      </c>
      <c r="I218" s="426" t="inlineStr">
        <is>
          <t>평가금액</t>
        </is>
      </c>
      <c r="J218" s="426" t="inlineStr">
        <is>
          <t>평가손익</t>
        </is>
      </c>
      <c r="K218" s="426" t="inlineStr">
        <is>
          <t>손익률(%)</t>
        </is>
      </c>
      <c r="L218" s="85" t="inlineStr">
        <is>
          <t>비고</t>
        </is>
      </c>
      <c r="M218" s="375" t="n"/>
      <c r="O218" s="75" t="n"/>
      <c r="P218" s="75" t="n"/>
      <c r="Q218" s="75" t="n"/>
      <c r="R218" s="75" t="n"/>
    </row>
    <row r="219" customFormat="1" s="1">
      <c r="C219" s="254" t="inlineStr">
        <is>
          <t>068270</t>
        </is>
      </c>
      <c r="D219" s="424" t="inlineStr">
        <is>
          <t>셀트리온</t>
        </is>
      </c>
      <c r="E219" s="424" t="n">
        <v>138</v>
      </c>
      <c r="F219" s="424" t="n">
        <v>285000</v>
      </c>
      <c r="G219" s="424">
        <f>E219*F219</f>
        <v/>
      </c>
      <c r="H219" s="439" t="n">
        <v>287000</v>
      </c>
      <c r="I219" s="424">
        <f>E219*H219</f>
        <v/>
      </c>
      <c r="J219" s="476">
        <f>I219-G219</f>
        <v/>
      </c>
      <c r="K219" s="475">
        <f>((I219/G219)-1)*100</f>
        <v/>
      </c>
      <c r="L219" s="473" t="n"/>
      <c r="M219" s="375" t="n"/>
      <c r="O219" s="75" t="n"/>
      <c r="P219" s="75" t="n"/>
      <c r="Q219" s="75" t="n"/>
      <c r="R219" s="75" t="n"/>
    </row>
    <row r="220" customFormat="1" s="1">
      <c r="C220" s="254" t="inlineStr">
        <is>
          <t>005380</t>
        </is>
      </c>
      <c r="D220" s="424" t="inlineStr">
        <is>
          <t>현대차</t>
        </is>
      </c>
      <c r="E220" s="424" t="n">
        <v>88</v>
      </c>
      <c r="F220" s="424" t="n">
        <v>229500</v>
      </c>
      <c r="G220" s="424">
        <f>E220*F220</f>
        <v/>
      </c>
      <c r="H220" s="439" t="n">
        <v>229500</v>
      </c>
      <c r="I220" s="424">
        <f>E220*H220</f>
        <v/>
      </c>
      <c r="J220" s="476">
        <f>I220-G220</f>
        <v/>
      </c>
      <c r="K220" s="475">
        <f>((I220/G220)-1)*100</f>
        <v/>
      </c>
      <c r="L220" s="473" t="n"/>
      <c r="M220" s="375" t="n"/>
      <c r="O220" s="75" t="n"/>
      <c r="P220" s="75" t="n"/>
      <c r="Q220" s="75" t="n"/>
      <c r="R220" s="75" t="n"/>
    </row>
    <row r="221">
      <c r="C221" s="254" t="inlineStr">
        <is>
          <t>096770</t>
        </is>
      </c>
      <c r="D221" s="424" t="inlineStr">
        <is>
          <t>SK이노베이션</t>
        </is>
      </c>
      <c r="E221" s="424" t="n">
        <v>90</v>
      </c>
      <c r="F221" s="424" t="n">
        <v>228500</v>
      </c>
      <c r="G221" s="424">
        <f>E221*F221</f>
        <v/>
      </c>
      <c r="H221" s="480" t="n">
        <v>211500</v>
      </c>
      <c r="I221" s="424">
        <f>E221*H221</f>
        <v/>
      </c>
      <c r="J221" s="463">
        <f>I221-G221</f>
        <v/>
      </c>
      <c r="K221" s="464">
        <f>((I221/G221)-1)*100</f>
        <v/>
      </c>
      <c r="L221" s="473" t="n"/>
      <c r="M221" s="375" t="n"/>
    </row>
    <row r="222">
      <c r="C222" s="474" t="inlineStr">
        <is>
          <t xml:space="preserve"> 합계</t>
        </is>
      </c>
      <c r="D222" s="375" t="n"/>
      <c r="E222" s="469">
        <f>SUM(E219:E221)</f>
        <v/>
      </c>
      <c r="F222" s="469">
        <f>SUM(F219:F221)</f>
        <v/>
      </c>
      <c r="G222" s="469">
        <f>SUM(G219:G221)</f>
        <v/>
      </c>
      <c r="H222" s="469">
        <f>SUM(H219:H221)</f>
        <v/>
      </c>
      <c r="I222" s="469">
        <f>SUM(I219:I221)</f>
        <v/>
      </c>
      <c r="J222" s="469">
        <f>SUM(J219:J221)</f>
        <v/>
      </c>
      <c r="K222" s="469" t="inlineStr">
        <is>
          <t> </t>
        </is>
      </c>
      <c r="L222" s="474" t="n"/>
      <c r="M222" s="375" t="n"/>
    </row>
    <row r="224" ht="13.5" customHeight="1">
      <c r="A224" s="450" t="inlineStr">
        <is>
          <t>일자</t>
        </is>
      </c>
      <c r="B224" s="428" t="inlineStr">
        <is>
          <t>2021.03.18</t>
        </is>
      </c>
      <c r="C224" s="453" t="inlineStr">
        <is>
          <t>총투자 금액</t>
        </is>
      </c>
      <c r="D224" s="375" t="n"/>
      <c r="E224" s="442">
        <f>I229+G224</f>
        <v/>
      </c>
      <c r="F224" s="453" t="inlineStr">
        <is>
          <t>가정산 예수금</t>
        </is>
      </c>
      <c r="G224" s="439" t="n">
        <v>33182985</v>
      </c>
      <c r="H224" s="453" t="inlineStr">
        <is>
          <t>보유예탁 자산 증감</t>
        </is>
      </c>
      <c r="I224" s="375" t="n"/>
      <c r="J224" s="481" t="n">
        <v>27834000</v>
      </c>
      <c r="K224" s="375" t="n"/>
      <c r="L224" s="453" t="inlineStr">
        <is>
          <t>평가 손익 합계</t>
        </is>
      </c>
      <c r="M224" s="477">
        <f>J229</f>
        <v/>
      </c>
      <c r="N224" s="75" t="n"/>
      <c r="O224" s="75" t="n"/>
      <c r="P224" s="75" t="n"/>
      <c r="Q224" s="75" t="n"/>
      <c r="R224" s="75" t="n"/>
    </row>
    <row r="225" customFormat="1" s="1">
      <c r="B225" s="458" t="inlineStr">
        <is>
          <t>전체 주식</t>
        </is>
      </c>
      <c r="C225" s="458" t="inlineStr">
        <is>
          <t>주식코드</t>
        </is>
      </c>
      <c r="D225" s="458" t="inlineStr">
        <is>
          <t>주식명</t>
        </is>
      </c>
      <c r="E225" s="459" t="inlineStr">
        <is>
          <t>매입수량</t>
        </is>
      </c>
      <c r="F225" s="459" t="inlineStr">
        <is>
          <t>매입단가</t>
        </is>
      </c>
      <c r="G225" s="458" t="inlineStr">
        <is>
          <t>매입금액</t>
        </is>
      </c>
      <c r="H225" s="460" t="inlineStr">
        <is>
          <t>현재가</t>
        </is>
      </c>
      <c r="I225" s="426" t="inlineStr">
        <is>
          <t>평가금액</t>
        </is>
      </c>
      <c r="J225" s="426" t="inlineStr">
        <is>
          <t>평가손익</t>
        </is>
      </c>
      <c r="K225" s="426" t="inlineStr">
        <is>
          <t>손익률(%)</t>
        </is>
      </c>
      <c r="L225" s="85" t="inlineStr">
        <is>
          <t>비고</t>
        </is>
      </c>
      <c r="M225" s="375" t="n"/>
      <c r="O225" s="75" t="n"/>
      <c r="P225" s="75" t="n"/>
      <c r="Q225" s="75" t="n"/>
      <c r="R225" s="75" t="n"/>
    </row>
    <row r="226" customFormat="1" s="1">
      <c r="C226" s="254" t="inlineStr">
        <is>
          <t>068270</t>
        </is>
      </c>
      <c r="D226" s="424" t="inlineStr">
        <is>
          <t>셀트리온</t>
        </is>
      </c>
      <c r="E226" s="424" t="n">
        <v>138</v>
      </c>
      <c r="F226" s="424" t="n">
        <v>285000</v>
      </c>
      <c r="G226" s="424">
        <f>E226*F226</f>
        <v/>
      </c>
      <c r="H226" s="439" t="n">
        <v>292000</v>
      </c>
      <c r="I226" s="424">
        <f>E226*H226</f>
        <v/>
      </c>
      <c r="J226" s="476">
        <f>I226-G226</f>
        <v/>
      </c>
      <c r="K226" s="475">
        <f>((I226/G226)-1)*100</f>
        <v/>
      </c>
      <c r="L226" s="473" t="n"/>
      <c r="M226" s="375" t="n"/>
      <c r="O226" s="75" t="n"/>
      <c r="P226" s="75" t="n"/>
      <c r="Q226" s="75" t="n"/>
      <c r="R226" s="75" t="n"/>
    </row>
    <row r="227" customFormat="1" s="1">
      <c r="C227" s="254" t="inlineStr">
        <is>
          <t>005380</t>
        </is>
      </c>
      <c r="D227" s="424" t="inlineStr">
        <is>
          <t>현대차</t>
        </is>
      </c>
      <c r="E227" s="424" t="n">
        <v>88</v>
      </c>
      <c r="F227" s="424" t="n">
        <v>229500</v>
      </c>
      <c r="G227" s="424">
        <f>E227*F227</f>
        <v/>
      </c>
      <c r="H227" s="439" t="n">
        <v>234000</v>
      </c>
      <c r="I227" s="424">
        <f>E227*H227</f>
        <v/>
      </c>
      <c r="J227" s="476">
        <f>I227-G227</f>
        <v/>
      </c>
      <c r="K227" s="475">
        <f>((I227/G227)-1)*100</f>
        <v/>
      </c>
      <c r="L227" s="473" t="n"/>
      <c r="M227" s="375" t="n"/>
      <c r="O227" s="75" t="n"/>
      <c r="P227" s="75" t="n"/>
      <c r="Q227" s="75" t="n"/>
      <c r="R227" s="75" t="n"/>
    </row>
    <row r="228">
      <c r="C228" s="254" t="inlineStr">
        <is>
          <t>096770</t>
        </is>
      </c>
      <c r="D228" s="424" t="inlineStr">
        <is>
          <t>SK이노베이션</t>
        </is>
      </c>
      <c r="E228" s="424" t="n">
        <v>90</v>
      </c>
      <c r="F228" s="424" t="n">
        <v>228500</v>
      </c>
      <c r="G228" s="424">
        <f>E228*F228</f>
        <v/>
      </c>
      <c r="H228" s="480" t="n">
        <v>214500</v>
      </c>
      <c r="I228" s="424">
        <f>E228*H228</f>
        <v/>
      </c>
      <c r="J228" s="463">
        <f>I228-G228</f>
        <v/>
      </c>
      <c r="K228" s="464">
        <f>((I228/G228)-1)*100</f>
        <v/>
      </c>
      <c r="L228" s="473" t="n"/>
      <c r="M228" s="375" t="n"/>
    </row>
    <row r="229">
      <c r="C229" s="474" t="inlineStr">
        <is>
          <t xml:space="preserve"> 합계</t>
        </is>
      </c>
      <c r="D229" s="375" t="n"/>
      <c r="E229" s="469">
        <f>SUM(E226:E228)</f>
        <v/>
      </c>
      <c r="F229" s="469">
        <f>SUM(F226:F228)</f>
        <v/>
      </c>
      <c r="G229" s="469">
        <f>SUM(G226:G228)</f>
        <v/>
      </c>
      <c r="H229" s="469">
        <f>SUM(H226:H228)</f>
        <v/>
      </c>
      <c r="I229" s="469">
        <f>SUM(I226:I228)</f>
        <v/>
      </c>
      <c r="J229" s="469">
        <f>SUM(J226:J228)</f>
        <v/>
      </c>
      <c r="K229" s="469" t="inlineStr">
        <is>
          <t> </t>
        </is>
      </c>
      <c r="L229" s="474" t="n"/>
      <c r="M229" s="375" t="n"/>
    </row>
    <row r="230" ht="13.5" customHeight="1">
      <c r="A230" s="75" t="n"/>
      <c r="B230" s="75" t="n"/>
      <c r="C230" s="75" t="n"/>
      <c r="D230" s="75" t="n"/>
      <c r="E230" s="75" t="n"/>
      <c r="F230" s="75" t="n"/>
      <c r="G230" s="75" t="n"/>
      <c r="H230" s="75" t="n"/>
      <c r="I230" s="75" t="n"/>
      <c r="J230" s="75" t="n"/>
      <c r="K230" s="75" t="n"/>
      <c r="L230" s="75" t="n"/>
      <c r="M230" s="75" t="n"/>
      <c r="N230" s="75" t="n"/>
      <c r="O230" s="75" t="n"/>
      <c r="P230" s="75" t="n"/>
      <c r="Q230" s="75" t="n"/>
      <c r="R230" s="75" t="n"/>
    </row>
    <row r="231" ht="13.5" customHeight="1">
      <c r="A231" s="450" t="inlineStr">
        <is>
          <t>일자</t>
        </is>
      </c>
      <c r="B231" s="428" t="inlineStr">
        <is>
          <t>2021.03.17</t>
        </is>
      </c>
      <c r="C231" s="453" t="inlineStr">
        <is>
          <t>총투자 금액</t>
        </is>
      </c>
      <c r="D231" s="375" t="n"/>
      <c r="E231" s="442">
        <f>I236</f>
        <v/>
      </c>
      <c r="F231" s="459" t="inlineStr">
        <is>
          <t>매입단가</t>
        </is>
      </c>
      <c r="G231" s="439" t="n">
        <v>5182985</v>
      </c>
      <c r="H231" s="453" t="inlineStr">
        <is>
          <t>보유예탁 자산 증감</t>
        </is>
      </c>
      <c r="I231" s="375" t="n"/>
      <c r="J231" s="478" t="n">
        <v>-545000</v>
      </c>
      <c r="K231" s="375" t="n"/>
      <c r="L231" s="453" t="inlineStr">
        <is>
          <t>평가 손익 합계</t>
        </is>
      </c>
      <c r="M231" s="477">
        <f>J236</f>
        <v/>
      </c>
    </row>
    <row r="232">
      <c r="B232" s="458" t="inlineStr">
        <is>
          <t>전체 주식</t>
        </is>
      </c>
      <c r="C232" s="458" t="inlineStr">
        <is>
          <t>주식코드</t>
        </is>
      </c>
      <c r="D232" s="458" t="inlineStr">
        <is>
          <t>주식명</t>
        </is>
      </c>
      <c r="E232" s="458" t="inlineStr">
        <is>
          <t>매입수량</t>
        </is>
      </c>
      <c r="F232" s="458" t="inlineStr">
        <is>
          <t>매입단가</t>
        </is>
      </c>
      <c r="G232" s="458" t="inlineStr">
        <is>
          <t>매입금액</t>
        </is>
      </c>
      <c r="H232" s="460" t="inlineStr">
        <is>
          <t>현재가</t>
        </is>
      </c>
      <c r="I232" s="426" t="inlineStr">
        <is>
          <t>평가금액</t>
        </is>
      </c>
      <c r="J232" s="426" t="inlineStr">
        <is>
          <t>평가손익</t>
        </is>
      </c>
      <c r="K232" s="426" t="inlineStr">
        <is>
          <t>손익률(%)</t>
        </is>
      </c>
      <c r="L232" s="482" t="inlineStr">
        <is>
          <t>비고</t>
        </is>
      </c>
      <c r="M232" s="375" t="n"/>
    </row>
    <row r="233">
      <c r="C233" s="254" t="inlineStr">
        <is>
          <t>068270</t>
        </is>
      </c>
      <c r="D233" s="424" t="inlineStr">
        <is>
          <t>셀트리온</t>
        </is>
      </c>
      <c r="E233" s="424" t="n">
        <v>138</v>
      </c>
      <c r="F233" s="424" t="n">
        <v>285000</v>
      </c>
      <c r="G233" s="424">
        <f>E233*F233</f>
        <v/>
      </c>
      <c r="H233" s="439" t="n">
        <v>292000</v>
      </c>
      <c r="I233" s="424">
        <f>E233*H233</f>
        <v/>
      </c>
      <c r="J233" s="476">
        <f>I233-G233</f>
        <v/>
      </c>
      <c r="K233" s="475">
        <f>((I233/G233)-1)*100</f>
        <v/>
      </c>
      <c r="L233" s="473" t="n"/>
      <c r="M233" s="375" t="n"/>
    </row>
    <row r="234">
      <c r="C234" s="254" t="inlineStr">
        <is>
          <t>005380</t>
        </is>
      </c>
      <c r="D234" s="424" t="inlineStr">
        <is>
          <t>현대차</t>
        </is>
      </c>
      <c r="E234" s="424" t="n">
        <v>88</v>
      </c>
      <c r="F234" s="424" t="n">
        <v>229500</v>
      </c>
      <c r="G234" s="424">
        <f>E234*F234</f>
        <v/>
      </c>
      <c r="H234" s="439" t="n">
        <v>234000</v>
      </c>
      <c r="I234" s="424">
        <f>E234*H234</f>
        <v/>
      </c>
      <c r="J234" s="476">
        <f>I234-G234</f>
        <v/>
      </c>
      <c r="K234" s="475">
        <f>((I234/G234)-1)*100</f>
        <v/>
      </c>
      <c r="L234" s="473" t="n"/>
      <c r="M234" s="375" t="n"/>
    </row>
    <row r="235">
      <c r="C235" s="254" t="inlineStr">
        <is>
          <t>096770</t>
        </is>
      </c>
      <c r="D235" s="424" t="inlineStr">
        <is>
          <t>SK이노베이션</t>
        </is>
      </c>
      <c r="E235" s="424" t="n">
        <v>90</v>
      </c>
      <c r="F235" s="424" t="n">
        <v>228500</v>
      </c>
      <c r="G235" s="424">
        <f>E235*F235</f>
        <v/>
      </c>
      <c r="H235" s="480" t="n">
        <v>214500</v>
      </c>
      <c r="I235" s="424">
        <f>E235*H235</f>
        <v/>
      </c>
      <c r="J235" s="463">
        <f>I235-G235</f>
        <v/>
      </c>
      <c r="K235" s="464">
        <f>((I235/G235)-1)*100</f>
        <v/>
      </c>
      <c r="L235" s="473" t="n"/>
      <c r="M235" s="375" t="n"/>
    </row>
    <row r="236">
      <c r="C236" s="474" t="inlineStr">
        <is>
          <t xml:space="preserve"> 합계</t>
        </is>
      </c>
      <c r="D236" s="375" t="n"/>
      <c r="E236" s="469">
        <f>SUM(E233:E235)</f>
        <v/>
      </c>
      <c r="F236" s="469">
        <f>SUM(F233:F235)</f>
        <v/>
      </c>
      <c r="G236" s="469">
        <f>SUM(G233:G235)</f>
        <v/>
      </c>
      <c r="H236" s="469">
        <f>SUM(H233:H235)</f>
        <v/>
      </c>
      <c r="I236" s="469">
        <f>SUM(I233:I235)</f>
        <v/>
      </c>
      <c r="J236" s="469">
        <f>SUM(J233:J235)</f>
        <v/>
      </c>
      <c r="K236" s="469" t="inlineStr">
        <is>
          <t> </t>
        </is>
      </c>
      <c r="L236" s="474" t="n"/>
      <c r="M236" s="375" t="n"/>
    </row>
    <row r="238" ht="13.5" customHeight="1">
      <c r="A238" s="450" t="inlineStr">
        <is>
          <t>일자</t>
        </is>
      </c>
      <c r="B238" s="428" t="inlineStr">
        <is>
          <t>2021.03.11</t>
        </is>
      </c>
      <c r="C238" s="453" t="inlineStr">
        <is>
          <t>총투자 금액</t>
        </is>
      </c>
      <c r="D238" s="375" t="n"/>
      <c r="E238" s="442">
        <f>I243</f>
        <v/>
      </c>
      <c r="F238" s="453" t="inlineStr">
        <is>
          <t>가정산 예수금</t>
        </is>
      </c>
      <c r="G238" s="439" t="n">
        <v>5182985</v>
      </c>
      <c r="H238" s="453" t="inlineStr">
        <is>
          <t>보유예탁 자산 증감</t>
        </is>
      </c>
      <c r="I238" s="375" t="n"/>
      <c r="J238" s="478" t="n">
        <v>-545000</v>
      </c>
      <c r="K238" s="375" t="n"/>
      <c r="L238" s="453" t="inlineStr">
        <is>
          <t>평가 손익 합계</t>
        </is>
      </c>
      <c r="M238" s="477">
        <f>J243</f>
        <v/>
      </c>
    </row>
    <row r="239">
      <c r="B239" s="479" t="inlineStr">
        <is>
          <t>전체 주식</t>
        </is>
      </c>
      <c r="C239" s="458" t="inlineStr">
        <is>
          <t>주식코드</t>
        </is>
      </c>
      <c r="D239" s="458" t="inlineStr">
        <is>
          <t>주식명</t>
        </is>
      </c>
      <c r="E239" s="459" t="inlineStr">
        <is>
          <t>매입수량</t>
        </is>
      </c>
      <c r="F239" s="459" t="inlineStr">
        <is>
          <t>매입단가</t>
        </is>
      </c>
      <c r="G239" s="458" t="inlineStr">
        <is>
          <t>매입금액</t>
        </is>
      </c>
      <c r="H239" s="460" t="inlineStr">
        <is>
          <t>현재가</t>
        </is>
      </c>
      <c r="I239" s="426" t="inlineStr">
        <is>
          <t>평가금액</t>
        </is>
      </c>
      <c r="J239" s="426" t="inlineStr">
        <is>
          <t>평가손익</t>
        </is>
      </c>
      <c r="K239" s="426" t="inlineStr">
        <is>
          <t>손익률(%)</t>
        </is>
      </c>
      <c r="L239" s="85" t="inlineStr">
        <is>
          <t>비고</t>
        </is>
      </c>
      <c r="M239" s="375" t="n"/>
    </row>
    <row r="240">
      <c r="C240" s="254" t="inlineStr">
        <is>
          <t>068270</t>
        </is>
      </c>
      <c r="D240" s="424" t="inlineStr">
        <is>
          <t>셀트리온</t>
        </is>
      </c>
      <c r="E240" s="424" t="n">
        <v>138</v>
      </c>
      <c r="F240" s="483" t="n">
        <v>285000</v>
      </c>
      <c r="G240" s="424">
        <f>E240*F240</f>
        <v/>
      </c>
      <c r="H240" s="439" t="n">
        <v>293000</v>
      </c>
      <c r="I240" s="424">
        <f>E240*H240</f>
        <v/>
      </c>
      <c r="J240" s="476">
        <f>I240-G240</f>
        <v/>
      </c>
      <c r="K240" s="475">
        <f>((I240/G240)-1)*100</f>
        <v/>
      </c>
      <c r="L240" s="473" t="n"/>
      <c r="M240" s="375" t="n"/>
    </row>
    <row r="241">
      <c r="C241" s="254" t="inlineStr">
        <is>
          <t>005380</t>
        </is>
      </c>
      <c r="D241" s="424" t="inlineStr">
        <is>
          <t>현대차</t>
        </is>
      </c>
      <c r="E241" s="424" t="n">
        <v>88</v>
      </c>
      <c r="F241" s="424" t="n">
        <v>229500</v>
      </c>
      <c r="G241" s="424">
        <f>E241*F241</f>
        <v/>
      </c>
      <c r="H241" s="480" t="n">
        <v>228500</v>
      </c>
      <c r="I241" s="424">
        <f>E241*H241</f>
        <v/>
      </c>
      <c r="J241" s="463">
        <f>I241-G241</f>
        <v/>
      </c>
      <c r="K241" s="464">
        <f>((I241/G241)-1)*100</f>
        <v/>
      </c>
      <c r="L241" s="473" t="n"/>
      <c r="M241" s="375" t="n"/>
    </row>
    <row r="242">
      <c r="C242" s="254" t="inlineStr">
        <is>
          <t>096770</t>
        </is>
      </c>
      <c r="D242" s="424" t="inlineStr">
        <is>
          <t>SK이노베이션</t>
        </is>
      </c>
      <c r="E242" s="424" t="n">
        <v>90</v>
      </c>
      <c r="F242" s="424" t="n">
        <v>228500</v>
      </c>
      <c r="G242" s="424">
        <f>E242*F242</f>
        <v/>
      </c>
      <c r="H242" s="439" t="n">
        <v>241500</v>
      </c>
      <c r="I242" s="424">
        <f>E242*H242</f>
        <v/>
      </c>
      <c r="J242" s="476">
        <f>I242-G242</f>
        <v/>
      </c>
      <c r="K242" s="475">
        <f>((I242/G242)-1)*100</f>
        <v/>
      </c>
      <c r="L242" s="473" t="n"/>
      <c r="M242" s="375" t="n"/>
    </row>
    <row r="243">
      <c r="C243" s="474" t="inlineStr">
        <is>
          <t xml:space="preserve"> 합계</t>
        </is>
      </c>
      <c r="D243" s="375" t="n"/>
      <c r="E243" s="469">
        <f>SUM(E240:E242)</f>
        <v/>
      </c>
      <c r="F243" s="469">
        <f>SUM(F240:F242)</f>
        <v/>
      </c>
      <c r="G243" s="469">
        <f>SUM(G240:G242)</f>
        <v/>
      </c>
      <c r="H243" s="469">
        <f>SUM(H240:H242)</f>
        <v/>
      </c>
      <c r="I243" s="469">
        <f>SUM(I240:I242)</f>
        <v/>
      </c>
      <c r="J243" s="469">
        <f>SUM(J240:J242)</f>
        <v/>
      </c>
      <c r="K243" s="469" t="inlineStr">
        <is>
          <t> </t>
        </is>
      </c>
      <c r="L243" s="474" t="n"/>
      <c r="M243" s="375" t="n"/>
    </row>
    <row r="244" ht="12.75" customHeight="1"/>
    <row r="245" ht="13.5" customHeight="1">
      <c r="A245" s="75" t="n"/>
      <c r="B245" s="75" t="n"/>
      <c r="C245" s="75" t="n"/>
      <c r="D245" s="75" t="n"/>
      <c r="E245" s="75" t="n"/>
      <c r="F245" s="75" t="n"/>
      <c r="G245" s="75" t="n"/>
      <c r="H245" s="75" t="n"/>
      <c r="I245" s="75" t="n"/>
      <c r="J245" s="75" t="n"/>
      <c r="K245" s="75" t="n"/>
      <c r="L245" s="75" t="n"/>
      <c r="M245" s="75" t="n"/>
      <c r="N245" s="75" t="n"/>
      <c r="O245" s="75" t="n"/>
      <c r="P245" s="75" t="n"/>
      <c r="Q245" s="75" t="n"/>
      <c r="R245" s="75" t="n"/>
    </row>
  </sheetData>
  <mergeCells count="170">
    <mergeCell ref="H231:I231"/>
    <mergeCell ref="C210:D210"/>
    <mergeCell ref="J231:K231"/>
    <mergeCell ref="J190:K190"/>
    <mergeCell ref="L146:M146"/>
    <mergeCell ref="L198:M198"/>
    <mergeCell ref="L233:M233"/>
    <mergeCell ref="C162:D162"/>
    <mergeCell ref="L116:M116"/>
    <mergeCell ref="L130:M130"/>
    <mergeCell ref="L239:M239"/>
    <mergeCell ref="L166:M166"/>
    <mergeCell ref="C134:D134"/>
    <mergeCell ref="C146:D146"/>
    <mergeCell ref="L180:M180"/>
    <mergeCell ref="L136:M136"/>
    <mergeCell ref="L118:M118"/>
    <mergeCell ref="L132:M132"/>
    <mergeCell ref="C148:D148"/>
    <mergeCell ref="L102:M102"/>
    <mergeCell ref="C222:D222"/>
    <mergeCell ref="L109:M109"/>
    <mergeCell ref="C120:D120"/>
    <mergeCell ref="L122:M122"/>
    <mergeCell ref="L193:M193"/>
    <mergeCell ref="L202:M202"/>
    <mergeCell ref="L159:M159"/>
    <mergeCell ref="L144:M144"/>
    <mergeCell ref="L211:M211"/>
    <mergeCell ref="L242:M242"/>
    <mergeCell ref="L192:M192"/>
    <mergeCell ref="L226:M226"/>
    <mergeCell ref="L201:M201"/>
    <mergeCell ref="L164:M164"/>
    <mergeCell ref="C190:D190"/>
    <mergeCell ref="L173:M173"/>
    <mergeCell ref="C111:D111"/>
    <mergeCell ref="L241:M241"/>
    <mergeCell ref="L145:M145"/>
    <mergeCell ref="L194:M194"/>
    <mergeCell ref="L228:M228"/>
    <mergeCell ref="L110:M110"/>
    <mergeCell ref="L203:M203"/>
    <mergeCell ref="C92:D92"/>
    <mergeCell ref="L160:M160"/>
    <mergeCell ref="L187:M187"/>
    <mergeCell ref="L243:M243"/>
    <mergeCell ref="L107:M107"/>
    <mergeCell ref="L174:M174"/>
    <mergeCell ref="C97:D97"/>
    <mergeCell ref="L184:M184"/>
    <mergeCell ref="L137:M137"/>
    <mergeCell ref="L214:M214"/>
    <mergeCell ref="C200:D200"/>
    <mergeCell ref="L229:M229"/>
    <mergeCell ref="A2:O2"/>
    <mergeCell ref="L121:M121"/>
    <mergeCell ref="L204:M204"/>
    <mergeCell ref="L93:M93"/>
    <mergeCell ref="L213:M213"/>
    <mergeCell ref="L151:M151"/>
    <mergeCell ref="H238:I238"/>
    <mergeCell ref="L206:M206"/>
    <mergeCell ref="L163:M163"/>
    <mergeCell ref="L215:M215"/>
    <mergeCell ref="C139:D139"/>
    <mergeCell ref="C188:D188"/>
    <mergeCell ref="L196:M196"/>
    <mergeCell ref="L94:M94"/>
    <mergeCell ref="H190:I190"/>
    <mergeCell ref="L177:M177"/>
    <mergeCell ref="C132:D132"/>
    <mergeCell ref="C203:D203"/>
    <mergeCell ref="C181:D181"/>
    <mergeCell ref="L240:M240"/>
    <mergeCell ref="L167:M167"/>
    <mergeCell ref="L149:M149"/>
    <mergeCell ref="L158:M158"/>
    <mergeCell ref="C174:D174"/>
    <mergeCell ref="L191:M191"/>
    <mergeCell ref="L111:M111"/>
    <mergeCell ref="C155:D155"/>
    <mergeCell ref="L178:M178"/>
    <mergeCell ref="H210:I210"/>
    <mergeCell ref="C229:D229"/>
    <mergeCell ref="L219:M219"/>
    <mergeCell ref="H200:I200"/>
    <mergeCell ref="J200:K200"/>
    <mergeCell ref="L125:M125"/>
    <mergeCell ref="C160:D160"/>
    <mergeCell ref="L103:M103"/>
    <mergeCell ref="C141:D141"/>
    <mergeCell ref="C215:D215"/>
    <mergeCell ref="C113:D113"/>
    <mergeCell ref="C183:D183"/>
    <mergeCell ref="L195:M195"/>
    <mergeCell ref="C193:D193"/>
    <mergeCell ref="C127:D127"/>
    <mergeCell ref="C176:D176"/>
    <mergeCell ref="L157:M157"/>
    <mergeCell ref="L197:M197"/>
    <mergeCell ref="L153:M153"/>
    <mergeCell ref="L114:M114"/>
    <mergeCell ref="L129:M129"/>
    <mergeCell ref="L181:M181"/>
    <mergeCell ref="L138:M138"/>
    <mergeCell ref="L123:M123"/>
    <mergeCell ref="L221:M221"/>
    <mergeCell ref="C106:D106"/>
    <mergeCell ref="L143:M143"/>
    <mergeCell ref="L100:M100"/>
    <mergeCell ref="L152:M152"/>
    <mergeCell ref="C125:D125"/>
    <mergeCell ref="L232:M232"/>
    <mergeCell ref="C243:D243"/>
    <mergeCell ref="L124:M124"/>
    <mergeCell ref="L115:M115"/>
    <mergeCell ref="L207:M207"/>
    <mergeCell ref="L170:M170"/>
    <mergeCell ref="L108:M108"/>
    <mergeCell ref="L179:M179"/>
    <mergeCell ref="L135:M135"/>
    <mergeCell ref="H224:I224"/>
    <mergeCell ref="L95:M95"/>
    <mergeCell ref="J224:K224"/>
    <mergeCell ref="L218:M218"/>
    <mergeCell ref="L131:M131"/>
    <mergeCell ref="C104:D104"/>
    <mergeCell ref="L101:M101"/>
    <mergeCell ref="L150:M150"/>
    <mergeCell ref="L208:M208"/>
    <mergeCell ref="L186:M186"/>
    <mergeCell ref="L97:M97"/>
    <mergeCell ref="C231:D231"/>
    <mergeCell ref="L165:M165"/>
    <mergeCell ref="L205:M205"/>
    <mergeCell ref="J210:K210"/>
    <mergeCell ref="L235:M235"/>
    <mergeCell ref="C99:D99"/>
    <mergeCell ref="L185:M185"/>
    <mergeCell ref="L142:M142"/>
    <mergeCell ref="L225:M225"/>
    <mergeCell ref="C236:D236"/>
    <mergeCell ref="C118:D118"/>
    <mergeCell ref="L234:M234"/>
    <mergeCell ref="L117:M117"/>
    <mergeCell ref="L172:M172"/>
    <mergeCell ref="C167:D167"/>
    <mergeCell ref="C238:D238"/>
    <mergeCell ref="C198:D198"/>
    <mergeCell ref="L104:M104"/>
    <mergeCell ref="L156:M156"/>
    <mergeCell ref="L171:M171"/>
    <mergeCell ref="L227:M227"/>
    <mergeCell ref="L236:M236"/>
    <mergeCell ref="C169:D169"/>
    <mergeCell ref="H217:I217"/>
    <mergeCell ref="L128:M128"/>
    <mergeCell ref="J217:K217"/>
    <mergeCell ref="L212:M212"/>
    <mergeCell ref="L220:M220"/>
    <mergeCell ref="C153:D153"/>
    <mergeCell ref="L96:M96"/>
    <mergeCell ref="C224:D224"/>
    <mergeCell ref="L188:M188"/>
    <mergeCell ref="L139:M139"/>
    <mergeCell ref="L222:M222"/>
    <mergeCell ref="C208:D208"/>
    <mergeCell ref="C217:D217"/>
    <mergeCell ref="J238:K238"/>
  </mergeCells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R225"/>
  <sheetViews>
    <sheetView topLeftCell="A54" zoomScaleNormal="100" workbookViewId="0">
      <selection activeCell="B74" sqref="B74"/>
    </sheetView>
  </sheetViews>
  <sheetFormatPr baseColWidth="8" defaultRowHeight="13.5"/>
  <cols>
    <col width="44.88671875" bestFit="1" customWidth="1" min="1" max="1"/>
    <col width="10.2187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자산(2022)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2" customHeight="1">
      <c r="B2" s="1" t="n"/>
      <c r="F2" s="1" t="n"/>
      <c r="H2" s="1" t="n"/>
      <c r="I2" s="1" t="n"/>
      <c r="K2" s="1" t="n"/>
    </row>
    <row r="3" ht="13.5" customFormat="1" customHeight="1" s="1">
      <c r="A3" s="354" t="inlineStr">
        <is>
          <t>2022.12 자산</t>
        </is>
      </c>
      <c r="B3" s="374" t="n"/>
      <c r="C3" s="374" t="n"/>
      <c r="D3" s="375" t="n"/>
      <c r="E3" s="164" t="inlineStr">
        <is>
          <t>2022.12.31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54" t="inlineStr">
        <is>
          <t>2022년 결산</t>
        </is>
      </c>
      <c r="N3" s="375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6" t="inlineStr">
        <is>
          <t>91. 가용 자산</t>
        </is>
      </c>
      <c r="N4" s="16">
        <f>B16-B203</f>
        <v/>
      </c>
    </row>
    <row r="5" ht="14.25" customFormat="1" customHeight="1" s="1">
      <c r="A5" s="45" t="inlineStr">
        <is>
          <t>01. 은행([06] - [05])</t>
        </is>
      </c>
      <c r="B5" s="59">
        <f>H9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24930249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380" t="n">
        <v>70001500</v>
      </c>
      <c r="C6" s="8" t="n"/>
      <c r="D6" s="8" t="n"/>
      <c r="E6" s="8" t="n"/>
      <c r="F6" s="3" t="n"/>
      <c r="G6" s="311" t="inlineStr">
        <is>
          <t>토스뱅크</t>
        </is>
      </c>
      <c r="H6" s="83" t="n">
        <v>0</v>
      </c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B194+E7</f>
        <v/>
      </c>
      <c r="C7" s="8" t="n"/>
      <c r="D7" s="8" t="n"/>
      <c r="E7" s="19" t="n">
        <v>100000</v>
      </c>
      <c r="F7" s="3" t="n"/>
      <c r="G7" s="311" t="inlineStr">
        <is>
          <t>세이프박스(카카오뱅크)</t>
        </is>
      </c>
      <c r="H7" s="83" t="n">
        <v>0</v>
      </c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311" t="inlineStr">
        <is>
          <t>신협 예금</t>
        </is>
      </c>
      <c r="H8" s="83" t="n">
        <v>42000000</v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14993606</v>
      </c>
      <c r="C9" s="382" t="n">
        <v>16000000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'자산(2022)'!H30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3" t="n"/>
      <c r="H10" s="3" t="n"/>
      <c r="I10" s="3" t="n"/>
      <c r="J10" s="311" t="n"/>
      <c r="K10" s="311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B17-B824</f>
        <v/>
      </c>
      <c r="I13" s="3" t="n"/>
      <c r="J13" s="53" t="n"/>
      <c r="K13" s="384" t="n"/>
    </row>
    <row r="14" ht="14.25" customFormat="1" customHeight="1" s="1">
      <c r="A14" s="47" t="inlineStr">
        <is>
          <t>3. 부동산(현아트빌 404호)</t>
        </is>
      </c>
      <c r="B14" s="15" t="n">
        <v>290000000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</row>
    <row r="16" ht="14.25" customFormat="1" customHeight="1" s="1">
      <c r="A16" s="49" t="inlineStr">
        <is>
          <t>91. 가용 자산</t>
        </is>
      </c>
      <c r="B16" s="16">
        <f>B15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</row>
    <row r="17" ht="14.25" customFormat="1" customHeight="1" s="1">
      <c r="A17" s="385" t="inlineStr">
        <is>
          <t>결산 - 2022.12.29(목)" 빌라(현아트빌 404호) 경매로 낙찰 받아서 구입함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O17" s="276" t="inlineStr">
        <is>
          <t> </t>
        </is>
      </c>
    </row>
    <row r="18" ht="13.5" customHeight="1">
      <c r="B18" s="1" t="n"/>
      <c r="F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</row>
    <row r="19" ht="12.75" customHeight="1">
      <c r="B19" s="1" t="n"/>
      <c r="F19" s="1" t="n"/>
      <c r="H19" s="1" t="n"/>
      <c r="I19" s="1" t="n"/>
      <c r="K19" s="1" t="n"/>
      <c r="M19" s="1" t="n"/>
      <c r="N19" s="1" t="n"/>
      <c r="O19" s="1" t="inlineStr">
        <is>
          <t> </t>
        </is>
      </c>
      <c r="P19" s="1" t="n"/>
      <c r="Q19" s="1" t="n"/>
    </row>
    <row r="20" ht="13.5" customFormat="1" customHeight="1" s="1">
      <c r="A20" s="354" t="inlineStr">
        <is>
          <t>2022.11 자산</t>
        </is>
      </c>
      <c r="B20" s="374" t="n"/>
      <c r="C20" s="374" t="n"/>
      <c r="D20" s="375" t="n"/>
      <c r="E20" s="164" t="inlineStr">
        <is>
          <t>2022.11.30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은행([06] - [05])</t>
        </is>
      </c>
      <c r="B22" s="59">
        <f>H26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2319537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380" t="n">
        <v>77974548</v>
      </c>
      <c r="C23" s="8" t="n"/>
      <c r="D23" s="8" t="n"/>
      <c r="E23" s="8" t="n"/>
      <c r="F23" s="3" t="n"/>
      <c r="G23" s="311" t="inlineStr">
        <is>
          <t>토스뱅크</t>
        </is>
      </c>
      <c r="H23" s="83" t="n">
        <v>0</v>
      </c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B211+E24</f>
        <v/>
      </c>
      <c r="C24" s="8" t="n"/>
      <c r="D24" s="8" t="n"/>
      <c r="E24" s="19" t="n">
        <v>100000</v>
      </c>
      <c r="F24" s="3" t="n"/>
      <c r="G24" s="311" t="inlineStr">
        <is>
          <t>세이프박스(카카오뱅크)</t>
        </is>
      </c>
      <c r="H24" s="83" t="n">
        <v>0</v>
      </c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311" t="inlineStr">
        <is>
          <t>신협 예금</t>
        </is>
      </c>
      <c r="H25" s="83" t="n">
        <v>42000000</v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15916922</v>
      </c>
      <c r="C26" s="382" t="n">
        <v>16000000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SUM(H22:H25)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SUM(B22:B25)</f>
        <v/>
      </c>
      <c r="C27" s="44" t="n"/>
      <c r="D27" s="44" t="n"/>
      <c r="E27" s="44" t="n"/>
      <c r="F27" s="3" t="n"/>
      <c r="G27" s="3" t="n"/>
      <c r="H27" s="3" t="n"/>
      <c r="I27" s="3" t="n"/>
      <c r="J27" s="311" t="n"/>
      <c r="K27" s="311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B34-B841</f>
        <v/>
      </c>
      <c r="I30" s="3" t="n"/>
      <c r="J30" s="53" t="n"/>
      <c r="K30" s="384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</row>
    <row r="35" ht="13.5" customHeight="1">
      <c r="B35" s="1" t="n"/>
      <c r="F35" s="1" t="n"/>
      <c r="H35" s="1" t="n"/>
      <c r="I35" s="1" t="n"/>
      <c r="J35" s="1" t="n"/>
      <c r="K35" s="1" t="n"/>
    </row>
    <row r="36" ht="12.75" customHeight="1">
      <c r="B36" s="1" t="n"/>
      <c r="F36" s="1" t="n"/>
      <c r="H36" s="1" t="n"/>
      <c r="I36" s="1" t="n"/>
      <c r="K36" s="1" t="n"/>
    </row>
    <row r="37" ht="13.5" customFormat="1" customHeight="1" s="1">
      <c r="A37" s="354" t="inlineStr">
        <is>
          <t>2022.10 자산</t>
        </is>
      </c>
      <c r="B37" s="374" t="n"/>
      <c r="C37" s="374" t="n"/>
      <c r="D37" s="375" t="n"/>
      <c r="E37" s="164" t="inlineStr">
        <is>
          <t>2022.10.31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은행([06] - [05])</t>
        </is>
      </c>
      <c r="B39" s="59">
        <f>H43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1118432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380" t="n">
        <v>81384548</v>
      </c>
      <c r="C40" s="8" t="n"/>
      <c r="D40" s="8" t="n"/>
      <c r="E40" s="8" t="n"/>
      <c r="F40" s="3" t="n"/>
      <c r="G40" s="311" t="inlineStr">
        <is>
          <t>토스뱅크</t>
        </is>
      </c>
      <c r="H40" s="83" t="n">
        <v>0</v>
      </c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B194+E41</f>
        <v/>
      </c>
      <c r="C41" s="8" t="n"/>
      <c r="D41" s="8" t="n"/>
      <c r="E41" s="19" t="n">
        <v>100000</v>
      </c>
      <c r="F41" s="3" t="n"/>
      <c r="G41" s="311" t="inlineStr">
        <is>
          <t>세이프박스(카카오뱅크)</t>
        </is>
      </c>
      <c r="H41" s="83" t="n">
        <v>0</v>
      </c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311" t="inlineStr">
        <is>
          <t>신협 예금</t>
        </is>
      </c>
      <c r="H42" s="83" t="n">
        <v>42000000</v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15842112</v>
      </c>
      <c r="C43" s="382" t="n">
        <v>16000000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SUM(H39:H42)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SUM(B39:B42)</f>
        <v/>
      </c>
      <c r="C44" s="44" t="n"/>
      <c r="D44" s="44" t="n"/>
      <c r="E44" s="44" t="n"/>
      <c r="F44" s="3" t="n"/>
      <c r="G44" s="3" t="n"/>
      <c r="H44" s="3" t="n"/>
      <c r="I44" s="3" t="n"/>
      <c r="J44" s="311" t="n"/>
      <c r="K44" s="311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B51-B824</f>
        <v/>
      </c>
      <c r="I47" s="3" t="n"/>
      <c r="J47" s="53" t="n"/>
      <c r="K47" s="384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</row>
    <row r="52" ht="13.5" customHeight="1">
      <c r="B52" s="1" t="n"/>
      <c r="F52" s="1" t="n"/>
      <c r="H52" s="1" t="n"/>
      <c r="I52" s="1" t="n"/>
      <c r="J52" s="1" t="n"/>
      <c r="K52" s="1" t="n"/>
    </row>
    <row r="53" ht="12.75" customHeight="1">
      <c r="B53" s="1" t="n"/>
      <c r="F53" s="1" t="n"/>
      <c r="H53" s="1" t="n"/>
      <c r="I53" s="1" t="n"/>
      <c r="K53" s="1" t="n"/>
    </row>
    <row r="54" ht="13.5" customFormat="1" customHeight="1" s="1">
      <c r="A54" s="354" t="inlineStr">
        <is>
          <t>2022.09 자산</t>
        </is>
      </c>
      <c r="B54" s="374" t="n"/>
      <c r="C54" s="374" t="n"/>
      <c r="D54" s="375" t="n"/>
      <c r="E54" s="164" t="inlineStr">
        <is>
          <t>2022.09.30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은행([06] - [05])</t>
        </is>
      </c>
      <c r="B56" s="59">
        <f>H59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3258263</v>
      </c>
      <c r="I56" s="3" t="n"/>
      <c r="J56" s="53" t="inlineStr">
        <is>
          <t>91. 월 고정 지출</t>
        </is>
      </c>
      <c r="K56" s="67" t="n">
        <v>1766187</v>
      </c>
    </row>
    <row r="57" ht="14.25" customFormat="1" customHeight="1" s="1">
      <c r="A57" s="7" t="inlineStr">
        <is>
          <t>77. 주식 투자</t>
        </is>
      </c>
      <c r="B57" s="380" t="n">
        <v>75305500</v>
      </c>
      <c r="C57" s="8" t="n"/>
      <c r="D57" s="8" t="n"/>
      <c r="E57" s="8" t="n"/>
      <c r="F57" s="3" t="n"/>
      <c r="G57" s="311" t="inlineStr">
        <is>
          <t>토스뱅크</t>
        </is>
      </c>
      <c r="H57" s="83" t="n">
        <v>44252404</v>
      </c>
      <c r="I57" s="3" t="n"/>
      <c r="J57" s="311" t="n"/>
      <c r="K57" s="311" t="n"/>
    </row>
    <row r="58" ht="14.25" customFormat="1" customHeight="1" s="1">
      <c r="A58" s="7" t="inlineStr">
        <is>
          <t>70. [수협B] Sh 쑥쑥크는 아이적금(수종)</t>
        </is>
      </c>
      <c r="B58" s="98">
        <f>B211+E58</f>
        <v/>
      </c>
      <c r="C58" s="8" t="n"/>
      <c r="D58" s="8" t="n"/>
      <c r="E58" s="19" t="n">
        <v>100000</v>
      </c>
      <c r="F58" s="3" t="n"/>
      <c r="G58" s="311" t="inlineStr">
        <is>
          <t>세이프박스(카카오뱅크)</t>
        </is>
      </c>
      <c r="H58" s="83" t="n">
        <v>10000000</v>
      </c>
      <c r="I58" s="3" t="n"/>
      <c r="J58" s="311" t="n"/>
      <c r="K58" s="311" t="n"/>
    </row>
    <row r="59" ht="14.25" customFormat="1" customHeight="1" s="1">
      <c r="A59" s="7" t="inlineStr">
        <is>
          <t>74. [우리B] 주택청약종합저축(태만)</t>
        </is>
      </c>
      <c r="B59" s="98" t="n">
        <v>1900000</v>
      </c>
      <c r="C59" s="8" t="n"/>
      <c r="D59" s="8" t="n"/>
      <c r="E59" s="19" t="inlineStr">
        <is>
          <t> </t>
        </is>
      </c>
      <c r="F59" s="3" t="n"/>
      <c r="G59" s="52" t="inlineStr">
        <is>
          <t>[06] 은행 예. 적금 총합</t>
        </is>
      </c>
      <c r="H59" s="12">
        <f>SUM(H56:H58)</f>
        <v/>
      </c>
      <c r="I59" s="3" t="n"/>
      <c r="J59" s="311" t="n"/>
      <c r="K59" s="311" t="n"/>
    </row>
    <row r="60" ht="14.25" customFormat="1" customHeight="1" s="1">
      <c r="A60" s="7" t="inlineStr">
        <is>
          <t>91. 퇴직 연금(개인형 IPR)</t>
        </is>
      </c>
      <c r="B60" s="98" t="inlineStr">
        <is>
          <t>15,954,97</t>
        </is>
      </c>
      <c r="C60" s="382" t="n">
        <v>16000000</v>
      </c>
      <c r="D60" s="8" t="n"/>
      <c r="E60" s="227" t="inlineStr">
        <is>
          <t>99. 국민 연금</t>
        </is>
      </c>
      <c r="F60" s="3" t="n"/>
      <c r="G60" s="2" t="n"/>
      <c r="H60" s="3" t="n"/>
      <c r="I60" s="3" t="n"/>
      <c r="J60" s="311" t="n"/>
      <c r="K60" s="311" t="n"/>
    </row>
    <row r="61" ht="14.25" customFormat="1" customHeight="1" s="1">
      <c r="A61" s="43" t="inlineStr">
        <is>
          <t>1. 총 예적금</t>
        </is>
      </c>
      <c r="B61" s="60">
        <f>SUM(B56:B59)</f>
        <v/>
      </c>
      <c r="C61" s="44" t="n"/>
      <c r="D61" s="44" t="n"/>
      <c r="E61" s="44" t="n"/>
      <c r="F61" s="3" t="n"/>
      <c r="G61" s="3" t="n"/>
      <c r="H61" s="3" t="n"/>
      <c r="I61" s="3" t="n"/>
      <c r="J61" s="311" t="n"/>
      <c r="K61" s="311" t="n"/>
    </row>
    <row r="62" ht="14.25" customFormat="1" customHeight="1" s="1">
      <c r="A62" s="42" t="inlineStr">
        <is>
          <t>21. (무) 굿앤굿어린이CI보험(Hi1304)(현대해상, 진수종)</t>
        </is>
      </c>
      <c r="B62" s="61" t="n">
        <v>52000</v>
      </c>
      <c r="C62" s="137" t="n"/>
      <c r="D62" s="42" t="inlineStr">
        <is>
          <t> </t>
        </is>
      </c>
      <c r="E62" s="46" t="n"/>
      <c r="F62" s="3" t="n"/>
      <c r="G62" s="2" t="n"/>
      <c r="H62" s="3" t="n"/>
      <c r="I62" s="3" t="n"/>
      <c r="J62" s="311" t="n"/>
      <c r="K62" s="311" t="n"/>
    </row>
    <row r="63" ht="14.25" customFormat="1" customHeight="1" s="1">
      <c r="A63" s="42" t="inlineStr">
        <is>
          <t>22. (무) 한아름행복플러스종합보험1404(한화손해보험, 잔태만)</t>
        </is>
      </c>
      <c r="B63" s="61" t="n">
        <v>66880</v>
      </c>
      <c r="C63" s="137" t="n"/>
      <c r="D63" s="42" t="n"/>
      <c r="E63" s="46" t="n"/>
      <c r="F63" s="3" t="n"/>
      <c r="G63" s="9" t="inlineStr">
        <is>
          <t>전원 대비 증감</t>
        </is>
      </c>
      <c r="H63" s="10" t="inlineStr">
        <is>
          <t>금액</t>
        </is>
      </c>
      <c r="I63" s="3" t="n"/>
      <c r="J63" s="54" t="inlineStr">
        <is>
          <t>지출(A) 총합</t>
        </is>
      </c>
      <c r="K63" s="63">
        <f>K56+K57+K61</f>
        <v/>
      </c>
    </row>
    <row r="64" ht="14.25" customFormat="1" customHeight="1" s="1">
      <c r="A64" s="47" t="inlineStr">
        <is>
          <t>2. 총 보험금</t>
        </is>
      </c>
      <c r="B64" s="14">
        <f>D64</f>
        <v/>
      </c>
      <c r="C64" s="48" t="n"/>
      <c r="D64" s="383" t="n">
        <v>0</v>
      </c>
      <c r="E64" s="48" t="n"/>
      <c r="F64" s="3" t="n"/>
      <c r="G64" s="233" t="inlineStr">
        <is>
          <t>총 합계</t>
        </is>
      </c>
      <c r="H64" s="11">
        <f>B68-B841</f>
        <v/>
      </c>
      <c r="I64" s="3" t="n"/>
      <c r="J64" s="53" t="n"/>
      <c r="K64" s="384" t="n"/>
    </row>
    <row r="65" ht="14.25" customFormat="1" customHeight="1" s="1">
      <c r="A65" s="47" t="inlineStr">
        <is>
          <t>3. 전세금</t>
        </is>
      </c>
      <c r="B65" s="15" t="n">
        <v>285000000</v>
      </c>
      <c r="C65" s="15" t="inlineStr">
        <is>
          <t> </t>
        </is>
      </c>
      <c r="D65" s="48" t="n"/>
      <c r="E65" s="48" t="n"/>
      <c r="F65" s="3" t="n"/>
      <c r="G65" s="2" t="n"/>
      <c r="H65" s="3" t="n"/>
      <c r="I65" s="3" t="n"/>
      <c r="J65" s="53" t="inlineStr">
        <is>
          <t> </t>
        </is>
      </c>
      <c r="K65" s="62" t="inlineStr">
        <is>
          <t> </t>
        </is>
      </c>
    </row>
    <row r="66" ht="14.25" customFormat="1" customHeight="1" s="1">
      <c r="A66" s="49" t="inlineStr">
        <is>
          <t>90. 총 합계</t>
        </is>
      </c>
      <c r="B66" s="16">
        <f>B61+B64+B65</f>
        <v/>
      </c>
      <c r="C66" s="50" t="n"/>
      <c r="D66" s="50" t="n"/>
      <c r="E66" s="50" t="n"/>
      <c r="F66" s="3" t="n"/>
      <c r="G66" s="2" t="n"/>
      <c r="H66" s="2" t="n"/>
      <c r="I66" s="3" t="n"/>
      <c r="J66" s="55" t="inlineStr">
        <is>
          <t>수입(B) 총합</t>
        </is>
      </c>
      <c r="K66" s="63">
        <f>SUM(K64:K64)</f>
        <v/>
      </c>
    </row>
    <row r="67" ht="14.25" customFormat="1" customHeight="1" s="1">
      <c r="A67" s="49" t="inlineStr">
        <is>
          <t>91. 가용 자산</t>
        </is>
      </c>
      <c r="B67" s="16">
        <f>B61+B64+B65</f>
        <v/>
      </c>
      <c r="C67" s="50" t="n"/>
      <c r="D67" s="50" t="n"/>
      <c r="E67" s="50" t="n"/>
      <c r="F67" s="3" t="n"/>
      <c r="G67" s="2" t="n"/>
      <c r="H67" s="2" t="n"/>
      <c r="I67" s="3" t="n"/>
      <c r="J67" s="56" t="inlineStr">
        <is>
          <t>총 합계([B] -[A])</t>
        </is>
      </c>
      <c r="K67" s="64">
        <f>K66-K63</f>
        <v/>
      </c>
    </row>
    <row r="68" ht="14.25" customFormat="1" customHeight="1" s="1">
      <c r="A68" s="385" t="inlineStr">
        <is>
          <t xml:space="preserve">결산 - </t>
        </is>
      </c>
      <c r="B68" s="374" t="n"/>
      <c r="C68" s="374" t="n"/>
      <c r="D68" s="374" t="n"/>
      <c r="E68" s="375" t="n"/>
      <c r="F68" s="3" t="n"/>
      <c r="G68" s="2" t="n"/>
      <c r="H68" s="2" t="n"/>
      <c r="I68" s="3" t="n"/>
    </row>
    <row r="69" ht="13.5" customHeight="1">
      <c r="B69" s="1" t="n"/>
      <c r="F69" s="1" t="n"/>
      <c r="H69" s="1" t="n"/>
      <c r="I69" s="1" t="n"/>
      <c r="J69" s="1" t="n"/>
      <c r="K69" s="1" t="n"/>
    </row>
    <row r="70" ht="12.75" customHeight="1">
      <c r="B70" s="1" t="n"/>
      <c r="F70" s="1" t="n"/>
      <c r="H70" s="1" t="n"/>
      <c r="I70" s="1" t="n"/>
      <c r="K70" s="1" t="n"/>
    </row>
    <row r="71" ht="13.5" customFormat="1" customHeight="1" s="1">
      <c r="A71" s="354" t="inlineStr">
        <is>
          <t>2022.08 자산</t>
        </is>
      </c>
      <c r="B71" s="374" t="n"/>
      <c r="C71" s="374" t="n"/>
      <c r="D71" s="375" t="n"/>
      <c r="E71" s="164" t="inlineStr">
        <is>
          <t>2022.08.31</t>
        </is>
      </c>
      <c r="F71" s="2" t="n"/>
      <c r="G71" s="378" t="inlineStr">
        <is>
          <t>은행 결산</t>
        </is>
      </c>
      <c r="H71" s="375" t="n"/>
      <c r="I71" s="3" t="n"/>
      <c r="J71" s="379" t="inlineStr">
        <is>
          <t>지출</t>
        </is>
      </c>
      <c r="K71" s="375" t="n"/>
      <c r="L71" s="3" t="n"/>
    </row>
    <row r="72" ht="14.25" customFormat="1" customHeight="1" s="1">
      <c r="A72" s="4" t="inlineStr">
        <is>
          <t>내용</t>
        </is>
      </c>
      <c r="B72" s="5" t="inlineStr">
        <is>
          <t>금액</t>
        </is>
      </c>
      <c r="C72" s="6" t="inlineStr">
        <is>
          <t>원금</t>
        </is>
      </c>
      <c r="D72" s="6" t="inlineStr">
        <is>
          <t>손익</t>
        </is>
      </c>
      <c r="E72" s="6" t="inlineStr">
        <is>
          <t>수익률(%)</t>
        </is>
      </c>
      <c r="F72" s="2" t="n"/>
      <c r="G72" s="9" t="inlineStr">
        <is>
          <t>SC은행 자산 상태</t>
        </is>
      </c>
      <c r="H72" s="10" t="inlineStr">
        <is>
          <t>금액</t>
        </is>
      </c>
      <c r="I72" s="3" t="n"/>
      <c r="J72" s="65" t="inlineStr">
        <is>
          <t>내역</t>
        </is>
      </c>
      <c r="K72" s="65" t="inlineStr">
        <is>
          <t>금액</t>
        </is>
      </c>
    </row>
    <row r="73" ht="14.25" customFormat="1" customHeight="1" s="1">
      <c r="A73" s="45" t="inlineStr">
        <is>
          <t>01. 은행([06] - [05])</t>
        </is>
      </c>
      <c r="B73" s="59">
        <f>H76</f>
        <v/>
      </c>
      <c r="C73" s="42" t="n"/>
      <c r="D73" s="42" t="n"/>
      <c r="E73" s="42" t="n"/>
      <c r="F73" s="3" t="n"/>
      <c r="G73" s="51" t="inlineStr">
        <is>
          <t>신한은행</t>
        </is>
      </c>
      <c r="H73" s="83" t="n">
        <v>8155145</v>
      </c>
      <c r="I73" s="3" t="n"/>
      <c r="J73" s="53" t="inlineStr">
        <is>
          <t>91. 월 고정 지출</t>
        </is>
      </c>
      <c r="K73" s="67" t="n">
        <v>1766187</v>
      </c>
    </row>
    <row r="74" ht="14.25" customFormat="1" customHeight="1" s="1">
      <c r="A74" s="7" t="inlineStr">
        <is>
          <t>77. 주식 투자</t>
        </is>
      </c>
      <c r="B74" s="380" t="n">
        <v>84944500</v>
      </c>
      <c r="C74" s="8" t="n"/>
      <c r="D74" s="8" t="n"/>
      <c r="E74" s="8" t="n"/>
      <c r="F74" s="3" t="n"/>
      <c r="G74" s="311" t="inlineStr">
        <is>
          <t>토스뱅크</t>
        </is>
      </c>
      <c r="H74" s="83" t="n">
        <v>44252404</v>
      </c>
      <c r="I74" s="3" t="n"/>
      <c r="J74" s="311" t="n"/>
      <c r="K74" s="311" t="n"/>
    </row>
    <row r="75" ht="14.25" customFormat="1" customHeight="1" s="1">
      <c r="A75" s="7" t="inlineStr">
        <is>
          <t>70. [수협B] Sh 쑥쑥크는 아이적금(수종)</t>
        </is>
      </c>
      <c r="B75" s="98">
        <f>B211+E75</f>
        <v/>
      </c>
      <c r="C75" s="8" t="n"/>
      <c r="D75" s="8" t="n"/>
      <c r="E75" s="19" t="n">
        <v>100000</v>
      </c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74. [우리B] 주택청약종합저축(태만)</t>
        </is>
      </c>
      <c r="B76" s="98" t="n">
        <v>1900000</v>
      </c>
      <c r="C76" s="8" t="n"/>
      <c r="D76" s="8" t="n"/>
      <c r="E76" s="19" t="inlineStr">
        <is>
          <t> </t>
        </is>
      </c>
      <c r="F76" s="3" t="n"/>
      <c r="G76" s="52" t="inlineStr">
        <is>
          <t>[06] 은행 예. 적금 총합</t>
        </is>
      </c>
      <c r="H76" s="12">
        <f>SUM(H73:H75)</f>
        <v/>
      </c>
      <c r="I76" s="3" t="n"/>
      <c r="J76" s="311" t="n"/>
      <c r="K76" s="311" t="n"/>
    </row>
    <row r="77" ht="14.25" customFormat="1" customHeight="1" s="1">
      <c r="A77" s="7" t="inlineStr">
        <is>
          <t>91. 퇴직 연금(개인형 IPR)</t>
        </is>
      </c>
      <c r="B77" s="98" t="n">
        <v>16539971</v>
      </c>
      <c r="C77" s="382" t="n">
        <v>16000000</v>
      </c>
      <c r="D77" s="8" t="n"/>
      <c r="E77" s="227" t="inlineStr">
        <is>
          <t>99. 국민 연금</t>
        </is>
      </c>
      <c r="F77" s="3" t="n"/>
      <c r="G77" s="2" t="n"/>
      <c r="H77" s="3" t="n"/>
      <c r="I77" s="3" t="n"/>
      <c r="J77" s="311" t="n"/>
      <c r="K77" s="311" t="n"/>
    </row>
    <row r="78" ht="14.25" customFormat="1" customHeight="1" s="1">
      <c r="A78" s="43" t="inlineStr">
        <is>
          <t>1. 총 예적금</t>
        </is>
      </c>
      <c r="B78" s="60">
        <f>SUM(B73:B76)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</row>
    <row r="79" ht="14.25" customFormat="1" customHeight="1" s="1">
      <c r="A79" s="42" t="inlineStr">
        <is>
          <t>21. (무) 굿앤굿어린이CI보험(Hi1304)(현대해상, 진수종)</t>
        </is>
      </c>
      <c r="B79" s="61" t="n">
        <v>52000</v>
      </c>
      <c r="C79" s="137" t="n"/>
      <c r="D79" s="42" t="inlineStr">
        <is>
          <t> </t>
        </is>
      </c>
      <c r="E79" s="46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22. (무) 한아름행복플러스종합보험1404(한화손해보험, 잔태만)</t>
        </is>
      </c>
      <c r="B80" s="61" t="n">
        <v>66880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K73+K74+K78</f>
        <v/>
      </c>
    </row>
    <row r="81" ht="14.25" customFormat="1" customHeight="1" s="1">
      <c r="A81" s="47" t="inlineStr">
        <is>
          <t>2. 총 보험금</t>
        </is>
      </c>
      <c r="B81" s="14">
        <f>D81</f>
        <v/>
      </c>
      <c r="C81" s="48" t="n"/>
      <c r="D81" s="383" t="n">
        <v>0</v>
      </c>
      <c r="E81" s="48" t="n"/>
      <c r="F81" s="3" t="n"/>
      <c r="G81" s="233" t="inlineStr">
        <is>
          <t>총 합계</t>
        </is>
      </c>
      <c r="H81" s="11">
        <f>B85-B841</f>
        <v/>
      </c>
      <c r="I81" s="3" t="n"/>
      <c r="J81" s="53" t="n"/>
      <c r="K81" s="384" t="n"/>
    </row>
    <row r="82" ht="14.25" customFormat="1" customHeight="1" s="1">
      <c r="A82" s="47" t="inlineStr">
        <is>
          <t>3. 전세금</t>
        </is>
      </c>
      <c r="B82" s="15" t="n">
        <v>285000000</v>
      </c>
      <c r="C82" s="15" t="inlineStr">
        <is>
          <t> </t>
        </is>
      </c>
      <c r="D82" s="48" t="n"/>
      <c r="E82" s="48" t="n"/>
      <c r="F82" s="3" t="n"/>
      <c r="G82" s="2" t="n"/>
      <c r="H82" s="3" t="n"/>
      <c r="I82" s="3" t="n"/>
      <c r="J82" s="53" t="inlineStr">
        <is>
          <t> </t>
        </is>
      </c>
      <c r="K82" s="62" t="inlineStr">
        <is>
          <t> </t>
        </is>
      </c>
    </row>
    <row r="83" ht="14.25" customFormat="1" customHeight="1" s="1">
      <c r="A83" s="49" t="inlineStr">
        <is>
          <t>90. 총 합계</t>
        </is>
      </c>
      <c r="B83" s="16">
        <f>B78+B81+B82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SUM(K81:K81)</f>
        <v/>
      </c>
    </row>
    <row r="84" ht="14.25" customFormat="1" customHeight="1" s="1">
      <c r="A84" s="49" t="inlineStr">
        <is>
          <t>91. 가용 자산</t>
        </is>
      </c>
      <c r="B84" s="16">
        <f>B78+B81+B82</f>
        <v/>
      </c>
      <c r="C84" s="50" t="n"/>
      <c r="D84" s="50" t="n"/>
      <c r="E84" s="50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K83-K80</f>
        <v/>
      </c>
    </row>
    <row r="85" ht="14.25" customFormat="1" customHeight="1" s="1">
      <c r="A85" s="385" t="inlineStr">
        <is>
          <t xml:space="preserve">결산 - </t>
        </is>
      </c>
      <c r="B85" s="374" t="n"/>
      <c r="C85" s="374" t="n"/>
      <c r="D85" s="374" t="n"/>
      <c r="E85" s="375" t="n"/>
      <c r="F85" s="3" t="n"/>
      <c r="G85" s="2" t="n"/>
      <c r="H85" s="2" t="n"/>
      <c r="I85" s="3" t="n"/>
    </row>
    <row r="86" ht="13.5" customHeight="1">
      <c r="B86" s="1" t="n"/>
      <c r="F86" s="1" t="n"/>
      <c r="H86" s="1" t="n"/>
      <c r="I86" s="1" t="n"/>
      <c r="J86" s="1" t="n"/>
      <c r="K86" s="1" t="n"/>
    </row>
    <row r="87" ht="12.75" customHeight="1">
      <c r="B87" s="1" t="n"/>
      <c r="F87" s="1" t="n"/>
      <c r="H87" s="1" t="n"/>
      <c r="I87" s="1" t="n"/>
      <c r="K87" s="1" t="n"/>
    </row>
    <row r="88" ht="13.5" customFormat="1" customHeight="1" s="1">
      <c r="A88" s="354" t="inlineStr">
        <is>
          <t>2022.07 자산</t>
        </is>
      </c>
      <c r="B88" s="374" t="n"/>
      <c r="C88" s="374" t="n"/>
      <c r="D88" s="375" t="n"/>
      <c r="E88" s="164" t="inlineStr">
        <is>
          <t>2022.07.31</t>
        </is>
      </c>
      <c r="F88" s="2" t="n"/>
      <c r="G88" s="378" t="inlineStr">
        <is>
          <t>은행 결산</t>
        </is>
      </c>
      <c r="H88" s="375" t="n"/>
      <c r="I88" s="3" t="n"/>
      <c r="J88" s="379" t="inlineStr">
        <is>
          <t>지출</t>
        </is>
      </c>
      <c r="K88" s="375" t="n"/>
      <c r="L88" s="3" t="n"/>
    </row>
    <row r="89" ht="14.25" customFormat="1" customHeight="1" s="1">
      <c r="A89" s="4" t="inlineStr">
        <is>
          <t>내용</t>
        </is>
      </c>
      <c r="B89" s="5" t="inlineStr">
        <is>
          <t>금액</t>
        </is>
      </c>
      <c r="C89" s="6" t="inlineStr">
        <is>
          <t>원금</t>
        </is>
      </c>
      <c r="D89" s="6" t="inlineStr">
        <is>
          <t>손익</t>
        </is>
      </c>
      <c r="E89" s="6" t="inlineStr">
        <is>
          <t>수익률(%)</t>
        </is>
      </c>
      <c r="F89" s="2" t="n"/>
      <c r="G89" s="9" t="inlineStr">
        <is>
          <t>SC은행 자산 상태</t>
        </is>
      </c>
      <c r="H89" s="10" t="inlineStr">
        <is>
          <t>금액</t>
        </is>
      </c>
      <c r="I89" s="3" t="n"/>
      <c r="J89" s="65" t="inlineStr">
        <is>
          <t>내역</t>
        </is>
      </c>
      <c r="K89" s="65" t="inlineStr">
        <is>
          <t>금액</t>
        </is>
      </c>
    </row>
    <row r="90" ht="14.25" customFormat="1" customHeight="1" s="1">
      <c r="A90" s="45" t="inlineStr">
        <is>
          <t>01. 은행([06] - [05])</t>
        </is>
      </c>
      <c r="B90" s="59">
        <f>H93</f>
        <v/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2551974</v>
      </c>
      <c r="I90" s="3" t="n"/>
      <c r="J90" s="53" t="inlineStr">
        <is>
          <t>91. 월 고정 지출</t>
        </is>
      </c>
      <c r="K90" s="67" t="n">
        <v>1766187</v>
      </c>
    </row>
    <row r="91" ht="14.25" customFormat="1" customHeight="1" s="1">
      <c r="A91" s="7" t="inlineStr">
        <is>
          <t>77. 주식 투자</t>
        </is>
      </c>
      <c r="B91" s="380" t="n">
        <v>84853000</v>
      </c>
      <c r="C91" s="8" t="n"/>
      <c r="D91" s="8" t="n"/>
      <c r="E91" s="8" t="n"/>
      <c r="F91" s="3" t="n"/>
      <c r="G91" s="311" t="inlineStr">
        <is>
          <t>토스뱅크</t>
        </is>
      </c>
      <c r="H91" s="83" t="n">
        <v>44181271</v>
      </c>
      <c r="I91" s="3" t="n"/>
      <c r="J91" s="311" t="n"/>
      <c r="K91" s="311" t="n"/>
    </row>
    <row r="92" ht="14.25" customFormat="1" customHeight="1" s="1">
      <c r="A92" s="7" t="inlineStr">
        <is>
          <t>70. [수협B] Sh 쑥쑥크는 아이적금(수종)</t>
        </is>
      </c>
      <c r="B92" s="98">
        <f>B211+E92</f>
        <v/>
      </c>
      <c r="C92" s="8" t="n"/>
      <c r="D92" s="8" t="n"/>
      <c r="E92" s="19" t="n">
        <v>100000</v>
      </c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74.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52" t="inlineStr">
        <is>
          <t>[06] 은행 예. 적금 총합</t>
        </is>
      </c>
      <c r="H93" s="12">
        <f>SUM(H90:H92)</f>
        <v/>
      </c>
      <c r="I93" s="3" t="n"/>
      <c r="J93" s="311" t="n"/>
      <c r="K93" s="311" t="n"/>
    </row>
    <row r="94" ht="14.25" customFormat="1" customHeight="1" s="1">
      <c r="A94" s="7" t="inlineStr">
        <is>
          <t>91. 퇴직 연금(개인형 IPR)</t>
        </is>
      </c>
      <c r="B94" s="98" t="n">
        <v>16165308</v>
      </c>
      <c r="C94" s="382" t="n">
        <v>16000000</v>
      </c>
      <c r="D94" s="8" t="n"/>
      <c r="E94" s="227" t="inlineStr">
        <is>
          <t>99. 국민 연금</t>
        </is>
      </c>
      <c r="F94" s="3" t="n"/>
      <c r="G94" s="2" t="n"/>
      <c r="H94" s="3" t="n"/>
      <c r="I94" s="3" t="n"/>
      <c r="J94" s="311" t="n"/>
      <c r="K94" s="311" t="n"/>
    </row>
    <row r="95" ht="14.25" customFormat="1" customHeight="1" s="1">
      <c r="A95" s="43" t="inlineStr">
        <is>
          <t>1. 총 예적금</t>
        </is>
      </c>
      <c r="B95" s="60">
        <f>SUM(B90:B93)</f>
        <v/>
      </c>
      <c r="C95" s="44" t="n"/>
      <c r="D95" s="44" t="n"/>
      <c r="E95" s="44" t="n"/>
      <c r="F95" s="3" t="n"/>
      <c r="G95" s="2" t="n"/>
      <c r="H95" s="3" t="n"/>
      <c r="I95" s="3" t="n"/>
      <c r="J95" s="311" t="n"/>
      <c r="K95" s="311" t="n"/>
    </row>
    <row r="96" ht="14.25" customFormat="1" customHeight="1" s="1">
      <c r="A96" s="42" t="inlineStr">
        <is>
          <t>21. (무) 굿앤굿어린이CI보험(Hi1304)(현대해상, 진수종)</t>
        </is>
      </c>
      <c r="B96" s="61" t="n">
        <v>52000</v>
      </c>
      <c r="C96" s="137" t="n"/>
      <c r="D96" s="42" t="inlineStr">
        <is>
          <t> </t>
        </is>
      </c>
      <c r="E96" s="46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22. (무) 한아름행복플러스종합보험1404(한화손해보험, 잔태만)</t>
        </is>
      </c>
      <c r="B97" s="61" t="n">
        <v>66880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54" t="inlineStr">
        <is>
          <t>지출(A) 총합</t>
        </is>
      </c>
      <c r="K97" s="63">
        <f>K90+K91+K95</f>
        <v/>
      </c>
    </row>
    <row r="98" ht="14.25" customFormat="1" customHeight="1" s="1">
      <c r="A98" s="47" t="inlineStr">
        <is>
          <t>2. 총 보험금</t>
        </is>
      </c>
      <c r="B98" s="14">
        <f>D98</f>
        <v/>
      </c>
      <c r="C98" s="48" t="n"/>
      <c r="D98" s="383" t="n">
        <v>0</v>
      </c>
      <c r="E98" s="48" t="n"/>
      <c r="F98" s="3" t="n"/>
      <c r="G98" s="233" t="inlineStr">
        <is>
          <t>총 합계</t>
        </is>
      </c>
      <c r="H98" s="11">
        <f>B102-B841</f>
        <v/>
      </c>
      <c r="I98" s="3" t="n"/>
      <c r="J98" s="53" t="n"/>
      <c r="K98" s="384" t="n"/>
    </row>
    <row r="99" ht="14.25" customFormat="1" customHeight="1" s="1">
      <c r="A99" s="47" t="inlineStr">
        <is>
          <t>3. 전세금</t>
        </is>
      </c>
      <c r="B99" s="15" t="n">
        <v>285000000</v>
      </c>
      <c r="C99" s="15" t="inlineStr">
        <is>
          <t> </t>
        </is>
      </c>
      <c r="D99" s="48" t="n"/>
      <c r="E99" s="48" t="n"/>
      <c r="F99" s="3" t="n"/>
      <c r="G99" s="2" t="n"/>
      <c r="H99" s="3" t="n"/>
      <c r="I99" s="3" t="n"/>
      <c r="J99" s="53" t="inlineStr">
        <is>
          <t> </t>
        </is>
      </c>
      <c r="K99" s="62" t="inlineStr">
        <is>
          <t> </t>
        </is>
      </c>
    </row>
    <row r="100" ht="14.25" customFormat="1" customHeight="1" s="1">
      <c r="A100" s="49" t="inlineStr">
        <is>
          <t>90. 총 합계</t>
        </is>
      </c>
      <c r="B100" s="16">
        <f>B95+B98+B99</f>
        <v/>
      </c>
      <c r="C100" s="50" t="n"/>
      <c r="D100" s="50" t="n"/>
      <c r="E100" s="50" t="n"/>
      <c r="F100" s="3" t="n"/>
      <c r="G100" s="2" t="n"/>
      <c r="H100" s="2" t="n"/>
      <c r="I100" s="3" t="n"/>
      <c r="J100" s="55" t="inlineStr">
        <is>
          <t>수입(B) 총합</t>
        </is>
      </c>
      <c r="K100" s="63">
        <f>SUM(K98:K98)</f>
        <v/>
      </c>
    </row>
    <row r="101" ht="14.25" customFormat="1" customHeight="1" s="1">
      <c r="A101" s="49" t="inlineStr">
        <is>
          <t>91. 가용 자산</t>
        </is>
      </c>
      <c r="B101" s="16">
        <f>B95+B98+B99</f>
        <v/>
      </c>
      <c r="C101" s="50" t="n"/>
      <c r="D101" s="50" t="n"/>
      <c r="E101" s="50" t="n"/>
      <c r="F101" s="3" t="n"/>
      <c r="G101" s="2" t="n"/>
      <c r="H101" s="2" t="n"/>
      <c r="I101" s="3" t="n"/>
      <c r="J101" s="56" t="inlineStr">
        <is>
          <t>총 합계([B] -[A])</t>
        </is>
      </c>
      <c r="K101" s="64">
        <f>K100-K97</f>
        <v/>
      </c>
    </row>
    <row r="102" ht="14.25" customFormat="1" customHeight="1" s="1">
      <c r="A102" s="385" t="inlineStr">
        <is>
          <t xml:space="preserve">결산 - </t>
        </is>
      </c>
      <c r="B102" s="374" t="n"/>
      <c r="C102" s="374" t="n"/>
      <c r="D102" s="374" t="n"/>
      <c r="E102" s="375" t="n"/>
      <c r="F102" s="3" t="n"/>
      <c r="G102" s="2" t="n"/>
      <c r="H102" s="2" t="n"/>
      <c r="I102" s="3" t="n"/>
    </row>
    <row r="103" ht="13.5" customHeight="1">
      <c r="B103" s="1" t="n"/>
      <c r="F103" s="1" t="n"/>
      <c r="H103" s="1" t="n"/>
      <c r="I103" s="1" t="n"/>
      <c r="J103" s="1" t="n"/>
      <c r="K103" s="1" t="n"/>
    </row>
    <row r="104" ht="12.75" customHeight="1">
      <c r="B104" s="1" t="n"/>
      <c r="F104" s="1" t="n"/>
      <c r="H104" s="1" t="n"/>
      <c r="I104" s="1" t="n"/>
      <c r="K104" s="1" t="n"/>
    </row>
    <row r="105" ht="13.5" customFormat="1" customHeight="1" s="1">
      <c r="A105" s="354" t="inlineStr">
        <is>
          <t>2022.06 자산</t>
        </is>
      </c>
      <c r="B105" s="374" t="n"/>
      <c r="C105" s="374" t="n"/>
      <c r="D105" s="375" t="n"/>
      <c r="E105" s="164" t="inlineStr">
        <is>
          <t>2022.06.30</t>
        </is>
      </c>
      <c r="F105" s="2" t="n"/>
      <c r="G105" s="378" t="inlineStr">
        <is>
          <t>은행 결산</t>
        </is>
      </c>
      <c r="H105" s="375" t="n"/>
      <c r="I105" s="3" t="n"/>
      <c r="J105" s="379" t="inlineStr">
        <is>
          <t>지출</t>
        </is>
      </c>
      <c r="K105" s="375" t="n"/>
      <c r="L105" s="3" t="n"/>
    </row>
    <row r="106" ht="14.25" customFormat="1" customHeight="1" s="1">
      <c r="A106" s="4" t="inlineStr">
        <is>
          <t>내용</t>
        </is>
      </c>
      <c r="B106" s="5" t="inlineStr">
        <is>
          <t>금액</t>
        </is>
      </c>
      <c r="C106" s="6" t="inlineStr">
        <is>
          <t>원금</t>
        </is>
      </c>
      <c r="D106" s="6" t="inlineStr">
        <is>
          <t>손익</t>
        </is>
      </c>
      <c r="E106" s="6" t="inlineStr">
        <is>
          <t>수익률(%)</t>
        </is>
      </c>
      <c r="F106" s="2" t="n"/>
      <c r="G106" s="9" t="inlineStr">
        <is>
          <t>SC은행 자산 상태</t>
        </is>
      </c>
      <c r="H106" s="10" t="inlineStr">
        <is>
          <t>금액</t>
        </is>
      </c>
      <c r="I106" s="3" t="n"/>
      <c r="J106" s="65" t="inlineStr">
        <is>
          <t>내역</t>
        </is>
      </c>
      <c r="K106" s="65" t="inlineStr">
        <is>
          <t>금액</t>
        </is>
      </c>
    </row>
    <row r="107" ht="14.25" customFormat="1" customHeight="1" s="1">
      <c r="A107" s="45" t="inlineStr">
        <is>
          <t>01. 은행([06] - [05])</t>
        </is>
      </c>
      <c r="B107" s="59">
        <f>H110</f>
        <v/>
      </c>
      <c r="C107" s="42" t="n"/>
      <c r="D107" s="42" t="n"/>
      <c r="E107" s="42" t="n"/>
      <c r="F107" s="3" t="n"/>
      <c r="G107" s="51" t="inlineStr">
        <is>
          <t>신한은행</t>
        </is>
      </c>
      <c r="H107" s="83" t="n">
        <v>3108743</v>
      </c>
      <c r="I107" s="3" t="n"/>
      <c r="J107" s="53" t="inlineStr">
        <is>
          <t>91. 월 고정 지출</t>
        </is>
      </c>
      <c r="K107" s="67" t="n">
        <v>1766187</v>
      </c>
    </row>
    <row r="108" ht="14.25" customFormat="1" customHeight="1" s="1">
      <c r="A108" s="7" t="inlineStr">
        <is>
          <t>77. 주식 투자</t>
        </is>
      </c>
      <c r="B108" s="380" t="n">
        <v>80823500</v>
      </c>
      <c r="C108" s="8" t="n"/>
      <c r="D108" s="8" t="n"/>
      <c r="E108" s="8" t="n"/>
      <c r="F108" s="3" t="n"/>
      <c r="G108" s="311" t="inlineStr">
        <is>
          <t>토스뱅크</t>
        </is>
      </c>
      <c r="H108" s="83" t="n">
        <v>40129173</v>
      </c>
      <c r="I108" s="3" t="n"/>
      <c r="J108" s="311" t="n"/>
      <c r="K108" s="311" t="n"/>
    </row>
    <row r="109" ht="14.25" customFormat="1" customHeight="1" s="1">
      <c r="A109" s="7" t="inlineStr">
        <is>
          <t>70. [수협B] Sh 쑥쑥크는 아이적금(수종)</t>
        </is>
      </c>
      <c r="B109" s="98">
        <f>B211+E109</f>
        <v/>
      </c>
      <c r="C109" s="8" t="n"/>
      <c r="D109" s="8" t="n"/>
      <c r="E109" s="19" t="n">
        <v>100000</v>
      </c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74. [우리B] 주택청약종합저축(태만)</t>
        </is>
      </c>
      <c r="B110" s="98" t="n">
        <v>1900000</v>
      </c>
      <c r="C110" s="8" t="n"/>
      <c r="D110" s="8" t="n"/>
      <c r="E110" s="19" t="inlineStr">
        <is>
          <t> </t>
        </is>
      </c>
      <c r="F110" s="3" t="n"/>
      <c r="G110" s="52" t="inlineStr">
        <is>
          <t>[06] 은행 예. 적금 총합</t>
        </is>
      </c>
      <c r="H110" s="12">
        <f>SUM(H107:H109)</f>
        <v/>
      </c>
      <c r="I110" s="3" t="n"/>
      <c r="J110" s="311" t="n"/>
      <c r="K110" s="311" t="n"/>
    </row>
    <row r="111" ht="14.25" customFormat="1" customHeight="1" s="1">
      <c r="A111" s="7" t="inlineStr">
        <is>
          <t>91. 퇴직 연금(개인형 IPR)</t>
        </is>
      </c>
      <c r="B111" s="98" t="n">
        <v>15528659</v>
      </c>
      <c r="C111" s="382" t="n">
        <v>16000000</v>
      </c>
      <c r="D111" s="8" t="n"/>
      <c r="E111" s="227" t="inlineStr">
        <is>
          <t>99. 국민 연금</t>
        </is>
      </c>
      <c r="F111" s="3" t="n"/>
      <c r="G111" s="2" t="n"/>
      <c r="H111" s="3" t="n"/>
      <c r="I111" s="3" t="n"/>
      <c r="J111" s="311" t="n"/>
      <c r="K111" s="311" t="n"/>
    </row>
    <row r="112" ht="14.25" customFormat="1" customHeight="1" s="1">
      <c r="A112" s="43" t="inlineStr">
        <is>
          <t>1. 총 예적금</t>
        </is>
      </c>
      <c r="B112" s="60">
        <f>SUM(B107:B110)</f>
        <v/>
      </c>
      <c r="C112" s="44" t="n"/>
      <c r="D112" s="44" t="n"/>
      <c r="E112" s="44" t="n"/>
      <c r="F112" s="3" t="n"/>
      <c r="G112" s="2" t="n"/>
      <c r="H112" s="3" t="n"/>
      <c r="I112" s="3" t="n"/>
      <c r="J112" s="311" t="n"/>
      <c r="K112" s="311" t="n"/>
    </row>
    <row r="113" ht="14.25" customFormat="1" customHeight="1" s="1">
      <c r="A113" s="42" t="inlineStr">
        <is>
          <t>21. (무) 굿앤굿어린이CI보험(Hi1304)(현대해상, 진수종)</t>
        </is>
      </c>
      <c r="B113" s="61" t="n">
        <v>52000</v>
      </c>
      <c r="C113" s="137" t="n"/>
      <c r="D113" s="42" t="inlineStr">
        <is>
          <t> </t>
        </is>
      </c>
      <c r="E113" s="46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22. (무) 한아름행복플러스종합보험1404(한화손해보험, 잔태만)</t>
        </is>
      </c>
      <c r="B114" s="61" t="n">
        <v>66880</v>
      </c>
      <c r="C114" s="137" t="n"/>
      <c r="D114" s="42" t="n"/>
      <c r="E114" s="46" t="n"/>
      <c r="F114" s="3" t="n"/>
      <c r="G114" s="9" t="inlineStr">
        <is>
          <t>전원 대비 증감</t>
        </is>
      </c>
      <c r="H114" s="10" t="inlineStr">
        <is>
          <t>금액</t>
        </is>
      </c>
      <c r="I114" s="3" t="n"/>
      <c r="J114" s="54" t="inlineStr">
        <is>
          <t>지출(A) 총합</t>
        </is>
      </c>
      <c r="K114" s="63">
        <f>K107+K108+K112</f>
        <v/>
      </c>
    </row>
    <row r="115" ht="14.25" customFormat="1" customHeight="1" s="1">
      <c r="A115" s="47" t="inlineStr">
        <is>
          <t>2. 총 보험금</t>
        </is>
      </c>
      <c r="B115" s="14">
        <f>D115</f>
        <v/>
      </c>
      <c r="C115" s="48" t="n"/>
      <c r="D115" s="383" t="n">
        <v>0</v>
      </c>
      <c r="E115" s="48" t="n"/>
      <c r="F115" s="3" t="n"/>
      <c r="G115" s="233" t="inlineStr">
        <is>
          <t>총 합계</t>
        </is>
      </c>
      <c r="H115" s="11">
        <f>B119-B841</f>
        <v/>
      </c>
      <c r="I115" s="3" t="n"/>
      <c r="J115" s="53" t="n"/>
      <c r="K115" s="384" t="n"/>
    </row>
    <row r="116" ht="14.25" customFormat="1" customHeight="1" s="1">
      <c r="A116" s="47" t="inlineStr">
        <is>
          <t>3. 전세금</t>
        </is>
      </c>
      <c r="B116" s="15" t="n">
        <v>285000000</v>
      </c>
      <c r="C116" s="15" t="inlineStr">
        <is>
          <t> </t>
        </is>
      </c>
      <c r="D116" s="48" t="n"/>
      <c r="E116" s="48" t="n"/>
      <c r="F116" s="3" t="n"/>
      <c r="G116" s="2" t="n"/>
      <c r="H116" s="3" t="n"/>
      <c r="I116" s="3" t="n"/>
      <c r="J116" s="53" t="inlineStr">
        <is>
          <t> </t>
        </is>
      </c>
      <c r="K116" s="62" t="inlineStr">
        <is>
          <t> </t>
        </is>
      </c>
    </row>
    <row r="117" ht="14.25" customFormat="1" customHeight="1" s="1">
      <c r="A117" s="49" t="inlineStr">
        <is>
          <t>90. 총 합계</t>
        </is>
      </c>
      <c r="B117" s="16">
        <f>B112+B115+B116</f>
        <v/>
      </c>
      <c r="C117" s="50" t="n"/>
      <c r="D117" s="50" t="n"/>
      <c r="E117" s="50" t="n"/>
      <c r="F117" s="3" t="n"/>
      <c r="G117" s="2" t="n"/>
      <c r="H117" s="2" t="n"/>
      <c r="I117" s="3" t="n"/>
      <c r="J117" s="55" t="inlineStr">
        <is>
          <t>수입(B) 총합</t>
        </is>
      </c>
      <c r="K117" s="63">
        <f>SUM(K115:K115)</f>
        <v/>
      </c>
    </row>
    <row r="118" ht="14.25" customFormat="1" customHeight="1" s="1">
      <c r="A118" s="49" t="inlineStr">
        <is>
          <t>91. 가용 자산</t>
        </is>
      </c>
      <c r="B118" s="16">
        <f>B112+B115+B116</f>
        <v/>
      </c>
      <c r="C118" s="50" t="n"/>
      <c r="D118" s="50" t="n"/>
      <c r="E118" s="50" t="n"/>
      <c r="F118" s="3" t="n"/>
      <c r="G118" s="2" t="n"/>
      <c r="H118" s="2" t="n"/>
      <c r="I118" s="3" t="n"/>
      <c r="J118" s="56" t="inlineStr">
        <is>
          <t>총 합계([B] -[A])</t>
        </is>
      </c>
      <c r="K118" s="64">
        <f>K117-K114</f>
        <v/>
      </c>
    </row>
    <row r="119" ht="66" customFormat="1" customHeight="1" s="1">
      <c r="A119" s="385" t="inlineStr">
        <is>
          <t>결산 -  
1. 퇴직연금 IRP 투자[2022.06.14(화)] 
  가. 총: 8,889,680원 미래에셋 증권(m.ALL) 앱으로 투자
2. 2021년 귀속 종합소득세 환급금(관악세무서) 수령
 1) 수령액: 1,854,000원</t>
        </is>
      </c>
      <c r="B119" s="374" t="n"/>
      <c r="C119" s="374" t="n"/>
      <c r="D119" s="374" t="n"/>
      <c r="E119" s="375" t="n"/>
      <c r="F119" s="3" t="n"/>
      <c r="G119" s="2" t="n"/>
      <c r="H119" s="2" t="n"/>
      <c r="I119" s="3" t="n"/>
    </row>
    <row r="120" ht="13.5" customHeight="1">
      <c r="B120" s="1" t="n"/>
      <c r="F120" s="1" t="n"/>
      <c r="H120" s="1" t="n"/>
      <c r="I120" s="1" t="n"/>
      <c r="J120" s="1" t="n"/>
      <c r="K120" s="1" t="n"/>
    </row>
    <row r="121" ht="12.75" customHeight="1">
      <c r="B121" s="1" t="n"/>
      <c r="F121" s="1" t="n"/>
      <c r="H121" s="1" t="n"/>
      <c r="I121" s="1" t="n"/>
      <c r="K121" s="1" t="n"/>
    </row>
    <row r="122" ht="13.5" customFormat="1" customHeight="1" s="1">
      <c r="A122" s="354" t="inlineStr">
        <is>
          <t>2022.05 자산</t>
        </is>
      </c>
      <c r="B122" s="374" t="n"/>
      <c r="C122" s="374" t="n"/>
      <c r="D122" s="375" t="n"/>
      <c r="E122" s="164" t="inlineStr">
        <is>
          <t>2022.05.31</t>
        </is>
      </c>
      <c r="F122" s="2" t="n"/>
      <c r="G122" s="378" t="inlineStr">
        <is>
          <t>은행 결산</t>
        </is>
      </c>
      <c r="H122" s="375" t="n"/>
      <c r="I122" s="3" t="n"/>
      <c r="J122" s="379" t="inlineStr">
        <is>
          <t>지출</t>
        </is>
      </c>
      <c r="K122" s="375" t="n"/>
      <c r="L122" s="3" t="n"/>
    </row>
    <row r="123" ht="14.25" customFormat="1" customHeight="1" s="1">
      <c r="A123" s="4" t="inlineStr">
        <is>
          <t>내용</t>
        </is>
      </c>
      <c r="B123" s="5" t="inlineStr">
        <is>
          <t>금액</t>
        </is>
      </c>
      <c r="C123" s="6" t="inlineStr">
        <is>
          <t>원금</t>
        </is>
      </c>
      <c r="D123" s="6" t="inlineStr">
        <is>
          <t>손익</t>
        </is>
      </c>
      <c r="E123" s="6" t="inlineStr">
        <is>
          <t>수익률(%)</t>
        </is>
      </c>
      <c r="F123" s="2" t="n"/>
      <c r="G123" s="9" t="inlineStr">
        <is>
          <t>SC은행 자산 상태</t>
        </is>
      </c>
      <c r="H123" s="10" t="inlineStr">
        <is>
          <t>금액</t>
        </is>
      </c>
      <c r="I123" s="3" t="n"/>
      <c r="J123" s="65" t="inlineStr">
        <is>
          <t>내역</t>
        </is>
      </c>
      <c r="K123" s="65" t="inlineStr">
        <is>
          <t>금액</t>
        </is>
      </c>
    </row>
    <row r="124" ht="14.25" customFormat="1" customHeight="1" s="1">
      <c r="A124" s="45" t="inlineStr">
        <is>
          <t>01. 은행([06] - [05])</t>
        </is>
      </c>
      <c r="B124" s="59">
        <f>H127</f>
        <v/>
      </c>
      <c r="C124" s="42" t="n"/>
      <c r="D124" s="42" t="n"/>
      <c r="E124" s="42" t="n"/>
      <c r="F124" s="3" t="n"/>
      <c r="G124" s="51" t="inlineStr">
        <is>
          <t>신한은행</t>
        </is>
      </c>
      <c r="H124" s="83" t="n">
        <v>4481061</v>
      </c>
      <c r="I124" s="3" t="n"/>
      <c r="J124" s="53" t="inlineStr">
        <is>
          <t>91. 월 고정 지출</t>
        </is>
      </c>
      <c r="K124" s="67" t="n">
        <v>1766187</v>
      </c>
    </row>
    <row r="125" ht="14.25" customFormat="1" customHeight="1" s="1">
      <c r="A125" s="7" t="inlineStr">
        <is>
          <t>77. 주식 투자</t>
        </is>
      </c>
      <c r="B125" s="177" t="n">
        <v>78924500</v>
      </c>
      <c r="C125" s="8" t="n"/>
      <c r="D125" s="8" t="n"/>
      <c r="E125" s="8" t="n"/>
      <c r="F125" s="3" t="n"/>
      <c r="G125" s="311" t="inlineStr">
        <is>
          <t>토스뱅크</t>
        </is>
      </c>
      <c r="H125" s="83" t="n">
        <v>40077145</v>
      </c>
      <c r="I125" s="3" t="n"/>
      <c r="J125" s="311" t="n"/>
      <c r="K125" s="311" t="n"/>
    </row>
    <row r="126" ht="14.25" customFormat="1" customHeight="1" s="1">
      <c r="A126" s="7" t="inlineStr">
        <is>
          <t>70. [수협B] Sh 쑥쑥크는 아이적금(수종)</t>
        </is>
      </c>
      <c r="B126" s="98">
        <f>B211+E126</f>
        <v/>
      </c>
      <c r="C126" s="8" t="n"/>
      <c r="D126" s="8" t="n"/>
      <c r="E126" s="19" t="n">
        <v>100000</v>
      </c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74. [우리B] 주택청약종합저축(태만)</t>
        </is>
      </c>
      <c r="B127" s="98" t="n">
        <v>1900000</v>
      </c>
      <c r="C127" s="8" t="n"/>
      <c r="D127" s="8" t="n"/>
      <c r="E127" s="19" t="inlineStr">
        <is>
          <t> </t>
        </is>
      </c>
      <c r="F127" s="3" t="n"/>
      <c r="G127" s="52" t="inlineStr">
        <is>
          <t>[06] 은행 예. 적금 총합</t>
        </is>
      </c>
      <c r="H127" s="12">
        <f>SUM(H124:H126)</f>
        <v/>
      </c>
      <c r="I127" s="3" t="n"/>
      <c r="J127" s="311" t="n"/>
      <c r="K127" s="311" t="n"/>
    </row>
    <row r="128" ht="14.25" customFormat="1" customHeight="1" s="1">
      <c r="A128" s="7" t="inlineStr">
        <is>
          <t>91. 퇴직 연금(개인형 IPR)</t>
        </is>
      </c>
      <c r="B128" s="98" t="n">
        <v>6491710</v>
      </c>
      <c r="C128" s="382" t="n">
        <v>7000000</v>
      </c>
      <c r="D128" s="8" t="n"/>
      <c r="E128" s="227" t="inlineStr">
        <is>
          <t>99. 국민 연금</t>
        </is>
      </c>
      <c r="F128" s="3" t="n"/>
      <c r="G128" s="2" t="n"/>
      <c r="H128" s="3" t="n"/>
      <c r="I128" s="3" t="n"/>
      <c r="J128" s="311" t="n"/>
      <c r="K128" s="311" t="n"/>
    </row>
    <row r="129" ht="14.25" customFormat="1" customHeight="1" s="1">
      <c r="A129" s="43" t="inlineStr">
        <is>
          <t>1. 총 예적금</t>
        </is>
      </c>
      <c r="B129" s="60">
        <f>SUM(B124:B127)</f>
        <v/>
      </c>
      <c r="C129" s="44" t="n"/>
      <c r="D129" s="44" t="n"/>
      <c r="E129" s="44" t="n"/>
      <c r="F129" s="3" t="n"/>
      <c r="G129" s="2" t="n"/>
      <c r="H129" s="3" t="n"/>
      <c r="I129" s="3" t="n"/>
      <c r="J129" s="311" t="n"/>
      <c r="K129" s="311" t="n"/>
    </row>
    <row r="130" ht="14.25" customFormat="1" customHeight="1" s="1">
      <c r="A130" s="42" t="inlineStr">
        <is>
          <t>21. (무) 굿앤굿어린이CI보험(Hi1304)(현대해상, 진수종)</t>
        </is>
      </c>
      <c r="B130" s="61" t="n">
        <v>52000</v>
      </c>
      <c r="C130" s="137" t="n"/>
      <c r="D130" s="42" t="inlineStr">
        <is>
          <t> </t>
        </is>
      </c>
      <c r="E130" s="46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22. (무) 한아름행복플러스종합보험1404(한화손해보험, 잔태만)</t>
        </is>
      </c>
      <c r="B131" s="61" t="n">
        <v>66880</v>
      </c>
      <c r="C131" s="137" t="n"/>
      <c r="D131" s="42" t="n"/>
      <c r="E131" s="46" t="n"/>
      <c r="F131" s="3" t="n"/>
      <c r="G131" s="9" t="inlineStr">
        <is>
          <t>전원 대비 증감</t>
        </is>
      </c>
      <c r="H131" s="10" t="inlineStr">
        <is>
          <t>금액</t>
        </is>
      </c>
      <c r="I131" s="3" t="n"/>
      <c r="J131" s="54" t="inlineStr">
        <is>
          <t>지출(A) 총합</t>
        </is>
      </c>
      <c r="K131" s="63">
        <f>K124+K125+K129</f>
        <v/>
      </c>
    </row>
    <row r="132" ht="14.25" customFormat="1" customHeight="1" s="1">
      <c r="A132" s="47" t="inlineStr">
        <is>
          <t>2. 총 보험금</t>
        </is>
      </c>
      <c r="B132" s="14">
        <f>D132</f>
        <v/>
      </c>
      <c r="C132" s="48" t="n"/>
      <c r="D132" s="383" t="n">
        <v>0</v>
      </c>
      <c r="E132" s="48" t="n"/>
      <c r="F132" s="3" t="n"/>
      <c r="G132" s="233" t="inlineStr">
        <is>
          <t>총 합계</t>
        </is>
      </c>
      <c r="H132" s="11">
        <f>B136-B841</f>
        <v/>
      </c>
      <c r="I132" s="3" t="n"/>
      <c r="J132" s="53" t="n"/>
      <c r="K132" s="384" t="n"/>
    </row>
    <row r="133" ht="14.25" customFormat="1" customHeight="1" s="1">
      <c r="A133" s="47" t="inlineStr">
        <is>
          <t>3. 전세금</t>
        </is>
      </c>
      <c r="B133" s="15" t="n">
        <v>285000000</v>
      </c>
      <c r="C133" s="15" t="inlineStr">
        <is>
          <t> </t>
        </is>
      </c>
      <c r="D133" s="48" t="n"/>
      <c r="E133" s="48" t="n"/>
      <c r="F133" s="3" t="n"/>
      <c r="G133" s="2" t="n"/>
      <c r="H133" s="3" t="n"/>
      <c r="I133" s="3" t="n"/>
      <c r="J133" s="53" t="inlineStr">
        <is>
          <t> </t>
        </is>
      </c>
      <c r="K133" s="62" t="inlineStr">
        <is>
          <t> </t>
        </is>
      </c>
    </row>
    <row r="134" ht="14.25" customFormat="1" customHeight="1" s="1">
      <c r="A134" s="49" t="inlineStr">
        <is>
          <t>90. 총 합계</t>
        </is>
      </c>
      <c r="B134" s="16">
        <f>B129+B132+B133</f>
        <v/>
      </c>
      <c r="C134" s="50" t="n"/>
      <c r="D134" s="50" t="n"/>
      <c r="E134" s="50" t="n"/>
      <c r="F134" s="3" t="n"/>
      <c r="G134" s="2" t="n"/>
      <c r="H134" s="2" t="n"/>
      <c r="I134" s="3" t="n"/>
      <c r="J134" s="55" t="inlineStr">
        <is>
          <t>수입(B) 총합</t>
        </is>
      </c>
      <c r="K134" s="63">
        <f>SUM(K132:K132)</f>
        <v/>
      </c>
    </row>
    <row r="135" ht="14.25" customFormat="1" customHeight="1" s="1">
      <c r="A135" s="49" t="inlineStr">
        <is>
          <t>91. 가용 자산</t>
        </is>
      </c>
      <c r="B135" s="16">
        <f>B129+B132+B133</f>
        <v/>
      </c>
      <c r="C135" s="50" t="n"/>
      <c r="D135" s="50" t="n"/>
      <c r="E135" s="50" t="n"/>
      <c r="F135" s="3" t="n"/>
      <c r="G135" s="2" t="n"/>
      <c r="H135" s="2" t="n"/>
      <c r="I135" s="3" t="n"/>
      <c r="J135" s="56" t="inlineStr">
        <is>
          <t>총 합계([B] -[A])</t>
        </is>
      </c>
      <c r="K135" s="64">
        <f>K134-K131</f>
        <v/>
      </c>
    </row>
    <row r="136" ht="14.25" customFormat="1" customHeight="1" s="1">
      <c r="A136" s="385" t="inlineStr">
        <is>
          <t xml:space="preserve">결산 - </t>
        </is>
      </c>
      <c r="B136" s="374" t="n"/>
      <c r="C136" s="374" t="n"/>
      <c r="D136" s="374" t="n"/>
      <c r="E136" s="375" t="n"/>
      <c r="F136" s="3" t="n"/>
      <c r="G136" s="2" t="n"/>
      <c r="H136" s="2" t="n"/>
      <c r="I136" s="3" t="n"/>
    </row>
    <row r="137" ht="13.5" customHeight="1">
      <c r="B137" s="1" t="n"/>
      <c r="F137" s="1" t="n"/>
      <c r="H137" s="1" t="n"/>
      <c r="I137" s="1" t="n"/>
      <c r="J137" s="1" t="n"/>
      <c r="K137" s="1" t="n"/>
    </row>
    <row r="138" ht="12.75" customHeight="1">
      <c r="B138" s="1" t="n"/>
      <c r="F138" s="1" t="n"/>
      <c r="H138" s="1" t="n"/>
      <c r="I138" s="1" t="n"/>
      <c r="K138" s="1" t="n"/>
    </row>
    <row r="139" ht="13.5" customFormat="1" customHeight="1" s="1">
      <c r="A139" s="354" t="inlineStr">
        <is>
          <t>2022.04 자산</t>
        </is>
      </c>
      <c r="B139" s="374" t="n"/>
      <c r="C139" s="374" t="n"/>
      <c r="D139" s="375" t="n"/>
      <c r="E139" s="164" t="inlineStr">
        <is>
          <t>2022.04.30</t>
        </is>
      </c>
      <c r="F139" s="2" t="n"/>
      <c r="G139" s="378" t="inlineStr">
        <is>
          <t>은행 결산</t>
        </is>
      </c>
      <c r="H139" s="375" t="n"/>
      <c r="I139" s="3" t="n"/>
      <c r="J139" s="379" t="inlineStr">
        <is>
          <t>지출</t>
        </is>
      </c>
      <c r="K139" s="375" t="n"/>
      <c r="L139" s="3" t="n"/>
    </row>
    <row r="140" ht="14.25" customFormat="1" customHeight="1" s="1">
      <c r="A140" s="4" t="inlineStr">
        <is>
          <t>내용</t>
        </is>
      </c>
      <c r="B140" s="5" t="inlineStr">
        <is>
          <t>금액</t>
        </is>
      </c>
      <c r="C140" s="6" t="inlineStr">
        <is>
          <t>원금</t>
        </is>
      </c>
      <c r="D140" s="6" t="inlineStr">
        <is>
          <t>손익</t>
        </is>
      </c>
      <c r="E140" s="6" t="inlineStr">
        <is>
          <t>수익률(%)</t>
        </is>
      </c>
      <c r="F140" s="2" t="n"/>
      <c r="G140" s="9" t="inlineStr">
        <is>
          <t>SC은행 자산 상태</t>
        </is>
      </c>
      <c r="H140" s="10" t="inlineStr">
        <is>
          <t>금액</t>
        </is>
      </c>
      <c r="I140" s="3" t="n"/>
      <c r="J140" s="65" t="inlineStr">
        <is>
          <t>내역</t>
        </is>
      </c>
      <c r="K140" s="65" t="inlineStr">
        <is>
          <t>금액</t>
        </is>
      </c>
    </row>
    <row r="141" ht="14.25" customFormat="1" customHeight="1" s="1">
      <c r="A141" s="45" t="inlineStr">
        <is>
          <t>01. 은행([06] - [05])</t>
        </is>
      </c>
      <c r="B141" s="59">
        <f>H144</f>
        <v/>
      </c>
      <c r="C141" s="42" t="n"/>
      <c r="D141" s="42" t="n"/>
      <c r="E141" s="42" t="n"/>
      <c r="F141" s="3" t="n"/>
      <c r="G141" s="51" t="inlineStr">
        <is>
          <t>신한은행</t>
        </is>
      </c>
      <c r="H141" s="83" t="n">
        <v>10128440</v>
      </c>
      <c r="I141" s="3" t="n"/>
      <c r="J141" s="53" t="inlineStr">
        <is>
          <t>91. 월 고정 지출</t>
        </is>
      </c>
      <c r="K141" s="67" t="n">
        <v>1766187</v>
      </c>
      <c r="M141" s="65" t="inlineStr">
        <is>
          <t>원금</t>
        </is>
      </c>
      <c r="N141" s="65" t="inlineStr">
        <is>
          <t>금리</t>
        </is>
      </c>
      <c r="O141" s="65" t="inlineStr">
        <is>
          <t>이자(연)</t>
        </is>
      </c>
      <c r="P141" s="65" t="inlineStr">
        <is>
          <t>이자(월)</t>
        </is>
      </c>
    </row>
    <row r="142" ht="14.25" customFormat="1" customHeight="1" s="1">
      <c r="A142" s="7" t="inlineStr">
        <is>
          <t>77. 주식 투자</t>
        </is>
      </c>
      <c r="B142" s="177" t="n">
        <v>81810000</v>
      </c>
      <c r="C142" s="8" t="n"/>
      <c r="D142" s="8" t="n"/>
      <c r="E142" s="8" t="n"/>
      <c r="F142" s="3" t="n"/>
      <c r="G142" s="311" t="inlineStr">
        <is>
          <t>토스뱅크</t>
        </is>
      </c>
      <c r="H142" s="83" t="n">
        <v>30046028</v>
      </c>
      <c r="I142" s="3" t="n"/>
      <c r="J142" s="311" t="n"/>
      <c r="K142" s="311" t="n"/>
      <c r="M142" s="135" t="n">
        <v>100</v>
      </c>
      <c r="N142" s="311" t="n">
        <v>0.9</v>
      </c>
      <c r="O142" s="484">
        <f>M142*N142</f>
        <v/>
      </c>
      <c r="P142" s="484">
        <f>O142/12</f>
        <v/>
      </c>
    </row>
    <row r="143" ht="14.25" customFormat="1" customHeight="1" s="1">
      <c r="A143" s="7" t="inlineStr">
        <is>
          <t>70. [수협B] Sh 쑥쑥크는 아이적금(수종)</t>
        </is>
      </c>
      <c r="B143" s="98">
        <f>B211+E143</f>
        <v/>
      </c>
      <c r="C143" s="8" t="n"/>
      <c r="D143" s="8" t="n"/>
      <c r="E143" s="19" t="n">
        <v>100000</v>
      </c>
      <c r="F143" s="3" t="n"/>
      <c r="G143" s="311" t="n"/>
      <c r="H143" s="83" t="n"/>
      <c r="I143" s="3" t="n"/>
      <c r="J143" s="311" t="n"/>
      <c r="K143" s="311" t="n"/>
      <c r="M143" s="135" t="n">
        <v>100</v>
      </c>
      <c r="N143" s="311" t="n">
        <v>0.02</v>
      </c>
      <c r="O143" s="484">
        <f>M143*N143</f>
        <v/>
      </c>
      <c r="P143" s="484">
        <f>O143/12</f>
        <v/>
      </c>
    </row>
    <row r="144" ht="14.25" customFormat="1" customHeight="1" s="1">
      <c r="A144" s="7" t="inlineStr">
        <is>
          <t>74. [우리B] 주택청약종합저축(태만)</t>
        </is>
      </c>
      <c r="B144" s="98" t="n">
        <v>1900000</v>
      </c>
      <c r="C144" s="8" t="n"/>
      <c r="D144" s="8" t="n"/>
      <c r="E144" s="19" t="inlineStr">
        <is>
          <t> </t>
        </is>
      </c>
      <c r="F144" s="3" t="n"/>
      <c r="G144" s="52" t="inlineStr">
        <is>
          <t>[06] 은행 예. 적금 총합</t>
        </is>
      </c>
      <c r="H144" s="12">
        <f>SUM(H141:H143)</f>
        <v/>
      </c>
      <c r="I144" s="3" t="n"/>
      <c r="J144" s="311" t="n"/>
      <c r="K144" s="311" t="n"/>
      <c r="M144" s="135" t="n">
        <v>10000000</v>
      </c>
      <c r="N144" s="311" t="n">
        <v>0.02</v>
      </c>
      <c r="O144" s="484">
        <f>M144*N144</f>
        <v/>
      </c>
      <c r="P144" s="484">
        <f>O144/12</f>
        <v/>
      </c>
    </row>
    <row r="145" ht="14.25" customFormat="1" customHeight="1" s="1">
      <c r="A145" s="7" t="inlineStr">
        <is>
          <t>91. 퇴직 연금(개인형 IPR)</t>
        </is>
      </c>
      <c r="B145" s="98" t="n">
        <v>6911733</v>
      </c>
      <c r="C145" s="382" t="n">
        <v>7000000</v>
      </c>
      <c r="D145" s="8" t="n"/>
      <c r="E145" s="227" t="inlineStr">
        <is>
          <t>99. 국민 연금</t>
        </is>
      </c>
      <c r="F145" s="3" t="n"/>
      <c r="G145" s="2" t="n"/>
      <c r="H145" s="3" t="n"/>
      <c r="I145" s="3" t="n"/>
      <c r="J145" s="311" t="n"/>
      <c r="K145" s="311" t="n"/>
      <c r="M145" s="236" t="n">
        <v>30000000</v>
      </c>
      <c r="N145" s="237" t="n">
        <v>0.02</v>
      </c>
      <c r="O145" s="485">
        <f>M145*N145</f>
        <v/>
      </c>
      <c r="P145" s="486">
        <f>O145/12</f>
        <v/>
      </c>
    </row>
    <row r="146" ht="14.25" customFormat="1" customHeight="1" s="1">
      <c r="A146" s="43" t="inlineStr">
        <is>
          <t>1. 총 예적금</t>
        </is>
      </c>
      <c r="B146" s="60">
        <f>SUM(B141:B144)</f>
        <v/>
      </c>
      <c r="C146" s="44" t="n"/>
      <c r="D146" s="44" t="n"/>
      <c r="E146" s="44" t="n"/>
      <c r="F146" s="3" t="n"/>
      <c r="G146" s="2" t="n"/>
      <c r="H146" s="3" t="n"/>
      <c r="I146" s="3" t="n"/>
      <c r="J146" s="311" t="n"/>
      <c r="K146" s="311" t="n"/>
    </row>
    <row r="147" ht="14.25" customFormat="1" customHeight="1" s="1">
      <c r="A147" s="42" t="inlineStr">
        <is>
          <t>21. (무) 굿앤굿어린이CI보험(Hi1304)(현대해상, 진수종)</t>
        </is>
      </c>
      <c r="B147" s="61" t="n">
        <v>52000</v>
      </c>
      <c r="C147" s="137" t="n"/>
      <c r="D147" s="42" t="inlineStr">
        <is>
          <t> </t>
        </is>
      </c>
      <c r="E147" s="46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22. (무) 한아름행복플러스종합보험1404(한화손해보험, 잔태만)</t>
        </is>
      </c>
      <c r="B148" s="61" t="n">
        <v>66880</v>
      </c>
      <c r="C148" s="137" t="n"/>
      <c r="D148" s="42" t="n"/>
      <c r="E148" s="46" t="n"/>
      <c r="F148" s="3" t="n"/>
      <c r="G148" s="9" t="inlineStr">
        <is>
          <t>전원 대비 증감</t>
        </is>
      </c>
      <c r="H148" s="10" t="inlineStr">
        <is>
          <t>금액</t>
        </is>
      </c>
      <c r="I148" s="3" t="n"/>
      <c r="J148" s="54" t="inlineStr">
        <is>
          <t>지출(A) 총합</t>
        </is>
      </c>
      <c r="K148" s="63">
        <f>K141+K142+K146</f>
        <v/>
      </c>
    </row>
    <row r="149" ht="14.25" customFormat="1" customHeight="1" s="1">
      <c r="A149" s="47" t="inlineStr">
        <is>
          <t>2. 총 보험금</t>
        </is>
      </c>
      <c r="B149" s="14">
        <f>D149</f>
        <v/>
      </c>
      <c r="C149" s="48" t="n"/>
      <c r="D149" s="383" t="n">
        <v>0</v>
      </c>
      <c r="E149" s="48" t="n"/>
      <c r="F149" s="3" t="n"/>
      <c r="G149" s="233" t="inlineStr">
        <is>
          <t>총 합계</t>
        </is>
      </c>
      <c r="H149" s="11">
        <f>B153-B841</f>
        <v/>
      </c>
      <c r="I149" s="3" t="n"/>
      <c r="J149" s="53" t="n"/>
      <c r="K149" s="384" t="n"/>
    </row>
    <row r="150" ht="14.25" customFormat="1" customHeight="1" s="1">
      <c r="A150" s="47" t="inlineStr">
        <is>
          <t>3. 전세금</t>
        </is>
      </c>
      <c r="B150" s="15" t="n">
        <v>285000000</v>
      </c>
      <c r="C150" s="15" t="inlineStr">
        <is>
          <t> </t>
        </is>
      </c>
      <c r="D150" s="48" t="n"/>
      <c r="E150" s="48" t="n"/>
      <c r="F150" s="3" t="n"/>
      <c r="G150" s="2" t="n"/>
      <c r="H150" s="3" t="n"/>
      <c r="I150" s="3" t="n"/>
      <c r="J150" s="53" t="inlineStr">
        <is>
          <t> </t>
        </is>
      </c>
      <c r="K150" s="62" t="inlineStr">
        <is>
          <t> </t>
        </is>
      </c>
    </row>
    <row r="151" ht="14.25" customFormat="1" customHeight="1" s="1">
      <c r="A151" s="49" t="inlineStr">
        <is>
          <t>90. 총 합계</t>
        </is>
      </c>
      <c r="B151" s="16">
        <f>B146+B149+B150</f>
        <v/>
      </c>
      <c r="C151" s="50" t="n"/>
      <c r="D151" s="50" t="n"/>
      <c r="E151" s="50" t="n"/>
      <c r="F151" s="3" t="n"/>
      <c r="G151" s="2" t="n"/>
      <c r="H151" s="2" t="n"/>
      <c r="I151" s="3" t="n"/>
      <c r="J151" s="55" t="inlineStr">
        <is>
          <t>수입(B) 총합</t>
        </is>
      </c>
      <c r="K151" s="63">
        <f>SUM(K149:K149)</f>
        <v/>
      </c>
    </row>
    <row r="152" ht="14.25" customFormat="1" customHeight="1" s="1">
      <c r="A152" s="49" t="inlineStr">
        <is>
          <t>91. 가용 자산</t>
        </is>
      </c>
      <c r="B152" s="16">
        <f>B146+B149+B150</f>
        <v/>
      </c>
      <c r="C152" s="50" t="n"/>
      <c r="D152" s="50" t="n"/>
      <c r="E152" s="50" t="n"/>
      <c r="F152" s="3" t="n"/>
      <c r="G152" s="2" t="n"/>
      <c r="H152" s="2" t="n"/>
      <c r="I152" s="3" t="n"/>
      <c r="J152" s="56" t="inlineStr">
        <is>
          <t>총 합계([B] -[A])</t>
        </is>
      </c>
      <c r="K152" s="64">
        <f>K151-K148</f>
        <v/>
      </c>
    </row>
    <row r="153" ht="14.25" customFormat="1" customHeight="1" s="1">
      <c r="A153" s="385" t="inlineStr">
        <is>
          <t xml:space="preserve">결산 - </t>
        </is>
      </c>
      <c r="B153" s="374" t="n"/>
      <c r="C153" s="374" t="n"/>
      <c r="D153" s="374" t="n"/>
      <c r="E153" s="375" t="n"/>
      <c r="F153" s="3" t="n"/>
      <c r="G153" s="2" t="n"/>
      <c r="H153" s="2" t="n"/>
      <c r="I153" s="3" t="n"/>
    </row>
    <row r="154" ht="14.25" customHeight="1">
      <c r="B154" s="1" t="n"/>
      <c r="F154" s="1" t="n"/>
      <c r="H154" s="1" t="n"/>
      <c r="I154" s="1" t="n"/>
      <c r="J154" s="1" t="n"/>
      <c r="K154" s="1" t="n"/>
    </row>
    <row r="155" ht="12.75" customHeight="1">
      <c r="B155" s="1" t="n"/>
      <c r="F155" s="1" t="n"/>
      <c r="H155" s="1" t="n"/>
      <c r="I155" s="1" t="n"/>
      <c r="K155" s="1" t="n"/>
    </row>
    <row r="156" ht="13.5" customFormat="1" customHeight="1" s="1">
      <c r="A156" s="354" t="inlineStr">
        <is>
          <t>2022.03 자산</t>
        </is>
      </c>
      <c r="B156" s="374" t="n"/>
      <c r="C156" s="374" t="n"/>
      <c r="D156" s="375" t="n"/>
      <c r="E156" s="164" t="inlineStr">
        <is>
          <t>2022.03.31</t>
        </is>
      </c>
      <c r="F156" s="2" t="n"/>
      <c r="G156" s="378" t="inlineStr">
        <is>
          <t>은행 결산</t>
        </is>
      </c>
      <c r="H156" s="375" t="n"/>
      <c r="I156" s="3" t="n"/>
      <c r="J156" s="379" t="inlineStr">
        <is>
          <t>지출</t>
        </is>
      </c>
      <c r="K156" s="375" t="n"/>
      <c r="L156" s="3" t="n"/>
    </row>
    <row r="157" ht="14.25" customFormat="1" customHeight="1" s="1">
      <c r="A157" s="4" t="inlineStr">
        <is>
          <t>내용</t>
        </is>
      </c>
      <c r="B157" s="5" t="inlineStr">
        <is>
          <t>금액</t>
        </is>
      </c>
      <c r="C157" s="6" t="inlineStr">
        <is>
          <t>원금</t>
        </is>
      </c>
      <c r="D157" s="6" t="inlineStr">
        <is>
          <t>손익</t>
        </is>
      </c>
      <c r="E157" s="6" t="inlineStr">
        <is>
          <t>수익률(%)</t>
        </is>
      </c>
      <c r="F157" s="2" t="n"/>
      <c r="G157" s="9" t="inlineStr">
        <is>
          <t>SC은행 자산 상태</t>
        </is>
      </c>
      <c r="H157" s="10" t="inlineStr">
        <is>
          <t>금액</t>
        </is>
      </c>
      <c r="I157" s="3" t="n"/>
      <c r="J157" s="65" t="inlineStr">
        <is>
          <t>내역</t>
        </is>
      </c>
      <c r="K157" s="65" t="inlineStr">
        <is>
          <t>금액</t>
        </is>
      </c>
    </row>
    <row r="158" ht="14.25" customFormat="1" customHeight="1" s="1">
      <c r="A158" s="45" t="inlineStr">
        <is>
          <t>01. 은행([06] - [05])</t>
        </is>
      </c>
      <c r="B158" s="59">
        <f>H161</f>
        <v/>
      </c>
      <c r="C158" s="42" t="n"/>
      <c r="D158" s="42" t="n"/>
      <c r="E158" s="42" t="n"/>
      <c r="F158" s="3" t="n"/>
      <c r="G158" s="51" t="inlineStr">
        <is>
          <t>신한은행</t>
        </is>
      </c>
      <c r="H158" s="83" t="n">
        <v>4962986</v>
      </c>
      <c r="I158" s="3" t="n"/>
      <c r="J158" s="53" t="inlineStr">
        <is>
          <t>91. 월 고정 지출</t>
        </is>
      </c>
      <c r="K158" s="67" t="n">
        <v>1766187</v>
      </c>
    </row>
    <row r="159" ht="14.25" customFormat="1" customHeight="1" s="1">
      <c r="A159" s="7" t="inlineStr">
        <is>
          <t>77. 주식 투자</t>
        </is>
      </c>
      <c r="B159" s="177" t="n">
        <v>81101000</v>
      </c>
      <c r="C159" s="8" t="n"/>
      <c r="D159" s="8" t="n"/>
      <c r="E159" s="8" t="n"/>
      <c r="F159" s="3" t="n"/>
      <c r="G159" s="311" t="inlineStr">
        <is>
          <t>토스뱅크</t>
        </is>
      </c>
      <c r="H159" s="83" t="n">
        <v>30000103</v>
      </c>
      <c r="I159" s="3" t="n"/>
      <c r="J159" s="311" t="n"/>
      <c r="K159" s="311" t="n"/>
    </row>
    <row r="160" ht="14.25" customFormat="1" customHeight="1" s="1">
      <c r="A160" s="7" t="inlineStr">
        <is>
          <t>70. [수협B] Sh 쑥쑥크는 아이적금(수종)</t>
        </is>
      </c>
      <c r="B160" s="98">
        <f>B211+E160</f>
        <v/>
      </c>
      <c r="C160" s="8" t="n"/>
      <c r="D160" s="8" t="n"/>
      <c r="E160" s="19" t="n">
        <v>100000</v>
      </c>
      <c r="F160" s="3" t="n"/>
      <c r="G160" s="311" t="n"/>
      <c r="H160" s="83" t="n"/>
      <c r="I160" s="3" t="n"/>
      <c r="J160" s="311" t="n"/>
      <c r="K160" s="311" t="n"/>
    </row>
    <row r="161" ht="14.25" customFormat="1" customHeight="1" s="1">
      <c r="A161" s="7" t="inlineStr">
        <is>
          <t>74. [우리B] 주택청약종합저축(태만)</t>
        </is>
      </c>
      <c r="B161" s="98" t="n">
        <v>1900000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</row>
    <row r="162" ht="14.25" customFormat="1" customHeight="1" s="1">
      <c r="A162" s="7" t="inlineStr">
        <is>
          <t>91. 퇴직 연금(개인형 IPR)</t>
        </is>
      </c>
      <c r="B162" s="98" t="n">
        <v>7094494</v>
      </c>
      <c r="C162" s="382" t="n">
        <v>7000000</v>
      </c>
      <c r="D162" s="8" t="n"/>
      <c r="E162" s="227" t="inlineStr">
        <is>
          <t>99. 국민 연금</t>
        </is>
      </c>
      <c r="F162" s="3" t="n"/>
      <c r="G162" s="2" t="n"/>
      <c r="H162" s="3" t="n"/>
      <c r="I162" s="3" t="n"/>
      <c r="J162" s="311" t="n"/>
      <c r="K162" s="311" t="n"/>
    </row>
    <row r="163" ht="14.25" customFormat="1" customHeight="1" s="1">
      <c r="A163" s="43" t="inlineStr">
        <is>
          <t>1. 총 예적금</t>
        </is>
      </c>
      <c r="B163" s="60">
        <f>SUM(B158:B161)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</row>
    <row r="164" ht="14.25" customFormat="1" customHeight="1" s="1">
      <c r="A164" s="42" t="inlineStr">
        <is>
          <t>21. (무) 굿앤굿어린이CI보험(Hi1304)(현대해상, 진수종)</t>
        </is>
      </c>
      <c r="B164" s="61" t="n">
        <v>52000</v>
      </c>
      <c r="C164" s="137" t="n"/>
      <c r="D164" s="42" t="inlineStr">
        <is>
          <t> </t>
        </is>
      </c>
      <c r="E164" s="46" t="n"/>
      <c r="F164" s="3" t="n"/>
      <c r="G164" s="2" t="n"/>
      <c r="H164" s="3" t="n"/>
      <c r="I164" s="3" t="n"/>
      <c r="J164" s="311" t="n"/>
      <c r="K164" s="311" t="n"/>
    </row>
    <row r="165" ht="14.25" customFormat="1" customHeight="1" s="1">
      <c r="A165" s="42" t="inlineStr">
        <is>
          <t>22. (무) 한아름행복플러스종합보험1404(한화손해보험, 잔태만)</t>
        </is>
      </c>
      <c r="B165" s="61" t="n">
        <v>66880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K158+K159+K163</f>
        <v/>
      </c>
    </row>
    <row r="166" ht="14.25" customFormat="1" customHeight="1" s="1">
      <c r="A166" s="47" t="inlineStr">
        <is>
          <t>2. 총 보험금</t>
        </is>
      </c>
      <c r="B166" s="14">
        <f>D166</f>
        <v/>
      </c>
      <c r="C166" s="48" t="n"/>
      <c r="D166" s="383" t="n">
        <v>0</v>
      </c>
      <c r="E166" s="48" t="n"/>
      <c r="F166" s="3" t="n"/>
      <c r="G166" s="233" t="inlineStr">
        <is>
          <t>총 합계</t>
        </is>
      </c>
      <c r="H166" s="11">
        <f>B170-B841</f>
        <v/>
      </c>
      <c r="I166" s="3" t="n"/>
      <c r="J166" s="53" t="n"/>
      <c r="K166" s="384" t="n"/>
    </row>
    <row r="167" ht="14.25" customFormat="1" customHeight="1" s="1">
      <c r="A167" s="47" t="inlineStr">
        <is>
          <t>3. 전세금</t>
        </is>
      </c>
      <c r="B167" s="15" t="n">
        <v>285000000</v>
      </c>
      <c r="C167" s="15" t="inlineStr">
        <is>
          <t> </t>
        </is>
      </c>
      <c r="D167" s="48" t="n"/>
      <c r="E167" s="48" t="n"/>
      <c r="F167" s="3" t="n"/>
      <c r="G167" s="2" t="n"/>
      <c r="H167" s="3" t="n"/>
      <c r="I167" s="3" t="n"/>
      <c r="J167" s="53" t="inlineStr">
        <is>
          <t> </t>
        </is>
      </c>
      <c r="K167" s="62" t="inlineStr">
        <is>
          <t> </t>
        </is>
      </c>
    </row>
    <row r="168" ht="14.25" customFormat="1" customHeight="1" s="1">
      <c r="A168" s="49" t="inlineStr">
        <is>
          <t>90. 총 합계</t>
        </is>
      </c>
      <c r="B168" s="16">
        <f>B163+B166+B167</f>
        <v/>
      </c>
      <c r="C168" s="50" t="n"/>
      <c r="D168" s="50" t="n"/>
      <c r="E168" s="50" t="n"/>
      <c r="F168" s="3" t="n"/>
      <c r="G168" s="2" t="n"/>
      <c r="H168" s="2" t="n"/>
      <c r="I168" s="3" t="n"/>
      <c r="J168" s="55" t="inlineStr">
        <is>
          <t>수입(B) 총합</t>
        </is>
      </c>
      <c r="K168" s="63">
        <f>SUM(K166:K166)</f>
        <v/>
      </c>
    </row>
    <row r="169" ht="14.25" customFormat="1" customHeight="1" s="1">
      <c r="A169" s="49" t="inlineStr">
        <is>
          <t>91. 가용 자산</t>
        </is>
      </c>
      <c r="B169" s="16">
        <f>B163+B166+B167</f>
        <v/>
      </c>
      <c r="C169" s="50" t="n"/>
      <c r="D169" s="50" t="n"/>
      <c r="E169" s="50" t="n"/>
      <c r="F169" s="3" t="n"/>
      <c r="G169" s="2" t="n"/>
      <c r="H169" s="2" t="n"/>
      <c r="I169" s="3" t="n"/>
      <c r="J169" s="56" t="inlineStr">
        <is>
          <t>총 합계([B] -[A])</t>
        </is>
      </c>
      <c r="K169" s="64">
        <f>K168-K165</f>
        <v/>
      </c>
    </row>
    <row r="170" ht="14.25" customFormat="1" customHeight="1" s="1">
      <c r="A170" s="385" t="inlineStr">
        <is>
          <t xml:space="preserve">결산 - </t>
        </is>
      </c>
      <c r="B170" s="374" t="n"/>
      <c r="C170" s="374" t="n"/>
      <c r="D170" s="374" t="n"/>
      <c r="E170" s="375" t="n"/>
      <c r="F170" s="3" t="n"/>
      <c r="G170" s="2" t="n"/>
      <c r="H170" s="2" t="n"/>
      <c r="I170" s="3" t="n"/>
    </row>
    <row r="171" ht="14.25" customHeight="1">
      <c r="B171" s="1" t="n"/>
      <c r="F171" s="1" t="n"/>
      <c r="H171" s="1" t="n"/>
      <c r="I171" s="1" t="n"/>
      <c r="J171" s="1" t="n"/>
      <c r="K171" s="1" t="n"/>
    </row>
    <row r="172" ht="12.75" customHeight="1">
      <c r="B172" s="1" t="n"/>
      <c r="F172" s="1" t="n"/>
      <c r="H172" s="1" t="n"/>
      <c r="I172" s="1" t="n"/>
      <c r="K172" s="1" t="n"/>
    </row>
    <row r="173" ht="12.75" customFormat="1" customHeight="1" s="1">
      <c r="A173" s="354" t="inlineStr">
        <is>
          <t>2022.02 자산</t>
        </is>
      </c>
      <c r="B173" s="374" t="n"/>
      <c r="C173" s="374" t="n"/>
      <c r="D173" s="375" t="n"/>
      <c r="E173" s="164" t="inlineStr">
        <is>
          <t>2022.02.28</t>
        </is>
      </c>
      <c r="F173" s="2" t="n"/>
      <c r="G173" s="378" t="inlineStr">
        <is>
          <t>은행 결산</t>
        </is>
      </c>
      <c r="H173" s="375" t="n"/>
      <c r="I173" s="3" t="n"/>
      <c r="J173" s="379" t="inlineStr">
        <is>
          <t>지출</t>
        </is>
      </c>
      <c r="K173" s="375" t="n"/>
      <c r="L173" s="3" t="n"/>
    </row>
    <row r="174" ht="14.25" customFormat="1" customHeight="1" s="1">
      <c r="A174" s="4" t="inlineStr">
        <is>
          <t>내용</t>
        </is>
      </c>
      <c r="B174" s="5" t="inlineStr">
        <is>
          <t>금액</t>
        </is>
      </c>
      <c r="C174" s="6" t="inlineStr">
        <is>
          <t>원금</t>
        </is>
      </c>
      <c r="D174" s="6" t="inlineStr">
        <is>
          <t>손익</t>
        </is>
      </c>
      <c r="E174" s="6" t="inlineStr">
        <is>
          <t>수익률(%)</t>
        </is>
      </c>
      <c r="F174" s="2" t="n"/>
      <c r="G174" s="9" t="inlineStr">
        <is>
          <t>SC은행 자산 상태</t>
        </is>
      </c>
      <c r="H174" s="10" t="inlineStr">
        <is>
          <t>금액</t>
        </is>
      </c>
      <c r="I174" s="3" t="n"/>
      <c r="J174" s="65" t="inlineStr">
        <is>
          <t>내역</t>
        </is>
      </c>
      <c r="K174" s="65" t="inlineStr">
        <is>
          <t>금액</t>
        </is>
      </c>
    </row>
    <row r="175" ht="14.25" customFormat="1" customHeight="1" s="1">
      <c r="A175" s="45" t="inlineStr">
        <is>
          <t>01. 은행([06] - [05])</t>
        </is>
      </c>
      <c r="B175" s="59">
        <f>H178</f>
        <v/>
      </c>
      <c r="C175" s="42" t="n"/>
      <c r="D175" s="42" t="n"/>
      <c r="E175" s="42" t="n"/>
      <c r="F175" s="3" t="n"/>
      <c r="G175" s="51" t="inlineStr">
        <is>
          <t>신한은행</t>
        </is>
      </c>
      <c r="H175" s="83" t="n">
        <v>28519266</v>
      </c>
      <c r="I175" s="3" t="n"/>
      <c r="J175" s="53" t="inlineStr">
        <is>
          <t>91. 월 고정 지출</t>
        </is>
      </c>
      <c r="K175" s="67" t="n">
        <v>1766187</v>
      </c>
    </row>
    <row r="176" ht="14.25" customFormat="1" customHeight="1" s="1">
      <c r="A176" s="7" t="inlineStr">
        <is>
          <t>77. 주식 투자</t>
        </is>
      </c>
      <c r="B176" s="177" t="n">
        <v>76031500</v>
      </c>
      <c r="C176" s="8" t="n"/>
      <c r="D176" s="8" t="n"/>
      <c r="E176" s="8" t="n"/>
      <c r="F176" s="3" t="n"/>
      <c r="G176" s="311" t="n"/>
      <c r="H176" s="83" t="n"/>
      <c r="I176" s="3" t="n"/>
      <c r="J176" s="311" t="n"/>
      <c r="K176" s="311" t="n"/>
    </row>
    <row r="177" ht="14.25" customFormat="1" customHeight="1" s="1">
      <c r="A177" s="7" t="inlineStr">
        <is>
          <t>70. [수협B] Sh 쑥쑥크는 아이적금(수종)</t>
        </is>
      </c>
      <c r="B177" s="98">
        <f>B211+E177</f>
        <v/>
      </c>
      <c r="C177" s="8" t="n"/>
      <c r="D177" s="8" t="n"/>
      <c r="E177" s="19" t="n">
        <v>100000</v>
      </c>
      <c r="F177" s="3" t="n"/>
      <c r="G177" s="311" t="n"/>
      <c r="H177" s="83" t="n"/>
      <c r="I177" s="3" t="n"/>
      <c r="J177" s="311" t="n"/>
      <c r="K177" s="311" t="n"/>
    </row>
    <row r="178" ht="14.25" customFormat="1" customHeight="1" s="1">
      <c r="A178" s="7" t="inlineStr">
        <is>
          <t>74. [우리B] 주택청약종합저축(태만)</t>
        </is>
      </c>
      <c r="B178" s="98" t="n">
        <v>1900000</v>
      </c>
      <c r="C178" s="8" t="n"/>
      <c r="D178" s="8" t="n"/>
      <c r="E178" s="19" t="inlineStr">
        <is>
          <t> </t>
        </is>
      </c>
      <c r="F178" s="3" t="n"/>
      <c r="G178" s="52" t="inlineStr">
        <is>
          <t>[06] 은행 예. 적금 총합</t>
        </is>
      </c>
      <c r="H178" s="12">
        <f>SUM(H175:H177)</f>
        <v/>
      </c>
      <c r="I178" s="3" t="n"/>
      <c r="J178" s="311" t="n"/>
      <c r="K178" s="311" t="n"/>
    </row>
    <row r="179" ht="14.25" customFormat="1" customHeight="1" s="1">
      <c r="A179" s="7" t="inlineStr">
        <is>
          <t>91. 퇴직 연금(개인형 IPR)</t>
        </is>
      </c>
      <c r="B179" s="98" t="n">
        <v>6882506</v>
      </c>
      <c r="C179" s="382" t="n">
        <v>7000000</v>
      </c>
      <c r="D179" s="8" t="n"/>
      <c r="E179" s="227" t="inlineStr">
        <is>
          <t>99. 국민 연금</t>
        </is>
      </c>
      <c r="F179" s="3" t="n"/>
      <c r="G179" s="2" t="n"/>
      <c r="H179" s="3" t="n"/>
      <c r="I179" s="3" t="n"/>
      <c r="J179" s="311" t="n"/>
      <c r="K179" s="311" t="n"/>
    </row>
    <row r="180" ht="14.25" customFormat="1" customHeight="1" s="1">
      <c r="A180" s="43" t="inlineStr">
        <is>
          <t>1. 총 예적금</t>
        </is>
      </c>
      <c r="B180" s="60">
        <f>SUM(B175:B178)</f>
        <v/>
      </c>
      <c r="C180" s="44" t="n"/>
      <c r="D180" s="44" t="n"/>
      <c r="E180" s="44" t="n"/>
      <c r="F180" s="3" t="n"/>
      <c r="G180" s="2" t="n"/>
      <c r="H180" s="3" t="n"/>
      <c r="I180" s="3" t="n"/>
      <c r="J180" s="311" t="n"/>
      <c r="K180" s="311" t="n"/>
    </row>
    <row r="181" ht="14.25" customFormat="1" customHeight="1" s="1">
      <c r="A181" s="42" t="inlineStr">
        <is>
          <t>21. (무) 굿앤굿어린이CI보험(Hi1304)(현대해상, 진수종)</t>
        </is>
      </c>
      <c r="B181" s="61" t="n">
        <v>52000</v>
      </c>
      <c r="C181" s="137" t="n"/>
      <c r="D181" s="42" t="inlineStr">
        <is>
          <t> </t>
        </is>
      </c>
      <c r="E181" s="46" t="n"/>
      <c r="F181" s="3" t="n"/>
      <c r="G181" s="2" t="n"/>
      <c r="H181" s="3" t="n"/>
      <c r="I181" s="3" t="n"/>
      <c r="J181" s="311" t="n"/>
      <c r="K181" s="311" t="n"/>
    </row>
    <row r="182" ht="14.25" customFormat="1" customHeight="1" s="1">
      <c r="A182" s="42" t="inlineStr">
        <is>
          <t>22. (무) 한아름행복플러스종합보험1404(한화손해보험, 잔태만)</t>
        </is>
      </c>
      <c r="B182" s="61" t="n">
        <v>66880</v>
      </c>
      <c r="C182" s="137" t="n"/>
      <c r="D182" s="42" t="n"/>
      <c r="E182" s="46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54" t="inlineStr">
        <is>
          <t>지출(A) 총합</t>
        </is>
      </c>
      <c r="K182" s="63">
        <f>K175+K176+K180</f>
        <v/>
      </c>
    </row>
    <row r="183" ht="14.25" customFormat="1" customHeight="1" s="1">
      <c r="A183" s="47" t="inlineStr">
        <is>
          <t>2. 총 보험금</t>
        </is>
      </c>
      <c r="B183" s="14">
        <f>D183</f>
        <v/>
      </c>
      <c r="C183" s="48" t="n"/>
      <c r="D183" s="383" t="n">
        <v>0</v>
      </c>
      <c r="E183" s="48" t="n"/>
      <c r="F183" s="3" t="n"/>
      <c r="G183" s="233" t="inlineStr">
        <is>
          <t>총 합계</t>
        </is>
      </c>
      <c r="H183" s="11">
        <f>B187-B841</f>
        <v/>
      </c>
      <c r="I183" s="3" t="n"/>
      <c r="J183" s="53" t="n"/>
      <c r="K183" s="384" t="n"/>
    </row>
    <row r="184" ht="14.25" customFormat="1" customHeight="1" s="1">
      <c r="A184" s="47" t="inlineStr">
        <is>
          <t>3. 전세금</t>
        </is>
      </c>
      <c r="B184" s="15" t="n">
        <v>285000000</v>
      </c>
      <c r="C184" s="15" t="inlineStr">
        <is>
          <t> </t>
        </is>
      </c>
      <c r="D184" s="48" t="n"/>
      <c r="E184" s="48" t="n"/>
      <c r="F184" s="3" t="n"/>
      <c r="G184" s="2" t="n"/>
      <c r="H184" s="3" t="n"/>
      <c r="I184" s="3" t="n"/>
      <c r="J184" s="53" t="inlineStr">
        <is>
          <t> </t>
        </is>
      </c>
      <c r="K184" s="62" t="inlineStr">
        <is>
          <t> </t>
        </is>
      </c>
    </row>
    <row r="185" ht="14.25" customFormat="1" customHeight="1" s="1">
      <c r="A185" s="49" t="inlineStr">
        <is>
          <t>90. 총 합계</t>
        </is>
      </c>
      <c r="B185" s="16">
        <f>B180+B183+B184</f>
        <v/>
      </c>
      <c r="C185" s="50" t="n"/>
      <c r="D185" s="50" t="n"/>
      <c r="E185" s="50" t="n"/>
      <c r="F185" s="3" t="n"/>
      <c r="G185" s="2" t="n"/>
      <c r="H185" s="2" t="n"/>
      <c r="I185" s="3" t="n"/>
      <c r="J185" s="55" t="inlineStr">
        <is>
          <t>수입(B) 총합</t>
        </is>
      </c>
      <c r="K185" s="63">
        <f>SUM(K183:K183)</f>
        <v/>
      </c>
    </row>
    <row r="186" ht="14.25" customFormat="1" customHeight="1" s="1">
      <c r="A186" s="49" t="inlineStr">
        <is>
          <t>91. 가용 자산</t>
        </is>
      </c>
      <c r="B186" s="16">
        <f>B180+B183+B184</f>
        <v/>
      </c>
      <c r="C186" s="50" t="n"/>
      <c r="D186" s="50" t="n"/>
      <c r="E186" s="50" t="n"/>
      <c r="F186" s="3" t="n"/>
      <c r="G186" s="2" t="n"/>
      <c r="H186" s="2" t="n"/>
      <c r="I186" s="3" t="n"/>
      <c r="J186" s="56" t="inlineStr">
        <is>
          <t>총 합계([B] -[A])</t>
        </is>
      </c>
      <c r="K186" s="64">
        <f>K185-K182</f>
        <v/>
      </c>
    </row>
    <row r="187" ht="14.25" customFormat="1" customHeight="1" s="1">
      <c r="A187" s="385" t="inlineStr">
        <is>
          <t xml:space="preserve">결산 - </t>
        </is>
      </c>
      <c r="B187" s="374" t="n"/>
      <c r="C187" s="374" t="n"/>
      <c r="D187" s="374" t="n"/>
      <c r="E187" s="375" t="n"/>
      <c r="F187" s="3" t="n"/>
      <c r="G187" s="2" t="n"/>
      <c r="H187" s="2" t="n"/>
      <c r="I187" s="3" t="n"/>
    </row>
    <row r="188" ht="14.25" customHeight="1">
      <c r="B188" s="1" t="n"/>
      <c r="F188" s="1" t="n"/>
      <c r="H188" s="1" t="n"/>
      <c r="I188" s="1" t="n"/>
      <c r="J188" s="1" t="n"/>
      <c r="K188" s="1" t="n"/>
    </row>
    <row r="189" ht="12.75" customHeight="1">
      <c r="B189" s="1" t="n"/>
      <c r="F189" s="1" t="n"/>
      <c r="H189" s="1" t="n"/>
      <c r="I189" s="1" t="n"/>
      <c r="K189" s="1" t="n"/>
    </row>
    <row r="190" ht="13.5" customFormat="1" customHeight="1" s="1">
      <c r="A190" s="354" t="inlineStr">
        <is>
          <t>2022.01 자산</t>
        </is>
      </c>
      <c r="B190" s="374" t="n"/>
      <c r="C190" s="374" t="n"/>
      <c r="D190" s="375" t="n"/>
      <c r="E190" s="164" t="inlineStr">
        <is>
          <t>2022.01.31</t>
        </is>
      </c>
      <c r="F190" s="2" t="n"/>
      <c r="G190" s="378" t="inlineStr">
        <is>
          <t>은행 결산</t>
        </is>
      </c>
      <c r="H190" s="375" t="n"/>
      <c r="I190" s="3" t="n"/>
      <c r="J190" s="379" t="inlineStr">
        <is>
          <t>지출</t>
        </is>
      </c>
      <c r="K190" s="375" t="n"/>
      <c r="L190" s="3" t="n"/>
    </row>
    <row r="191" ht="14.25" customFormat="1" customHeight="1" s="1">
      <c r="A191" s="4" t="inlineStr">
        <is>
          <t>내용</t>
        </is>
      </c>
      <c r="B191" s="5" t="inlineStr">
        <is>
          <t>금액</t>
        </is>
      </c>
      <c r="C191" s="6" t="inlineStr">
        <is>
          <t>원금</t>
        </is>
      </c>
      <c r="D191" s="6" t="inlineStr">
        <is>
          <t>손익</t>
        </is>
      </c>
      <c r="E191" s="6" t="inlineStr">
        <is>
          <t>수익률(%)</t>
        </is>
      </c>
      <c r="F191" s="2" t="n"/>
      <c r="G191" s="9" t="inlineStr">
        <is>
          <t>SC은행 자산 상태</t>
        </is>
      </c>
      <c r="H191" s="10" t="inlineStr">
        <is>
          <t>금액</t>
        </is>
      </c>
      <c r="I191" s="3" t="n"/>
      <c r="J191" s="65" t="inlineStr">
        <is>
          <t>내역</t>
        </is>
      </c>
      <c r="K191" s="65" t="inlineStr">
        <is>
          <t>금액</t>
        </is>
      </c>
    </row>
    <row r="192" ht="14.25" customFormat="1" customHeight="1" s="1">
      <c r="A192" s="45" t="inlineStr">
        <is>
          <t>01. 은행([06] - [05])</t>
        </is>
      </c>
      <c r="B192" s="59">
        <f>H195</f>
        <v/>
      </c>
      <c r="C192" s="42" t="n"/>
      <c r="D192" s="42" t="n"/>
      <c r="E192" s="42" t="n"/>
      <c r="F192" s="3" t="n"/>
      <c r="G192" s="51" t="inlineStr">
        <is>
          <t>신한은행</t>
        </is>
      </c>
      <c r="H192" s="83" t="n">
        <v>25287969</v>
      </c>
      <c r="I192" s="3" t="n"/>
      <c r="J192" s="53" t="inlineStr">
        <is>
          <t>91. 월 고정 지출</t>
        </is>
      </c>
      <c r="K192" s="67" t="n">
        <v>1766187</v>
      </c>
    </row>
    <row r="193" ht="14.25" customFormat="1" customHeight="1" s="1">
      <c r="A193" s="7" t="inlineStr">
        <is>
          <t>77. 주식 투자</t>
        </is>
      </c>
      <c r="B193" s="177" t="n">
        <v>75678000</v>
      </c>
      <c r="C193" s="8" t="n"/>
      <c r="D193" s="8" t="n"/>
      <c r="E193" s="8" t="n"/>
      <c r="F193" s="3" t="n"/>
      <c r="G193" s="311" t="n"/>
      <c r="H193" s="83" t="n"/>
      <c r="I193" s="3" t="n"/>
      <c r="J193" s="311" t="n"/>
      <c r="K193" s="311" t="n"/>
    </row>
    <row r="194" ht="14.25" customFormat="1" customHeight="1" s="1">
      <c r="A194" s="7" t="inlineStr">
        <is>
          <t>70. [수협B] Sh 쑥쑥크는 아이적금(수종)</t>
        </is>
      </c>
      <c r="B194" s="98">
        <f>B211+E194</f>
        <v/>
      </c>
      <c r="C194" s="8" t="n"/>
      <c r="D194" s="8" t="n"/>
      <c r="E194" s="19" t="n">
        <v>100000</v>
      </c>
      <c r="F194" s="3" t="n"/>
      <c r="G194" s="311" t="n"/>
      <c r="H194" s="83" t="n"/>
      <c r="I194" s="3" t="n"/>
      <c r="J194" s="311" t="n"/>
      <c r="K194" s="311" t="n"/>
    </row>
    <row r="195" ht="14.25" customFormat="1" customHeight="1" s="1">
      <c r="A195" s="7" t="inlineStr">
        <is>
          <t>74. [우리B] 주택청약종합저축(태만)</t>
        </is>
      </c>
      <c r="B195" s="98" t="n">
        <v>1900000</v>
      </c>
      <c r="C195" s="8" t="n"/>
      <c r="D195" s="8" t="n"/>
      <c r="E195" s="19" t="inlineStr">
        <is>
          <t> </t>
        </is>
      </c>
      <c r="F195" s="3" t="n"/>
      <c r="G195" s="52" t="inlineStr">
        <is>
          <t>[06] 은행 예. 적금 총합</t>
        </is>
      </c>
      <c r="H195" s="12">
        <f>SUM(H192:H194)</f>
        <v/>
      </c>
      <c r="I195" s="3" t="n"/>
      <c r="J195" s="311" t="n"/>
      <c r="K195" s="311" t="n"/>
    </row>
    <row r="196" ht="14.25" customFormat="1" customHeight="1" s="1">
      <c r="A196" s="7" t="inlineStr">
        <is>
          <t>91. 퇴직 연금(개인형 IPR)</t>
        </is>
      </c>
      <c r="B196" s="98" t="n">
        <v>7281974</v>
      </c>
      <c r="C196" s="382" t="n">
        <v>7000000</v>
      </c>
      <c r="D196" s="8" t="n"/>
      <c r="E196" s="227" t="inlineStr">
        <is>
          <t>99. 국민 연금</t>
        </is>
      </c>
      <c r="F196" s="3" t="n"/>
      <c r="G196" s="2" t="n"/>
      <c r="H196" s="3" t="n"/>
      <c r="I196" s="3" t="n"/>
      <c r="J196" s="311" t="n"/>
      <c r="K196" s="311" t="n"/>
    </row>
    <row r="197" ht="14.25" customFormat="1" customHeight="1" s="1">
      <c r="A197" s="43" t="inlineStr">
        <is>
          <t>1. 총 예적금</t>
        </is>
      </c>
      <c r="B197" s="60">
        <f>SUM(B192:B195)</f>
        <v/>
      </c>
      <c r="C197" s="44" t="n"/>
      <c r="D197" s="44" t="n"/>
      <c r="E197" s="44" t="n"/>
      <c r="F197" s="3" t="n"/>
      <c r="G197" s="2" t="n"/>
      <c r="H197" s="3" t="n"/>
      <c r="I197" s="3" t="n"/>
      <c r="J197" s="311" t="n"/>
      <c r="K197" s="311" t="n"/>
    </row>
    <row r="198" ht="14.25" customFormat="1" customHeight="1" s="1">
      <c r="A198" s="42" t="inlineStr">
        <is>
          <t>21. (무) 굿앤굿어린이CI보험(Hi1304)(현대해상, 진수종)</t>
        </is>
      </c>
      <c r="B198" s="61" t="n">
        <v>52000</v>
      </c>
      <c r="C198" s="137" t="n"/>
      <c r="D198" s="42" t="inlineStr">
        <is>
          <t> </t>
        </is>
      </c>
      <c r="E198" s="46" t="n"/>
      <c r="F198" s="3" t="n"/>
      <c r="G198" s="2" t="n"/>
      <c r="H198" s="3" t="n"/>
      <c r="I198" s="3" t="n"/>
      <c r="J198" s="311" t="n"/>
      <c r="K198" s="311" t="n"/>
    </row>
    <row r="199" ht="14.25" customFormat="1" customHeight="1" s="1">
      <c r="A199" s="42" t="inlineStr">
        <is>
          <t>22. (무) 한아름행복플러스종합보험1404(한화손해보험, 잔태만)</t>
        </is>
      </c>
      <c r="B199" s="61" t="n">
        <v>66880</v>
      </c>
      <c r="C199" s="137" t="n"/>
      <c r="D199" s="42" t="n"/>
      <c r="E199" s="46" t="n"/>
      <c r="F199" s="3" t="n"/>
      <c r="G199" s="9" t="inlineStr">
        <is>
          <t>전원 대비 증감</t>
        </is>
      </c>
      <c r="H199" s="10" t="inlineStr">
        <is>
          <t>금액</t>
        </is>
      </c>
      <c r="I199" s="3" t="n"/>
      <c r="J199" s="54" t="inlineStr">
        <is>
          <t>지출(A) 총합</t>
        </is>
      </c>
      <c r="K199" s="63">
        <f>K192+K193+K197</f>
        <v/>
      </c>
    </row>
    <row r="200" ht="14.25" customFormat="1" customHeight="1" s="1">
      <c r="A200" s="47" t="inlineStr">
        <is>
          <t>2. 총 보험금</t>
        </is>
      </c>
      <c r="B200" s="14">
        <f>D200</f>
        <v/>
      </c>
      <c r="C200" s="48" t="n"/>
      <c r="D200" s="383" t="n">
        <v>0</v>
      </c>
      <c r="E200" s="48" t="n"/>
      <c r="F200" s="3" t="n"/>
      <c r="G200" s="233" t="inlineStr">
        <is>
          <t>총 합계</t>
        </is>
      </c>
      <c r="H200" s="11">
        <f>B204-B841</f>
        <v/>
      </c>
      <c r="I200" s="3" t="n"/>
      <c r="J200" s="53" t="n"/>
      <c r="K200" s="384" t="n"/>
    </row>
    <row r="201" ht="14.25" customFormat="1" customHeight="1" s="1">
      <c r="A201" s="47" t="inlineStr">
        <is>
          <t>3. 전세금</t>
        </is>
      </c>
      <c r="B201" s="15" t="n">
        <v>285000000</v>
      </c>
      <c r="C201" s="15" t="inlineStr">
        <is>
          <t> </t>
        </is>
      </c>
      <c r="D201" s="48" t="n"/>
      <c r="E201" s="48" t="n"/>
      <c r="F201" s="3" t="n"/>
      <c r="G201" s="2" t="n"/>
      <c r="H201" s="3" t="n"/>
      <c r="I201" s="3" t="n"/>
      <c r="J201" s="53" t="inlineStr">
        <is>
          <t> </t>
        </is>
      </c>
      <c r="K201" s="62" t="inlineStr">
        <is>
          <t> </t>
        </is>
      </c>
    </row>
    <row r="202" ht="14.25" customFormat="1" customHeight="1" s="1">
      <c r="A202" s="49" t="inlineStr">
        <is>
          <t>90. 총 합계</t>
        </is>
      </c>
      <c r="B202" s="16">
        <f>B197+B200+B201</f>
        <v/>
      </c>
      <c r="C202" s="50" t="n"/>
      <c r="D202" s="50" t="n"/>
      <c r="E202" s="50" t="n"/>
      <c r="F202" s="3" t="n"/>
      <c r="G202" s="2" t="n"/>
      <c r="H202" s="2" t="n"/>
      <c r="I202" s="3" t="n"/>
      <c r="J202" s="55" t="inlineStr">
        <is>
          <t>수입(B) 총합</t>
        </is>
      </c>
      <c r="K202" s="63">
        <f>SUM(K200:K200)</f>
        <v/>
      </c>
    </row>
    <row r="203" ht="14.25" customFormat="1" customHeight="1" s="1">
      <c r="A203" s="49" t="inlineStr">
        <is>
          <t>91. 가용 자산</t>
        </is>
      </c>
      <c r="B203" s="16">
        <f>B197+B200+B201</f>
        <v/>
      </c>
      <c r="C203" s="50" t="n"/>
      <c r="D203" s="50" t="n"/>
      <c r="E203" s="50" t="n"/>
      <c r="F203" s="3" t="n"/>
      <c r="G203" s="2" t="n"/>
      <c r="H203" s="2" t="n"/>
      <c r="I203" s="3" t="n"/>
      <c r="J203" s="56" t="inlineStr">
        <is>
          <t>총 합계([B] -[A])</t>
        </is>
      </c>
      <c r="K203" s="64">
        <f>K202-K199</f>
        <v/>
      </c>
    </row>
    <row r="204" ht="14.25" customFormat="1" customHeight="1" s="1">
      <c r="A204" s="385" t="inlineStr">
        <is>
          <t xml:space="preserve">결산 - </t>
        </is>
      </c>
      <c r="B204" s="374" t="n"/>
      <c r="C204" s="374" t="n"/>
      <c r="D204" s="374" t="n"/>
      <c r="E204" s="375" t="n"/>
      <c r="F204" s="3" t="n"/>
      <c r="G204" s="2" t="n"/>
      <c r="H204" s="2" t="n"/>
      <c r="I204" s="3" t="n"/>
    </row>
    <row r="205" ht="14.25" customHeight="1">
      <c r="B205" s="1" t="n"/>
      <c r="F205" s="1" t="n"/>
      <c r="H205" s="1" t="n"/>
      <c r="I205" s="1" t="n"/>
      <c r="J205" s="1" t="n"/>
      <c r="K205" s="1" t="n"/>
    </row>
    <row r="206" ht="12.75" customHeight="1">
      <c r="B206" s="1" t="n"/>
      <c r="F206" s="1" t="n"/>
      <c r="H206" s="1" t="n"/>
      <c r="I206" s="1" t="n"/>
      <c r="K206" s="1" t="n"/>
    </row>
    <row r="207" ht="13.5" customFormat="1" customHeight="1" s="1">
      <c r="A207" s="354" t="inlineStr">
        <is>
          <t>2021.12 자산</t>
        </is>
      </c>
      <c r="B207" s="374" t="n"/>
      <c r="C207" s="374" t="n"/>
      <c r="D207" s="375" t="n"/>
      <c r="E207" s="164" t="inlineStr">
        <is>
          <t>2021.12.31</t>
        </is>
      </c>
      <c r="F207" s="2" t="n"/>
      <c r="G207" s="378" t="inlineStr">
        <is>
          <t>은행 결산</t>
        </is>
      </c>
      <c r="H207" s="375" t="n"/>
      <c r="I207" s="3" t="n"/>
      <c r="J207" s="379" t="inlineStr">
        <is>
          <t>지출</t>
        </is>
      </c>
      <c r="K207" s="375" t="n"/>
      <c r="L207" s="3" t="n"/>
    </row>
    <row r="208" ht="14.25" customFormat="1" customHeight="1" s="1">
      <c r="A208" s="4" t="inlineStr">
        <is>
          <t>내용</t>
        </is>
      </c>
      <c r="B208" s="5" t="inlineStr">
        <is>
          <t>금액</t>
        </is>
      </c>
      <c r="C208" s="6" t="inlineStr">
        <is>
          <t>원금</t>
        </is>
      </c>
      <c r="D208" s="6" t="inlineStr">
        <is>
          <t>손익</t>
        </is>
      </c>
      <c r="E208" s="6" t="inlineStr">
        <is>
          <t>수익률(%)</t>
        </is>
      </c>
      <c r="F208" s="2" t="n"/>
      <c r="G208" s="9" t="inlineStr">
        <is>
          <t>SC은행 자산 상태</t>
        </is>
      </c>
      <c r="H208" s="10" t="inlineStr">
        <is>
          <t>금액</t>
        </is>
      </c>
      <c r="I208" s="3" t="n"/>
      <c r="J208" s="65" t="inlineStr">
        <is>
          <t>내역</t>
        </is>
      </c>
      <c r="K208" s="65" t="inlineStr">
        <is>
          <t>금액</t>
        </is>
      </c>
    </row>
    <row r="209" ht="14.25" customFormat="1" customHeight="1" s="1">
      <c r="A209" s="45" t="inlineStr">
        <is>
          <t>01. 신한은행([06] - [05])</t>
        </is>
      </c>
      <c r="B209" s="59" t="n">
        <v>20355687</v>
      </c>
      <c r="C209" s="42" t="n"/>
      <c r="D209" s="42" t="n"/>
      <c r="E209" s="42" t="n"/>
      <c r="F209" s="3" t="n"/>
      <c r="G209" s="51" t="inlineStr">
        <is>
          <t>신한은행</t>
        </is>
      </c>
      <c r="H209" s="83" t="n">
        <v>20355687</v>
      </c>
      <c r="I209" s="3" t="n"/>
      <c r="J209" s="53" t="inlineStr">
        <is>
          <t>91. 월 고정 지출</t>
        </is>
      </c>
      <c r="K209" s="67" t="n">
        <v>1766187</v>
      </c>
    </row>
    <row r="210" ht="14.25" customFormat="1" customHeight="1" s="1">
      <c r="A210" s="7" t="inlineStr">
        <is>
          <t>77. 주식 투자</t>
        </is>
      </c>
      <c r="B210" s="177" t="n">
        <v>92723000</v>
      </c>
      <c r="C210" s="8" t="n"/>
      <c r="D210" s="8" t="n"/>
      <c r="E210" s="8" t="n"/>
      <c r="F210" s="3" t="n"/>
      <c r="G210" s="311" t="n"/>
      <c r="H210" s="83" t="n"/>
      <c r="I210" s="3" t="n"/>
      <c r="J210" s="311" t="n"/>
      <c r="K210" s="311" t="n"/>
    </row>
    <row r="211" ht="14.25" customFormat="1" customHeight="1" s="1">
      <c r="A211" s="7" t="inlineStr">
        <is>
          <t>70. [수협B] Sh 쑥쑥크는 아이적금(수종)</t>
        </is>
      </c>
      <c r="B211" s="98" t="n">
        <v>2500000</v>
      </c>
      <c r="C211" s="8" t="n"/>
      <c r="D211" s="8" t="n"/>
      <c r="E211" s="19" t="n">
        <v>100000</v>
      </c>
      <c r="F211" s="3" t="n"/>
      <c r="G211" s="311" t="n"/>
      <c r="H211" s="83" t="n"/>
      <c r="I211" s="3" t="n"/>
      <c r="J211" s="311" t="n"/>
      <c r="K211" s="311" t="n"/>
    </row>
    <row r="212" ht="14.25" customFormat="1" customHeight="1" s="1">
      <c r="A212" s="7" t="inlineStr">
        <is>
          <t>74. [우리B] 주택청약종합저축(태만)</t>
        </is>
      </c>
      <c r="B212" s="98" t="n">
        <v>1900000</v>
      </c>
      <c r="C212" s="8" t="n"/>
      <c r="D212" s="8" t="n"/>
      <c r="E212" s="19" t="inlineStr">
        <is>
          <t> </t>
        </is>
      </c>
      <c r="F212" s="3" t="n"/>
      <c r="G212" s="52" t="inlineStr">
        <is>
          <t>[06] 은행 예. 적금 총합</t>
        </is>
      </c>
      <c r="H212" s="12">
        <f>SUM(H209:H211)</f>
        <v/>
      </c>
      <c r="I212" s="3" t="n"/>
      <c r="J212" s="311" t="n"/>
      <c r="K212" s="311" t="n"/>
    </row>
    <row r="213" ht="14.25" customFormat="1" customHeight="1" s="1">
      <c r="A213" s="7" t="inlineStr">
        <is>
          <t>91. 퇴직 연금(개인형 IPR)</t>
        </is>
      </c>
      <c r="B213" s="98" t="n">
        <v>7830584</v>
      </c>
      <c r="C213" s="382" t="n">
        <v>7000000</v>
      </c>
      <c r="D213" s="8" t="n"/>
      <c r="E213" s="227" t="inlineStr">
        <is>
          <t>99. 국민 연금</t>
        </is>
      </c>
      <c r="F213" s="3" t="n"/>
      <c r="G213" s="2" t="n"/>
      <c r="H213" s="3" t="n"/>
      <c r="I213" s="3" t="n"/>
      <c r="J213" s="311" t="n"/>
      <c r="K213" s="311" t="n"/>
    </row>
    <row r="214" ht="14.25" customFormat="1" customHeight="1" s="1">
      <c r="A214" s="43" t="inlineStr">
        <is>
          <t>1. 총 예적금</t>
        </is>
      </c>
      <c r="B214" s="60" t="n">
        <v>117478687</v>
      </c>
      <c r="C214" s="44" t="n"/>
      <c r="D214" s="44" t="n"/>
      <c r="E214" s="44" t="n"/>
      <c r="F214" s="3" t="n"/>
      <c r="G214" s="2" t="n"/>
      <c r="H214" s="3" t="n"/>
      <c r="I214" s="3" t="n"/>
      <c r="J214" s="311" t="n"/>
      <c r="K214" s="311" t="n"/>
    </row>
    <row r="215" ht="14.25" customFormat="1" customHeight="1" s="1">
      <c r="A215" s="42" t="inlineStr">
        <is>
          <t>21. (무) 굿앤굿어린이CI보험(Hi1304)(현대해상, 진수종)</t>
        </is>
      </c>
      <c r="B215" s="61" t="n">
        <v>52000</v>
      </c>
      <c r="C215" s="137" t="n"/>
      <c r="D215" s="42" t="inlineStr">
        <is>
          <t> </t>
        </is>
      </c>
      <c r="E215" s="46" t="n"/>
      <c r="F215" s="3" t="n"/>
      <c r="G215" s="2" t="n"/>
      <c r="H215" s="3" t="n"/>
      <c r="I215" s="3" t="n"/>
      <c r="J215" s="311" t="n"/>
      <c r="K215" s="311" t="n"/>
    </row>
    <row r="216" ht="14.25" customFormat="1" customHeight="1" s="1">
      <c r="A216" s="42" t="inlineStr">
        <is>
          <t>22. (무) 한아름행복플러스종합보험1404(한화손해보험, 잔태만)</t>
        </is>
      </c>
      <c r="B216" s="61" t="n">
        <v>66880</v>
      </c>
      <c r="C216" s="137" t="n"/>
      <c r="D216" s="42" t="n"/>
      <c r="E216" s="46" t="n"/>
      <c r="F216" s="3" t="n"/>
      <c r="G216" s="9" t="inlineStr">
        <is>
          <t>전원 대비 증감</t>
        </is>
      </c>
      <c r="H216" s="10" t="inlineStr">
        <is>
          <t>금액</t>
        </is>
      </c>
      <c r="I216" s="3" t="n"/>
      <c r="J216" s="54" t="inlineStr">
        <is>
          <t>지출(A) 총합</t>
        </is>
      </c>
      <c r="K216" s="63">
        <f>K209+K210+K214</f>
        <v/>
      </c>
    </row>
    <row r="217" ht="14.25" customFormat="1" customHeight="1" s="1">
      <c r="A217" s="47" t="inlineStr">
        <is>
          <t>2. 총 보험금</t>
        </is>
      </c>
      <c r="B217" s="14" t="n">
        <v>0</v>
      </c>
      <c r="C217" s="48" t="n"/>
      <c r="D217" s="383" t="n">
        <v>0</v>
      </c>
      <c r="E217" s="48" t="n"/>
      <c r="F217" s="3" t="n"/>
      <c r="G217" s="233" t="inlineStr">
        <is>
          <t>총 합계</t>
        </is>
      </c>
      <c r="H217" s="11">
        <f>B221-B841</f>
        <v/>
      </c>
      <c r="I217" s="3" t="n"/>
      <c r="J217" s="53" t="n"/>
      <c r="K217" s="384" t="n"/>
    </row>
    <row r="218" ht="14.25" customFormat="1" customHeight="1" s="1">
      <c r="A218" s="47" t="inlineStr">
        <is>
          <t>3. 전세금</t>
        </is>
      </c>
      <c r="B218" s="15" t="n">
        <v>285000000</v>
      </c>
      <c r="C218" s="15" t="inlineStr">
        <is>
          <t> </t>
        </is>
      </c>
      <c r="D218" s="48" t="n"/>
      <c r="E218" s="48" t="n"/>
      <c r="F218" s="3" t="n"/>
      <c r="G218" s="2" t="n"/>
      <c r="H218" s="3" t="n"/>
      <c r="I218" s="3" t="n"/>
      <c r="J218" s="53" t="inlineStr">
        <is>
          <t> </t>
        </is>
      </c>
      <c r="K218" s="62" t="inlineStr">
        <is>
          <t> </t>
        </is>
      </c>
    </row>
    <row r="219" ht="14.25" customFormat="1" customHeight="1" s="1">
      <c r="A219" s="49" t="inlineStr">
        <is>
          <t>90. 총 합계</t>
        </is>
      </c>
      <c r="B219" s="16" t="n">
        <v>402478687</v>
      </c>
      <c r="C219" s="50" t="n"/>
      <c r="D219" s="50" t="n"/>
      <c r="E219" s="50" t="n"/>
      <c r="F219" s="3" t="n"/>
      <c r="G219" s="2" t="n"/>
      <c r="H219" s="2" t="n"/>
      <c r="I219" s="3" t="n"/>
      <c r="J219" s="55" t="inlineStr">
        <is>
          <t>수입(B) 총합</t>
        </is>
      </c>
      <c r="K219" s="63">
        <f>SUM(K217:K217)</f>
        <v/>
      </c>
    </row>
    <row r="220" ht="14.25" customFormat="1" customHeight="1" s="1">
      <c r="A220" s="49" t="inlineStr">
        <is>
          <t>91. 가용 자산</t>
        </is>
      </c>
      <c r="B220" s="16" t="n">
        <v>402478687</v>
      </c>
      <c r="C220" s="50" t="n"/>
      <c r="D220" s="50" t="n"/>
      <c r="E220" s="50" t="n"/>
      <c r="F220" s="3" t="n"/>
      <c r="G220" s="2" t="n"/>
      <c r="H220" s="2" t="n"/>
      <c r="I220" s="3" t="n"/>
      <c r="J220" s="56" t="inlineStr">
        <is>
          <t>총 합계([B] -[A])</t>
        </is>
      </c>
      <c r="K220" s="64">
        <f>K219-K216</f>
        <v/>
      </c>
    </row>
    <row r="221" ht="14.25" customFormat="1" customHeight="1" s="1">
      <c r="A221" s="385" t="inlineStr">
        <is>
          <t xml:space="preserve">결산 - </t>
        </is>
      </c>
      <c r="B221" s="374" t="n"/>
      <c r="C221" s="374" t="n"/>
      <c r="D221" s="374" t="n"/>
      <c r="E221" s="375" t="n"/>
      <c r="F221" s="3" t="n"/>
      <c r="G221" s="2" t="n"/>
      <c r="H221" s="2" t="n"/>
      <c r="I221" s="3" t="n"/>
    </row>
    <row r="222" ht="14.25" customHeight="1">
      <c r="B222" s="1" t="n"/>
      <c r="F222" s="1" t="n"/>
      <c r="H222" s="1" t="n"/>
      <c r="I222" s="1" t="n"/>
      <c r="J222" s="1" t="n"/>
      <c r="K222" s="1" t="n"/>
    </row>
    <row r="223" ht="12.75" customHeight="1">
      <c r="B223" s="1" t="n"/>
      <c r="F223" s="1" t="n"/>
      <c r="H223" s="1" t="n"/>
      <c r="I223" s="1" t="n"/>
      <c r="K223" s="1" t="n"/>
    </row>
    <row r="224" ht="14.25" customHeight="1">
      <c r="B224" s="1" t="n"/>
      <c r="F224" s="1" t="n"/>
      <c r="H224" s="1" t="n"/>
      <c r="I224" s="1" t="n"/>
      <c r="J224" s="1" t="n"/>
      <c r="K224" s="1" t="n"/>
    </row>
    <row r="225" ht="14.25" customHeight="1">
      <c r="B225" s="1" t="n"/>
      <c r="F225" s="1" t="n"/>
      <c r="H225" s="1" t="n"/>
      <c r="I225" s="1" t="n"/>
      <c r="J225" s="1" t="n"/>
      <c r="K225" s="1" t="n"/>
    </row>
  </sheetData>
  <mergeCells count="54">
    <mergeCell ref="G105:H105"/>
    <mergeCell ref="A34:E34"/>
    <mergeCell ref="J122:K122"/>
    <mergeCell ref="A122:D122"/>
    <mergeCell ref="J156:K156"/>
    <mergeCell ref="A20:D20"/>
    <mergeCell ref="G71:H71"/>
    <mergeCell ref="A51:E51"/>
    <mergeCell ref="J88:K88"/>
    <mergeCell ref="A1:E1"/>
    <mergeCell ref="J37:K37"/>
    <mergeCell ref="A156:D156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102:E102"/>
    <mergeCell ref="A71:D71"/>
    <mergeCell ref="G173:H173"/>
  </mergeCells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V58"/>
  <sheetViews>
    <sheetView workbookViewId="0">
      <selection activeCell="E43" sqref="E43"/>
    </sheetView>
  </sheetViews>
  <sheetFormatPr baseColWidth="8" defaultRowHeight="13.5"/>
  <cols>
    <col width="7.5546875" bestFit="1" customWidth="1" min="1" max="1"/>
    <col width="7.77734375" customWidth="1" min="2" max="2"/>
    <col width="10.77734375" bestFit="1" customWidth="1" min="3" max="3"/>
    <col width="7.109375" bestFit="1" customWidth="1" min="4" max="4"/>
    <col width="17.21875" bestFit="1" customWidth="1" min="5" max="5"/>
    <col width="7.109375" bestFit="1" customWidth="1" min="6" max="6"/>
    <col width="10" bestFit="1" customWidth="1" min="7" max="7"/>
    <col width="8.21875" bestFit="1" customWidth="1" min="8" max="8"/>
    <col width="10.21875" bestFit="1" customWidth="1" min="9" max="9"/>
    <col width="11.21875" bestFit="1" customWidth="1" min="10" max="10"/>
    <col width="13.21875" bestFit="1" customWidth="1" min="11" max="11"/>
    <col width="9" bestFit="1" customWidth="1" min="12" max="12"/>
    <col width="10.77734375" bestFit="1" customWidth="1" min="13" max="13"/>
    <col width="5.77734375" bestFit="1" customWidth="1" min="18" max="18"/>
    <col width="5.88671875" customWidth="1" min="19" max="19"/>
    <col width="6.44140625" bestFit="1" customWidth="1" min="20" max="20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IRP 투자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customFormat="1" s="1">
      <c r="C3" s="26" t="inlineStr">
        <is>
          <t> </t>
        </is>
      </c>
      <c r="D3" s="26" t="inlineStr">
        <is>
          <t> </t>
        </is>
      </c>
      <c r="E3" s="26" t="n"/>
      <c r="F3" s="26" t="n"/>
      <c r="G3" s="26" t="n"/>
      <c r="H3" s="26" t="n"/>
      <c r="I3" s="26" t="n"/>
      <c r="J3" s="26" t="n"/>
      <c r="K3" s="26" t="n"/>
      <c r="L3" s="26" t="n"/>
      <c r="M3" s="26" t="inlineStr">
        <is>
          <t> </t>
        </is>
      </c>
      <c r="O3" s="26" t="inlineStr">
        <is>
          <t>2022.06.14(화)</t>
        </is>
      </c>
      <c r="P3" s="75" t="n"/>
      <c r="Q3" s="75" t="n"/>
      <c r="R3" s="75" t="n"/>
    </row>
    <row r="4" ht="13.5" customFormat="1" customHeight="1" s="1"/>
    <row r="5" ht="12.75" customHeight="1">
      <c r="A5" s="450" t="inlineStr">
        <is>
          <t>일자</t>
        </is>
      </c>
      <c r="B5" s="428" t="inlineStr">
        <is>
          <t>2022.06.30</t>
        </is>
      </c>
      <c r="C5" s="453" t="inlineStr">
        <is>
          <t xml:space="preserve"> 평가 금액</t>
        </is>
      </c>
      <c r="D5" s="453" t="inlineStr">
        <is>
          <t> </t>
        </is>
      </c>
      <c r="E5" s="453" t="inlineStr">
        <is>
          <t> </t>
        </is>
      </c>
      <c r="F5" s="456" t="inlineStr">
        <is>
          <t> </t>
        </is>
      </c>
      <c r="G5" s="453" t="inlineStr">
        <is>
          <t>총 매입 금액</t>
        </is>
      </c>
      <c r="H5" s="456" t="inlineStr">
        <is>
          <t> </t>
        </is>
      </c>
      <c r="I5" s="453" t="inlineStr">
        <is>
          <t>가정산 예수금</t>
        </is>
      </c>
      <c r="J5" s="456" t="inlineStr">
        <is>
          <t> </t>
        </is>
      </c>
      <c r="K5" s="455" t="inlineStr">
        <is>
          <t>보유예탁자산 증감</t>
        </is>
      </c>
      <c r="L5" s="456" t="inlineStr">
        <is>
          <t> </t>
        </is>
      </c>
      <c r="M5" s="453" t="inlineStr">
        <is>
          <t>평가 손익 합계</t>
        </is>
      </c>
      <c r="N5" s="375" t="n"/>
      <c r="O5" s="232" t="inlineStr">
        <is>
          <t> </t>
        </is>
      </c>
      <c r="P5" s="75" t="n"/>
      <c r="Q5" s="75" t="n"/>
      <c r="R5" s="75" t="n"/>
    </row>
    <row r="6" customFormat="1" s="1">
      <c r="B6" s="458" t="inlineStr">
        <is>
          <t>전체 주식</t>
        </is>
      </c>
      <c r="C6" s="458" t="inlineStr">
        <is>
          <t>No.</t>
        </is>
      </c>
      <c r="D6" s="458" t="inlineStr">
        <is>
          <t>주식코드</t>
        </is>
      </c>
      <c r="E6" s="458" t="inlineStr">
        <is>
          <t>주식명</t>
        </is>
      </c>
      <c r="F6" s="459" t="inlineStr">
        <is>
          <t>매입수량</t>
        </is>
      </c>
      <c r="G6" s="459" t="inlineStr">
        <is>
          <t>매입단가</t>
        </is>
      </c>
      <c r="H6" s="458" t="inlineStr">
        <is>
          <t>매입금액</t>
        </is>
      </c>
      <c r="I6" s="426" t="inlineStr">
        <is>
          <t>현재가</t>
        </is>
      </c>
      <c r="J6" s="487" t="inlineStr">
        <is>
          <t>평가금액</t>
        </is>
      </c>
      <c r="K6" s="426" t="inlineStr">
        <is>
          <t>평가손익</t>
        </is>
      </c>
      <c r="L6" s="426" t="inlineStr">
        <is>
          <t>손익률(%)</t>
        </is>
      </c>
      <c r="M6" s="341" t="inlineStr">
        <is>
          <t>비고</t>
        </is>
      </c>
      <c r="N6" s="426" t="inlineStr">
        <is>
          <t>목표가</t>
        </is>
      </c>
      <c r="O6" s="426" t="inlineStr">
        <is>
          <t>손절가</t>
        </is>
      </c>
      <c r="P6" s="75" t="n"/>
      <c r="Q6" s="75" t="n"/>
      <c r="R6" s="75" t="n"/>
    </row>
    <row r="7" customFormat="1" s="1">
      <c r="C7" s="488" t="n">
        <v>1</v>
      </c>
      <c r="D7" s="254" t="n">
        <v>329650</v>
      </c>
      <c r="E7" s="254" t="inlineStr">
        <is>
          <t>KODEX TRF3070</t>
        </is>
      </c>
      <c r="F7" s="424" t="n">
        <v>280</v>
      </c>
      <c r="G7" s="424" t="n">
        <v>10550</v>
      </c>
      <c r="H7" s="411">
        <f>F7*G7</f>
        <v/>
      </c>
      <c r="I7" s="424" t="n">
        <v>10550</v>
      </c>
      <c r="J7" s="424" t="n">
        <v>2980600</v>
      </c>
      <c r="K7" s="463">
        <f>J7-H7</f>
        <v/>
      </c>
      <c r="L7" s="464">
        <f>((J7/H7)-1)*100</f>
        <v/>
      </c>
      <c r="M7" s="343" t="n"/>
      <c r="N7" s="424" t="n"/>
      <c r="O7" s="424" t="n"/>
      <c r="P7" s="75" t="n"/>
      <c r="Q7" s="75" t="n"/>
      <c r="R7" s="75" t="n"/>
    </row>
    <row r="8" customFormat="1" s="75">
      <c r="C8" s="424" t="n">
        <v>2</v>
      </c>
      <c r="D8" s="254" t="n">
        <v>360750</v>
      </c>
      <c r="E8" s="254" t="inlineStr">
        <is>
          <t>TIGER 미국S&amp;P500</t>
        </is>
      </c>
      <c r="F8" s="424" t="n">
        <v>260</v>
      </c>
      <c r="G8" s="424" t="n">
        <v>12200</v>
      </c>
      <c r="H8" s="411">
        <f>F8*G8</f>
        <v/>
      </c>
      <c r="I8" s="424" t="n">
        <v>12300</v>
      </c>
      <c r="J8" s="424" t="n">
        <v>3253900</v>
      </c>
      <c r="K8" s="476">
        <f>J8-H8</f>
        <v/>
      </c>
      <c r="L8" s="475">
        <f>((J8/H8)-1)*100</f>
        <v/>
      </c>
      <c r="M8" s="343" t="n"/>
      <c r="N8" s="424" t="n"/>
      <c r="O8" s="424" t="n"/>
    </row>
    <row r="9" customFormat="1" s="1">
      <c r="C9" s="424" t="n">
        <v>3</v>
      </c>
      <c r="D9" s="254" t="n">
        <v>133690</v>
      </c>
      <c r="E9" s="254" t="inlineStr">
        <is>
          <t>TIGER 미국 나스닥100</t>
        </is>
      </c>
      <c r="F9" s="424" t="n">
        <v>32</v>
      </c>
      <c r="G9" s="424" t="n">
        <v>65490</v>
      </c>
      <c r="H9" s="411">
        <f>F9*G9</f>
        <v/>
      </c>
      <c r="I9" s="424" t="n">
        <v>2168640</v>
      </c>
      <c r="J9" s="424" t="n">
        <v>2168640</v>
      </c>
      <c r="K9" s="476">
        <f>J9-H9</f>
        <v/>
      </c>
      <c r="L9" s="475">
        <f>((J9/H9)-1)*100</f>
        <v/>
      </c>
      <c r="M9" s="343" t="n"/>
      <c r="N9" s="424" t="n"/>
      <c r="O9" s="424" t="n"/>
      <c r="P9" s="75" t="n"/>
      <c r="Q9" s="75" t="n"/>
      <c r="R9" s="75" t="n"/>
    </row>
    <row r="10" customFormat="1" s="1">
      <c r="C10" s="424" t="n">
        <v>4</v>
      </c>
      <c r="D10" s="254" t="n">
        <v>395400</v>
      </c>
      <c r="E10" s="254" t="inlineStr">
        <is>
          <t>SK 리츠</t>
        </is>
      </c>
      <c r="F10" s="424" t="n">
        <v>100</v>
      </c>
      <c r="G10" s="424" t="n">
        <v>6680</v>
      </c>
      <c r="H10" s="411">
        <f>F10*G10</f>
        <v/>
      </c>
      <c r="I10" s="424" t="n">
        <v>6720</v>
      </c>
      <c r="J10" s="424" t="n">
        <v>606000</v>
      </c>
      <c r="K10" s="476">
        <f>J10-H10</f>
        <v/>
      </c>
      <c r="L10" s="475">
        <f>((J10/H10)-1)*100</f>
        <v/>
      </c>
      <c r="M10" s="343" t="n"/>
      <c r="N10" s="424" t="n"/>
      <c r="O10" s="424" t="n"/>
      <c r="P10" s="75" t="n"/>
      <c r="Q10" s="75" t="n"/>
      <c r="R10" s="75" t="n"/>
    </row>
    <row r="11" ht="12" customFormat="1" customHeight="1" s="75">
      <c r="C11" s="412" t="inlineStr">
        <is>
          <t> </t>
        </is>
      </c>
      <c r="D11" s="489" t="inlineStr">
        <is>
          <t>합계</t>
        </is>
      </c>
      <c r="E11" s="489" t="inlineStr">
        <is>
          <t>합계</t>
        </is>
      </c>
      <c r="F11" s="490">
        <f>SUM(F7:F10)</f>
        <v/>
      </c>
      <c r="G11" s="490">
        <f>SUM(G7:G10)</f>
        <v/>
      </c>
      <c r="H11" s="490">
        <f>SUM(H7:H10)</f>
        <v/>
      </c>
      <c r="I11" s="490">
        <f>SUM(I7:I10)</f>
        <v/>
      </c>
      <c r="J11" s="490">
        <f>SUM(J7:J10)</f>
        <v/>
      </c>
      <c r="K11" s="491">
        <f>SUM(K7:K9)</f>
        <v/>
      </c>
      <c r="L11" s="490" t="inlineStr">
        <is>
          <t> </t>
        </is>
      </c>
      <c r="M11" s="492" t="n"/>
      <c r="N11" s="490" t="inlineStr">
        <is>
          <t> </t>
        </is>
      </c>
      <c r="O11" s="490" t="inlineStr">
        <is>
          <t> </t>
        </is>
      </c>
    </row>
    <row r="12" ht="13.5" customHeight="1">
      <c r="G12" s="415" t="inlineStr">
        <is>
          <t>1.  안전자산</t>
        </is>
      </c>
      <c r="H12" s="493">
        <f>J7</f>
        <v/>
      </c>
      <c r="I12" s="415">
        <f>(H12/J11)*100</f>
        <v/>
      </c>
      <c r="J12" s="494" t="inlineStr">
        <is>
          <t>2. 위험 자산</t>
        </is>
      </c>
      <c r="K12" s="495">
        <f>SUM(J8:J10)</f>
        <v/>
      </c>
      <c r="L12" s="494">
        <f>(K12/J11)*100</f>
        <v/>
      </c>
      <c r="M12" s="1" t="n"/>
    </row>
    <row r="13" ht="14.25" customFormat="1" customHeight="1" s="1"/>
    <row r="14" ht="12.75" customHeight="1">
      <c r="A14" s="450" t="inlineStr">
        <is>
          <t>일자</t>
        </is>
      </c>
      <c r="B14" s="428" t="inlineStr">
        <is>
          <t>2022.06.14</t>
        </is>
      </c>
      <c r="C14" s="453" t="inlineStr">
        <is>
          <t xml:space="preserve"> 평가 금액</t>
        </is>
      </c>
      <c r="D14" s="453" t="inlineStr">
        <is>
          <t> </t>
        </is>
      </c>
      <c r="E14" s="453" t="inlineStr">
        <is>
          <t> </t>
        </is>
      </c>
      <c r="F14" s="456" t="inlineStr">
        <is>
          <t> </t>
        </is>
      </c>
      <c r="G14" s="453" t="inlineStr">
        <is>
          <t>총 매입 금액</t>
        </is>
      </c>
      <c r="H14" s="456" t="inlineStr">
        <is>
          <t> </t>
        </is>
      </c>
      <c r="I14" s="453" t="inlineStr">
        <is>
          <t>가정산 예수금</t>
        </is>
      </c>
      <c r="J14" s="456" t="inlineStr">
        <is>
          <t> </t>
        </is>
      </c>
      <c r="K14" s="455" t="inlineStr">
        <is>
          <t>보유예탁자산 증감</t>
        </is>
      </c>
      <c r="L14" s="456" t="inlineStr">
        <is>
          <t> </t>
        </is>
      </c>
      <c r="M14" s="453" t="inlineStr">
        <is>
          <t>평가 손익 합계</t>
        </is>
      </c>
      <c r="N14" s="375" t="n"/>
      <c r="O14" s="232" t="inlineStr">
        <is>
          <t> </t>
        </is>
      </c>
      <c r="P14" s="75" t="n"/>
      <c r="Q14" s="75" t="n"/>
      <c r="R14" s="75" t="n"/>
    </row>
    <row r="15" customFormat="1" s="1">
      <c r="B15" s="458" t="inlineStr">
        <is>
          <t>전체 주식</t>
        </is>
      </c>
      <c r="C15" s="458" t="inlineStr">
        <is>
          <t>No.</t>
        </is>
      </c>
      <c r="D15" s="458" t="inlineStr">
        <is>
          <t>주식코드</t>
        </is>
      </c>
      <c r="E15" s="458" t="inlineStr">
        <is>
          <t>주식명</t>
        </is>
      </c>
      <c r="F15" s="459" t="inlineStr">
        <is>
          <t>매입수량</t>
        </is>
      </c>
      <c r="G15" s="459" t="inlineStr">
        <is>
          <t>매입단가</t>
        </is>
      </c>
      <c r="H15" s="458" t="inlineStr">
        <is>
          <t>매입금액</t>
        </is>
      </c>
      <c r="I15" s="460" t="inlineStr">
        <is>
          <t>현재가</t>
        </is>
      </c>
      <c r="J15" s="426" t="inlineStr">
        <is>
          <t>평가금액</t>
        </is>
      </c>
      <c r="K15" s="426" t="inlineStr">
        <is>
          <t>평가손익</t>
        </is>
      </c>
      <c r="L15" s="426" t="inlineStr">
        <is>
          <t>손익률(%)</t>
        </is>
      </c>
      <c r="M15" s="341" t="inlineStr">
        <is>
          <t>비고</t>
        </is>
      </c>
      <c r="N15" s="426" t="inlineStr">
        <is>
          <t>목표가</t>
        </is>
      </c>
      <c r="O15" s="426" t="inlineStr">
        <is>
          <t>손절가</t>
        </is>
      </c>
      <c r="P15" s="75" t="n"/>
      <c r="Q15" s="75" t="n"/>
      <c r="R15" s="75" t="n"/>
    </row>
    <row r="16" customFormat="1" s="1">
      <c r="C16" s="488" t="n">
        <v>1</v>
      </c>
      <c r="D16" s="254" t="n">
        <v>329650</v>
      </c>
      <c r="E16" s="254" t="inlineStr">
        <is>
          <t>KODEX TRF3070</t>
        </is>
      </c>
      <c r="F16" s="424" t="n">
        <v>280</v>
      </c>
      <c r="G16" s="424" t="n">
        <v>10550</v>
      </c>
      <c r="H16" s="411">
        <f>F16*G16</f>
        <v/>
      </c>
      <c r="I16" s="424" t="n">
        <v>10550</v>
      </c>
      <c r="J16" s="424">
        <f>F16*I16</f>
        <v/>
      </c>
      <c r="K16" s="463">
        <f>J16-H16</f>
        <v/>
      </c>
      <c r="L16" s="464">
        <f>((J16/H16)-1)*100</f>
        <v/>
      </c>
      <c r="M16" s="343" t="n"/>
      <c r="N16" s="424" t="n"/>
      <c r="O16" s="424" t="n"/>
      <c r="P16" s="75" t="n"/>
      <c r="Q16" s="75" t="n"/>
      <c r="R16" s="75" t="n"/>
    </row>
    <row r="17" customFormat="1" s="75">
      <c r="C17" s="424" t="n">
        <v>2</v>
      </c>
      <c r="D17" s="254" t="n">
        <v>360750</v>
      </c>
      <c r="E17" s="254" t="inlineStr">
        <is>
          <t>TIGER 미국S&amp;P500</t>
        </is>
      </c>
      <c r="F17" s="424" t="n">
        <v>260</v>
      </c>
      <c r="G17" s="424" t="n">
        <v>12200</v>
      </c>
      <c r="H17" s="411">
        <f>F17*G17</f>
        <v/>
      </c>
      <c r="I17" s="424" t="n">
        <v>12300</v>
      </c>
      <c r="J17" s="424">
        <f>F17*I17</f>
        <v/>
      </c>
      <c r="K17" s="476">
        <f>J17-H17</f>
        <v/>
      </c>
      <c r="L17" s="475">
        <f>((J17/H17)-1)*100</f>
        <v/>
      </c>
      <c r="M17" s="343" t="n"/>
      <c r="N17" s="424" t="n"/>
      <c r="O17" s="424" t="n"/>
    </row>
    <row r="18" customFormat="1" s="1">
      <c r="C18" s="424" t="n">
        <v>3</v>
      </c>
      <c r="D18" s="254" t="n">
        <v>133690</v>
      </c>
      <c r="E18" s="254" t="inlineStr">
        <is>
          <t>TIGER 미국 나스닥100</t>
        </is>
      </c>
      <c r="F18" s="424" t="n">
        <v>32</v>
      </c>
      <c r="G18" s="424" t="n">
        <v>65490</v>
      </c>
      <c r="H18" s="411">
        <f>F18*G18</f>
        <v/>
      </c>
      <c r="I18" s="424" t="n">
        <v>66280</v>
      </c>
      <c r="J18" s="424">
        <f>F18*I18</f>
        <v/>
      </c>
      <c r="K18" s="476">
        <f>J18-H18</f>
        <v/>
      </c>
      <c r="L18" s="475">
        <f>((J18/H18)-1)*100</f>
        <v/>
      </c>
      <c r="M18" s="343" t="n"/>
      <c r="N18" s="424" t="n"/>
      <c r="O18" s="424" t="n"/>
      <c r="P18" s="75" t="n"/>
      <c r="Q18" s="75" t="n"/>
      <c r="R18" s="75" t="n"/>
    </row>
    <row r="19" customFormat="1" s="1">
      <c r="C19" s="424" t="n">
        <v>4</v>
      </c>
      <c r="D19" s="254" t="n">
        <v>395400</v>
      </c>
      <c r="E19" s="254" t="inlineStr">
        <is>
          <t>SK 리츠</t>
        </is>
      </c>
      <c r="F19" s="424" t="n">
        <v>100</v>
      </c>
      <c r="G19" s="424" t="n">
        <v>6680</v>
      </c>
      <c r="H19" s="411">
        <f>F19*G19</f>
        <v/>
      </c>
      <c r="I19" s="424" t="n">
        <v>6720</v>
      </c>
      <c r="J19" s="424">
        <f>F19*I19</f>
        <v/>
      </c>
      <c r="K19" s="476">
        <f>J19-H19</f>
        <v/>
      </c>
      <c r="L19" s="475">
        <f>((J19/H19)-1)*100</f>
        <v/>
      </c>
      <c r="M19" s="343" t="n"/>
      <c r="N19" s="424" t="n"/>
      <c r="O19" s="424" t="n"/>
      <c r="P19" s="75" t="n"/>
      <c r="Q19" s="75" t="n"/>
      <c r="R19" s="75" t="n"/>
    </row>
    <row r="20" ht="12" customFormat="1" customHeight="1" s="75">
      <c r="C20" s="412" t="inlineStr">
        <is>
          <t> </t>
        </is>
      </c>
      <c r="D20" s="489" t="inlineStr">
        <is>
          <t>합계</t>
        </is>
      </c>
      <c r="E20" s="489" t="inlineStr">
        <is>
          <t>합계</t>
        </is>
      </c>
      <c r="F20" s="490">
        <f>SUM(F16:F19)</f>
        <v/>
      </c>
      <c r="G20" s="490">
        <f>SUM(G16:G19)</f>
        <v/>
      </c>
      <c r="H20" s="490">
        <f>SUM(H16:H19)</f>
        <v/>
      </c>
      <c r="I20" s="490">
        <f>SUM(I16:I19)</f>
        <v/>
      </c>
      <c r="J20" s="490">
        <f>SUM(J16:J19)</f>
        <v/>
      </c>
      <c r="K20" s="491">
        <f>SUM(K16:K18)</f>
        <v/>
      </c>
      <c r="L20" s="490" t="inlineStr">
        <is>
          <t> </t>
        </is>
      </c>
      <c r="M20" s="492" t="n"/>
      <c r="N20" s="490" t="inlineStr">
        <is>
          <t> </t>
        </is>
      </c>
      <c r="O20" s="490" t="inlineStr">
        <is>
          <t> </t>
        </is>
      </c>
    </row>
    <row r="21" ht="13.5" customHeight="1">
      <c r="G21" s="415" t="inlineStr">
        <is>
          <t>1.  안전자산</t>
        </is>
      </c>
      <c r="H21" s="493">
        <f>J16</f>
        <v/>
      </c>
      <c r="I21" s="415">
        <f>(H21/J20)*100</f>
        <v/>
      </c>
      <c r="J21" s="494" t="inlineStr">
        <is>
          <t>2. 위험 자산</t>
        </is>
      </c>
      <c r="K21" s="495">
        <f>SUM(J17:J19)</f>
        <v/>
      </c>
      <c r="L21" s="494">
        <f>(K21/J20)*100</f>
        <v/>
      </c>
      <c r="M21" s="1" t="n"/>
    </row>
    <row r="22" ht="14.25" customFormat="1" customHeight="1" s="1"/>
    <row r="23" ht="12.75" customHeight="1">
      <c r="A23" s="450" t="inlineStr">
        <is>
          <t>일자</t>
        </is>
      </c>
      <c r="B23" s="428" t="inlineStr">
        <is>
          <t>2022.06.13</t>
        </is>
      </c>
      <c r="C23" s="453" t="inlineStr">
        <is>
          <t xml:space="preserve"> 평가 금액</t>
        </is>
      </c>
      <c r="D23" s="453" t="inlineStr">
        <is>
          <t> </t>
        </is>
      </c>
      <c r="E23" s="453" t="inlineStr">
        <is>
          <t> </t>
        </is>
      </c>
      <c r="F23" s="456" t="inlineStr">
        <is>
          <t> </t>
        </is>
      </c>
      <c r="G23" s="453" t="inlineStr">
        <is>
          <t>총 매입 금액</t>
        </is>
      </c>
      <c r="H23" s="456" t="inlineStr">
        <is>
          <t> </t>
        </is>
      </c>
      <c r="I23" s="453" t="inlineStr">
        <is>
          <t>가정산 예수금</t>
        </is>
      </c>
      <c r="J23" s="456" t="inlineStr">
        <is>
          <t> </t>
        </is>
      </c>
      <c r="K23" s="455" t="inlineStr">
        <is>
          <t>보유예탁자산 증감</t>
        </is>
      </c>
      <c r="L23" s="456" t="inlineStr">
        <is>
          <t> </t>
        </is>
      </c>
      <c r="M23" s="453" t="inlineStr">
        <is>
          <t>평가 손익 합계</t>
        </is>
      </c>
      <c r="N23" s="375" t="n"/>
      <c r="O23" s="232" t="inlineStr">
        <is>
          <t> </t>
        </is>
      </c>
      <c r="P23" s="75" t="n"/>
      <c r="Q23" s="75" t="n"/>
      <c r="R23" s="424" t="n">
        <v>1300</v>
      </c>
      <c r="S23" s="424" t="n">
        <v>3</v>
      </c>
      <c r="T23" s="424">
        <f>R23*S23</f>
        <v/>
      </c>
      <c r="V23" s="1" t="n"/>
    </row>
    <row r="24" customFormat="1" s="1">
      <c r="B24" s="458" t="inlineStr">
        <is>
          <t>전체 주식</t>
        </is>
      </c>
      <c r="C24" s="458" t="inlineStr">
        <is>
          <t>No.</t>
        </is>
      </c>
      <c r="D24" s="458" t="inlineStr">
        <is>
          <t>주식코드</t>
        </is>
      </c>
      <c r="E24" s="458" t="inlineStr">
        <is>
          <t>주식명</t>
        </is>
      </c>
      <c r="F24" s="459" t="inlineStr">
        <is>
          <t>매입수량</t>
        </is>
      </c>
      <c r="G24" s="459" t="inlineStr">
        <is>
          <t>매입단가</t>
        </is>
      </c>
      <c r="H24" s="458" t="inlineStr">
        <is>
          <t>매입금액</t>
        </is>
      </c>
      <c r="I24" s="460" t="inlineStr">
        <is>
          <t>현재가</t>
        </is>
      </c>
      <c r="J24" s="426" t="inlineStr">
        <is>
          <t>평가금액</t>
        </is>
      </c>
      <c r="K24" s="426" t="inlineStr">
        <is>
          <t>평가손익</t>
        </is>
      </c>
      <c r="L24" s="426" t="inlineStr">
        <is>
          <t>손익률(%)</t>
        </is>
      </c>
      <c r="M24" s="341" t="inlineStr">
        <is>
          <t>비고</t>
        </is>
      </c>
      <c r="N24" s="426" t="inlineStr">
        <is>
          <t>목표가</t>
        </is>
      </c>
      <c r="O24" s="426" t="inlineStr">
        <is>
          <t>손절가</t>
        </is>
      </c>
      <c r="P24" s="75" t="n"/>
      <c r="Q24" s="75" t="n"/>
      <c r="R24" s="424" t="n">
        <v>1300</v>
      </c>
      <c r="S24" s="424" t="n">
        <v>7</v>
      </c>
      <c r="T24" s="424">
        <f>R24*S24</f>
        <v/>
      </c>
      <c r="V24" s="75" t="n"/>
    </row>
    <row r="25" customFormat="1" s="1">
      <c r="C25" s="488" t="n">
        <v>1</v>
      </c>
      <c r="D25" s="254" t="n">
        <v>329650</v>
      </c>
      <c r="E25" s="254" t="inlineStr">
        <is>
          <t>KODEX TRF3070</t>
        </is>
      </c>
      <c r="F25" s="424" t="n">
        <v>280</v>
      </c>
      <c r="G25" s="424" t="n"/>
      <c r="H25" s="411">
        <f>F25*G25</f>
        <v/>
      </c>
      <c r="I25" s="424" t="n">
        <v>10690</v>
      </c>
      <c r="J25" s="424">
        <f>F25*I25</f>
        <v/>
      </c>
      <c r="K25" s="463" t="n"/>
      <c r="L25" s="464" t="n"/>
      <c r="M25" s="343" t="n"/>
      <c r="N25" s="424" t="n"/>
      <c r="O25" s="424" t="n"/>
      <c r="P25" s="75" t="n"/>
      <c r="Q25" s="75" t="n"/>
    </row>
    <row r="26" customFormat="1" s="75">
      <c r="C26" s="424" t="n">
        <v>2</v>
      </c>
      <c r="D26" s="254" t="n">
        <v>360750</v>
      </c>
      <c r="E26" s="254" t="inlineStr">
        <is>
          <t>TIGER 미국S&amp;P500</t>
        </is>
      </c>
      <c r="F26" s="424" t="n">
        <v>280</v>
      </c>
      <c r="G26" s="424" t="n"/>
      <c r="H26" s="411">
        <f>F26*G26</f>
        <v/>
      </c>
      <c r="I26" s="424" t="n">
        <v>12365</v>
      </c>
      <c r="J26" s="424">
        <f>F26*I26</f>
        <v/>
      </c>
      <c r="K26" s="465" t="n"/>
      <c r="L26" s="466" t="n"/>
      <c r="M26" s="343" t="n"/>
      <c r="N26" s="424" t="n"/>
      <c r="O26" s="424" t="n"/>
      <c r="R26" s="424" t="n">
        <v>1400</v>
      </c>
      <c r="S26" s="424" t="n">
        <v>1</v>
      </c>
      <c r="T26" s="424">
        <f>R26*S26</f>
        <v/>
      </c>
      <c r="V26" s="1" t="n"/>
    </row>
    <row r="27" customFormat="1" s="1">
      <c r="C27" s="424" t="n">
        <v>3</v>
      </c>
      <c r="D27" s="254" t="n">
        <v>133690</v>
      </c>
      <c r="E27" s="254" t="inlineStr">
        <is>
          <t>TIGER 미국 나스닥100</t>
        </is>
      </c>
      <c r="F27" s="424" t="n">
        <v>30</v>
      </c>
      <c r="G27" s="424" t="n"/>
      <c r="H27" s="411">
        <f>F27*G27</f>
        <v/>
      </c>
      <c r="I27" s="424" t="n">
        <v>66515</v>
      </c>
      <c r="J27" s="424">
        <f>F27*I27</f>
        <v/>
      </c>
      <c r="K27" s="463" t="n"/>
      <c r="L27" s="464" t="n"/>
      <c r="M27" s="343" t="n"/>
      <c r="N27" s="424" t="n"/>
      <c r="O27" s="424" t="n"/>
      <c r="P27" s="75" t="n"/>
      <c r="Q27" s="75" t="n"/>
      <c r="R27" s="75" t="n"/>
    </row>
    <row r="28" customFormat="1" s="1">
      <c r="C28" s="424" t="n">
        <v>4</v>
      </c>
      <c r="D28" s="254" t="n">
        <v>395400</v>
      </c>
      <c r="E28" s="254" t="inlineStr">
        <is>
          <t>SK 리츠</t>
        </is>
      </c>
      <c r="F28" s="424" t="n">
        <v>100</v>
      </c>
      <c r="G28" s="424" t="n"/>
      <c r="H28" s="411">
        <f>F28*G28</f>
        <v/>
      </c>
      <c r="I28" s="424" t="n">
        <v>6770</v>
      </c>
      <c r="J28" s="424">
        <f>F28*I28</f>
        <v/>
      </c>
      <c r="K28" s="463" t="n"/>
      <c r="L28" s="464" t="n"/>
      <c r="M28" s="343" t="n"/>
      <c r="N28" s="424" t="n"/>
      <c r="O28" s="424" t="n"/>
      <c r="P28" s="75" t="n"/>
      <c r="Q28" s="75" t="n"/>
      <c r="R28" s="75" t="n"/>
      <c r="T28" s="496">
        <f>T24+T26</f>
        <v/>
      </c>
    </row>
    <row r="29" ht="12" customFormat="1" customHeight="1" s="75">
      <c r="C29" s="412" t="inlineStr">
        <is>
          <t> </t>
        </is>
      </c>
      <c r="D29" s="489" t="inlineStr">
        <is>
          <t>합계</t>
        </is>
      </c>
      <c r="E29" s="489" t="inlineStr">
        <is>
          <t>합계</t>
        </is>
      </c>
      <c r="F29" s="490">
        <f>SUM(F25:F28)</f>
        <v/>
      </c>
      <c r="G29" s="490">
        <f>SUM(G25:G28)</f>
        <v/>
      </c>
      <c r="H29" s="490">
        <f>SUM(H25:H28)</f>
        <v/>
      </c>
      <c r="I29" s="490">
        <f>SUM(I25:I28)</f>
        <v/>
      </c>
      <c r="J29" s="490">
        <f>SUM(J25:J28)</f>
        <v/>
      </c>
      <c r="K29" s="490">
        <f>SUM(K25:K28)</f>
        <v/>
      </c>
      <c r="L29" s="490" t="inlineStr">
        <is>
          <t> </t>
        </is>
      </c>
      <c r="M29" s="492" t="n"/>
      <c r="N29" s="490" t="inlineStr">
        <is>
          <t> </t>
        </is>
      </c>
      <c r="O29" s="490" t="inlineStr">
        <is>
          <t> </t>
        </is>
      </c>
    </row>
    <row r="30" ht="13.5" customHeight="1">
      <c r="G30" s="415" t="inlineStr">
        <is>
          <t>1.  안전자산</t>
        </is>
      </c>
      <c r="H30" s="493">
        <f>J25</f>
        <v/>
      </c>
      <c r="I30" s="415">
        <f>(H30/J29)*100</f>
        <v/>
      </c>
      <c r="J30" s="494" t="inlineStr">
        <is>
          <t>2. 위험 자산</t>
        </is>
      </c>
      <c r="K30" s="495">
        <f>SUM(J26:J28)</f>
        <v/>
      </c>
      <c r="L30" s="494" t="n"/>
      <c r="M30" s="1" t="n"/>
    </row>
    <row r="31" ht="14.25" customFormat="1" customHeight="1" s="1"/>
    <row r="32" ht="12.75" customHeight="1">
      <c r="A32" s="450" t="inlineStr">
        <is>
          <t>일자</t>
        </is>
      </c>
      <c r="B32" s="428" t="inlineStr">
        <is>
          <t>2022.06.08</t>
        </is>
      </c>
      <c r="C32" s="453" t="inlineStr">
        <is>
          <t xml:space="preserve"> 평가 금액</t>
        </is>
      </c>
      <c r="D32" s="453" t="inlineStr">
        <is>
          <t> </t>
        </is>
      </c>
      <c r="E32" s="453" t="inlineStr">
        <is>
          <t> </t>
        </is>
      </c>
      <c r="F32" s="456" t="inlineStr">
        <is>
          <t> </t>
        </is>
      </c>
      <c r="G32" s="453" t="inlineStr">
        <is>
          <t>총 매입 금액</t>
        </is>
      </c>
      <c r="H32" s="456" t="inlineStr">
        <is>
          <t> </t>
        </is>
      </c>
      <c r="I32" s="453" t="inlineStr">
        <is>
          <t>가정산 예수금</t>
        </is>
      </c>
      <c r="J32" s="456" t="inlineStr">
        <is>
          <t> </t>
        </is>
      </c>
      <c r="K32" s="455" t="inlineStr">
        <is>
          <t>보유예탁자산 증감</t>
        </is>
      </c>
      <c r="L32" s="456" t="inlineStr">
        <is>
          <t> </t>
        </is>
      </c>
      <c r="M32" s="453" t="inlineStr">
        <is>
          <t>평가 손익 합계</t>
        </is>
      </c>
      <c r="N32" s="375" t="n"/>
      <c r="O32" s="232" t="inlineStr">
        <is>
          <t> </t>
        </is>
      </c>
      <c r="P32" s="75" t="n"/>
      <c r="Q32" s="75" t="n"/>
      <c r="R32" s="75" t="n"/>
    </row>
    <row r="33" customFormat="1" s="1">
      <c r="B33" s="458" t="inlineStr">
        <is>
          <t>전체 주식</t>
        </is>
      </c>
      <c r="C33" s="458" t="inlineStr">
        <is>
          <t>No.</t>
        </is>
      </c>
      <c r="D33" s="458" t="inlineStr">
        <is>
          <t>주식코드</t>
        </is>
      </c>
      <c r="E33" s="458" t="inlineStr">
        <is>
          <t>주식명</t>
        </is>
      </c>
      <c r="F33" s="459" t="inlineStr">
        <is>
          <t>매입수량</t>
        </is>
      </c>
      <c r="G33" s="459" t="inlineStr">
        <is>
          <t>매입단가</t>
        </is>
      </c>
      <c r="H33" s="458" t="inlineStr">
        <is>
          <t>매입금액</t>
        </is>
      </c>
      <c r="I33" s="460" t="inlineStr">
        <is>
          <t>현재가</t>
        </is>
      </c>
      <c r="J33" s="426" t="inlineStr">
        <is>
          <t>평가금액</t>
        </is>
      </c>
      <c r="K33" s="426" t="inlineStr">
        <is>
          <t>평가손익</t>
        </is>
      </c>
      <c r="L33" s="426" t="inlineStr">
        <is>
          <t>손익률(%)</t>
        </is>
      </c>
      <c r="M33" s="341" t="inlineStr">
        <is>
          <t>비고</t>
        </is>
      </c>
      <c r="N33" s="426" t="inlineStr">
        <is>
          <t>목표가</t>
        </is>
      </c>
      <c r="O33" s="426" t="inlineStr">
        <is>
          <t>손절가</t>
        </is>
      </c>
      <c r="P33" s="75" t="n"/>
      <c r="Q33" s="75" t="n"/>
      <c r="R33" s="75" t="n"/>
    </row>
    <row r="34" customFormat="1" s="1">
      <c r="C34" s="488" t="n">
        <v>1</v>
      </c>
      <c r="D34" s="254" t="n">
        <v>329650</v>
      </c>
      <c r="E34" s="254" t="inlineStr">
        <is>
          <t>KODEX TRF3070</t>
        </is>
      </c>
      <c r="F34" s="424" t="n">
        <v>280</v>
      </c>
      <c r="G34" s="424" t="n"/>
      <c r="H34" s="411">
        <f>F34*G34</f>
        <v/>
      </c>
      <c r="I34" s="424" t="n">
        <v>10850</v>
      </c>
      <c r="J34" s="424">
        <f>F34*I34</f>
        <v/>
      </c>
      <c r="K34" s="463" t="n"/>
      <c r="L34" s="464" t="n"/>
      <c r="M34" s="343" t="n"/>
      <c r="N34" s="424" t="n"/>
      <c r="O34" s="424" t="n"/>
      <c r="P34" s="75" t="n"/>
      <c r="Q34" s="75" t="n"/>
      <c r="R34" s="75" t="n"/>
    </row>
    <row r="35" customFormat="1" s="75">
      <c r="C35" s="424" t="n">
        <v>2</v>
      </c>
      <c r="D35" s="254" t="n">
        <v>360750</v>
      </c>
      <c r="E35" s="254" t="inlineStr">
        <is>
          <t>TIGER 미국S&amp;P500</t>
        </is>
      </c>
      <c r="F35" s="424" t="n">
        <v>280</v>
      </c>
      <c r="G35" s="424" t="n"/>
      <c r="H35" s="411">
        <f>F35*G35</f>
        <v/>
      </c>
      <c r="I35" s="424" t="n">
        <v>13090</v>
      </c>
      <c r="J35" s="424">
        <f>F35*I35</f>
        <v/>
      </c>
      <c r="K35" s="465" t="n"/>
      <c r="L35" s="466" t="n"/>
      <c r="M35" s="343" t="n"/>
      <c r="N35" s="424" t="n"/>
      <c r="O35" s="424" t="n"/>
    </row>
    <row r="36" customFormat="1" s="1">
      <c r="C36" s="424" t="n">
        <v>3</v>
      </c>
      <c r="D36" s="254" t="n">
        <v>133690</v>
      </c>
      <c r="E36" s="254" t="inlineStr">
        <is>
          <t>TIGER 미국 나스닥100</t>
        </is>
      </c>
      <c r="F36" s="424" t="n">
        <v>30</v>
      </c>
      <c r="G36" s="424" t="n"/>
      <c r="H36" s="411">
        <f>F36*G36</f>
        <v/>
      </c>
      <c r="I36" s="424" t="n">
        <v>71075</v>
      </c>
      <c r="J36" s="424">
        <f>F36*I36</f>
        <v/>
      </c>
      <c r="K36" s="463" t="n"/>
      <c r="L36" s="464" t="n"/>
      <c r="M36" s="343" t="n"/>
      <c r="N36" s="424" t="n"/>
      <c r="O36" s="424" t="n"/>
      <c r="P36" s="75" t="n"/>
      <c r="Q36" s="75" t="n"/>
      <c r="R36" s="75" t="n"/>
    </row>
    <row r="37" customFormat="1" s="1">
      <c r="C37" s="424" t="n">
        <v>4</v>
      </c>
      <c r="D37" s="254" t="n">
        <v>395400</v>
      </c>
      <c r="E37" s="254" t="inlineStr">
        <is>
          <t>SK 리츠</t>
        </is>
      </c>
      <c r="F37" s="424" t="n">
        <v>100</v>
      </c>
      <c r="G37" s="424" t="n"/>
      <c r="H37" s="411">
        <f>F37*G37</f>
        <v/>
      </c>
      <c r="I37" s="424" t="n">
        <v>7060</v>
      </c>
      <c r="J37" s="424">
        <f>F37*I37</f>
        <v/>
      </c>
      <c r="K37" s="463" t="n"/>
      <c r="L37" s="464" t="n"/>
      <c r="M37" s="343" t="n"/>
      <c r="N37" s="424" t="n"/>
      <c r="O37" s="424" t="n"/>
      <c r="P37" s="75" t="n"/>
      <c r="Q37" s="75" t="n"/>
      <c r="R37" s="75" t="n"/>
    </row>
    <row r="38" ht="12" customFormat="1" customHeight="1" s="75">
      <c r="C38" s="412" t="inlineStr">
        <is>
          <t> </t>
        </is>
      </c>
      <c r="D38" s="489" t="inlineStr">
        <is>
          <t>합계</t>
        </is>
      </c>
      <c r="E38" s="489" t="inlineStr">
        <is>
          <t>합계</t>
        </is>
      </c>
      <c r="F38" s="490">
        <f>SUM(F34:F37)</f>
        <v/>
      </c>
      <c r="G38" s="490">
        <f>SUM(G34:G37)</f>
        <v/>
      </c>
      <c r="H38" s="490">
        <f>SUM(H34:H37)</f>
        <v/>
      </c>
      <c r="I38" s="490">
        <f>SUM(I34:I37)</f>
        <v/>
      </c>
      <c r="J38" s="490">
        <f>SUM(J34:J37)</f>
        <v/>
      </c>
      <c r="K38" s="491">
        <f>SUM(K34:K36)</f>
        <v/>
      </c>
      <c r="L38" s="490" t="inlineStr">
        <is>
          <t> </t>
        </is>
      </c>
      <c r="M38" s="492" t="n"/>
      <c r="N38" s="490" t="inlineStr">
        <is>
          <t> </t>
        </is>
      </c>
      <c r="O38" s="490" t="inlineStr">
        <is>
          <t> </t>
        </is>
      </c>
    </row>
    <row r="39" ht="14.25" customHeight="1">
      <c r="G39" s="415" t="inlineStr">
        <is>
          <t>1.  안전자산</t>
        </is>
      </c>
      <c r="H39" s="493">
        <f>J34</f>
        <v/>
      </c>
      <c r="I39" s="415">
        <f>(H39/J38)*100</f>
        <v/>
      </c>
      <c r="J39" s="494" t="inlineStr">
        <is>
          <t>2. 위험 자산</t>
        </is>
      </c>
      <c r="K39" s="495">
        <f>SUM(J35:J37)</f>
        <v/>
      </c>
      <c r="L39" s="494">
        <f>(K39/J38)*100</f>
        <v/>
      </c>
      <c r="M39" s="1" t="n"/>
    </row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/>
    <row r="46" ht="14.25" customFormat="1" customHeight="1" s="1"/>
    <row r="47" ht="14.25" customFormat="1" customHeight="1" s="1"/>
    <row r="48" ht="14.25" customHeight="1">
      <c r="L48" s="1" t="n"/>
    </row>
    <row r="49" ht="12.75" customHeight="1"/>
    <row r="50" ht="12.75" customFormat="1" customHeight="1" s="1"/>
    <row r="51" ht="14.25" customFormat="1" customHeight="1" s="1"/>
    <row r="52" ht="14.25" customFormat="1" customHeight="1" s="1"/>
    <row r="53" ht="14.25" customFormat="1" customHeight="1" s="1"/>
    <row r="54" ht="14.25" customFormat="1" customHeight="1" s="1"/>
    <row r="55" ht="14.25" customFormat="1" customHeight="1" s="1"/>
    <row r="56" ht="14.25" customFormat="1" customHeight="1" s="1"/>
    <row r="57" ht="14.25" customFormat="1" customHeight="1" s="1"/>
    <row r="58" ht="14.25" customFormat="1" customHeight="1" s="1"/>
    <row r="59" ht="14.25" customFormat="1" customHeight="1" s="1"/>
    <row r="60" ht="14.25" customFormat="1" customHeight="1" s="1"/>
    <row r="61" ht="14.25" customFormat="1" customHeight="1" s="1"/>
    <row r="62" ht="14.25" customFormat="1" customHeight="1" s="1"/>
    <row r="63" ht="14.25" customFormat="1" customHeight="1" s="1"/>
    <row r="64" ht="14.25" customFormat="1" customHeight="1" s="1"/>
    <row r="65" ht="14.25" customHeight="1"/>
    <row r="66" ht="12.75" customHeight="1"/>
    <row r="67" ht="13.5" customFormat="1" customHeight="1" s="1"/>
    <row r="68" ht="14.25" customFormat="1" customHeight="1" s="1"/>
    <row r="69" ht="14.25" customFormat="1" customHeight="1" s="1"/>
    <row r="70" ht="14.25" customFormat="1" customHeight="1" s="1"/>
    <row r="71" ht="14.25" customFormat="1" customHeight="1" s="1"/>
    <row r="72" ht="14.25" customFormat="1" customHeight="1" s="1"/>
    <row r="73" ht="14.25" customFormat="1" customHeight="1" s="1"/>
    <row r="74" ht="14.25" customFormat="1" customHeight="1" s="1"/>
    <row r="75" ht="14.25" customFormat="1" customHeight="1" s="1"/>
    <row r="76" ht="14.25" customFormat="1" customHeight="1" s="1"/>
    <row r="77" ht="14.25" customFormat="1" customHeight="1" s="1"/>
    <row r="78" ht="14.25" customFormat="1" customHeight="1" s="1"/>
    <row r="79" ht="14.25" customFormat="1" customHeight="1" s="1"/>
    <row r="80" ht="14.25" customFormat="1" customHeight="1" s="1"/>
    <row r="81" ht="14.25" customFormat="1" customHeight="1" s="1"/>
    <row r="82" ht="14.25" customHeight="1"/>
    <row r="83" ht="12.75" customHeight="1"/>
    <row r="84" ht="13.5" customFormat="1" customHeight="1" s="1"/>
    <row r="85" ht="14.25" customFormat="1" customHeight="1" s="1"/>
    <row r="86" ht="14.25" customFormat="1" customHeight="1" s="1"/>
    <row r="87" ht="14.25" customFormat="1" customHeight="1" s="1"/>
    <row r="88" ht="14.25" customFormat="1" customHeight="1" s="1"/>
    <row r="89" ht="14.25" customFormat="1" customHeight="1" s="1"/>
    <row r="90" ht="14.25" customFormat="1" customHeight="1" s="1"/>
    <row r="91" ht="14.25" customFormat="1" customHeight="1" s="1"/>
    <row r="92" ht="14.25" customFormat="1" customHeight="1" s="1"/>
    <row r="93" ht="14.25" customFormat="1" customHeight="1" s="1"/>
    <row r="94" ht="14.25" customFormat="1" customHeight="1" s="1"/>
    <row r="95" ht="14.25" customFormat="1" customHeight="1" s="1"/>
    <row r="96" ht="14.25" customFormat="1" customHeight="1" s="1"/>
    <row r="97" ht="14.25" customFormat="1" customHeight="1" s="1"/>
    <row r="98" ht="14.25" customFormat="1" customHeight="1" s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S239"/>
  <sheetViews>
    <sheetView workbookViewId="0">
      <selection activeCell="B5" sqref="B5:B16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4.6640625" customWidth="1" style="1" min="13" max="13"/>
    <col width="11.77734375" customWidth="1" style="1" min="14" max="14"/>
    <col width="10.6640625" customWidth="1" style="1" min="15" max="15"/>
    <col width="4.6640625" bestFit="1" customWidth="1" style="1" min="16" max="16"/>
    <col width="9.109375" customWidth="1" style="1" min="17" max="17"/>
    <col width="8.21875" bestFit="1" customWidth="1" style="1" min="18" max="18"/>
  </cols>
  <sheetData>
    <row r="1" ht="20.25" customHeight="1">
      <c r="A1" s="373" t="inlineStr">
        <is>
          <t>TAMA 자산(2021)</t>
        </is>
      </c>
      <c r="B1" s="374" t="n"/>
      <c r="C1" s="374" t="n"/>
      <c r="D1" s="374" t="n"/>
      <c r="E1" s="375" t="n"/>
      <c r="I1" s="1" t="n"/>
      <c r="J1" s="1" t="n"/>
      <c r="K1" s="1" t="n"/>
      <c r="O1" s="387" t="n"/>
      <c r="P1" s="387" t="n"/>
      <c r="Q1" s="387" t="n"/>
      <c r="R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</row>
    <row r="3" ht="13.5" customFormat="1" customHeight="1" s="1">
      <c r="A3" s="354" t="inlineStr">
        <is>
          <t>2021.12 자산</t>
        </is>
      </c>
      <c r="B3" s="374" t="n"/>
      <c r="C3" s="374" t="n"/>
      <c r="D3" s="375" t="n"/>
      <c r="E3" s="164" t="inlineStr">
        <is>
          <t>2021.12.31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87" t="n"/>
      <c r="N3" s="387" t="n"/>
      <c r="O3" s="387" t="n"/>
      <c r="P3" s="387" t="n"/>
      <c r="Q3" s="387" t="n"/>
      <c r="R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20355687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177" t="n">
        <v>92723000</v>
      </c>
      <c r="C6" s="8" t="n"/>
      <c r="D6" s="8" t="n"/>
      <c r="E6" s="8" t="n"/>
      <c r="F6" s="3" t="n"/>
      <c r="G6" s="311" t="n"/>
      <c r="H6" s="83" t="n"/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B127+E7</f>
        <v/>
      </c>
      <c r="C7" s="8" t="n"/>
      <c r="D7" s="8" t="n"/>
      <c r="E7" s="19" t="n">
        <v>100000</v>
      </c>
      <c r="F7" s="3" t="n"/>
      <c r="G7" s="311" t="n"/>
      <c r="H7" s="83" t="n"/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7830584</v>
      </c>
      <c r="C9" s="382" t="n">
        <v>7000000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SUM(H6:H8)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  <c r="M11" s="387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B17-B838</f>
        <v/>
      </c>
      <c r="I13" s="3" t="n"/>
      <c r="J13" s="53" t="n"/>
      <c r="K13" s="384" t="n"/>
      <c r="M13" s="387" t="n"/>
    </row>
    <row r="14" ht="14.25" customFormat="1" customHeight="1" s="1">
      <c r="A14" s="47" t="inlineStr">
        <is>
          <t>3. 전세금</t>
        </is>
      </c>
      <c r="B14" s="15" t="n">
        <v>285000000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  <c r="M14" s="387" t="n"/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  <c r="M15" s="387" t="n"/>
      <c r="N15" s="387" t="n"/>
      <c r="O15" s="387" t="n"/>
      <c r="P15" s="387" t="n"/>
      <c r="Q15" s="387" t="n"/>
      <c r="R15" s="387" t="n"/>
    </row>
    <row r="16" ht="14.25" customFormat="1" customHeight="1" s="1">
      <c r="A16" s="49" t="inlineStr">
        <is>
          <t>91. 가용 자산</t>
        </is>
      </c>
      <c r="B16" s="16">
        <f>B10+B13+B14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  <c r="M16" s="387" t="n"/>
      <c r="N16" s="387" t="n"/>
      <c r="O16" s="387" t="n"/>
      <c r="P16" s="387" t="n"/>
      <c r="Q16" s="387" t="n"/>
      <c r="R16" s="387" t="n"/>
    </row>
    <row r="17" ht="14.25" customFormat="1" customHeight="1" s="1">
      <c r="A17" s="385" t="inlineStr">
        <is>
          <t xml:space="preserve">결산 - 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M17" s="387" t="n"/>
      <c r="N17" s="387" t="n"/>
      <c r="O17" s="387" t="n"/>
      <c r="P17" s="387" t="n"/>
      <c r="Q17" s="387" t="n"/>
      <c r="R17" s="387" t="n"/>
    </row>
    <row r="18" ht="14.25" customHeight="1">
      <c r="B18" s="1" t="n"/>
      <c r="F18" s="1" t="n"/>
      <c r="H18" s="1" t="n"/>
      <c r="I18" s="1" t="n"/>
      <c r="J18" s="1" t="n"/>
      <c r="K18" s="1" t="n"/>
      <c r="M18" s="387" t="n"/>
      <c r="N18" s="387" t="n"/>
      <c r="O18" s="387" t="n"/>
      <c r="P18" s="387" t="n"/>
      <c r="Q18" s="387" t="n"/>
      <c r="R18" s="387" t="n"/>
    </row>
    <row r="19" ht="12.75" customHeight="1">
      <c r="B19" s="1" t="n"/>
      <c r="F19" s="1" t="n"/>
      <c r="H19" s="1" t="n"/>
      <c r="I19" s="1" t="n"/>
      <c r="K19" s="1" t="n"/>
      <c r="M19" s="387" t="n"/>
      <c r="N19" s="387" t="n"/>
      <c r="O19" s="387" t="n"/>
      <c r="P19" s="387" t="n"/>
      <c r="Q19" s="387" t="n"/>
      <c r="R19" s="387" t="n"/>
    </row>
    <row r="20" ht="13.5" customFormat="1" customHeight="1" s="1">
      <c r="A20" s="354" t="inlineStr">
        <is>
          <t>2021.11 자산</t>
        </is>
      </c>
      <c r="B20" s="374" t="n"/>
      <c r="C20" s="374" t="n"/>
      <c r="D20" s="375" t="n"/>
      <c r="E20" s="164" t="inlineStr">
        <is>
          <t>2021.11.30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  <c r="M20" s="387" t="n"/>
      <c r="N20" s="387" t="n"/>
      <c r="O20" s="387" t="n"/>
      <c r="P20" s="387" t="n"/>
      <c r="Q20" s="387" t="n"/>
      <c r="R20" s="387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신한은행([06] - [05])</t>
        </is>
      </c>
      <c r="B22" s="59">
        <f>H25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13015050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177" t="n">
        <v>88943000</v>
      </c>
      <c r="C23" s="8" t="n"/>
      <c r="D23" s="8" t="n"/>
      <c r="E23" s="8" t="n"/>
      <c r="F23" s="3" t="n"/>
      <c r="G23" s="311" t="n"/>
      <c r="H23" s="83" t="n"/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B144+E24</f>
        <v/>
      </c>
      <c r="C24" s="8" t="n"/>
      <c r="D24" s="8" t="n"/>
      <c r="E24" s="19" t="n">
        <v>100000</v>
      </c>
      <c r="F24" s="3" t="n"/>
      <c r="G24" s="311" t="n"/>
      <c r="H24" s="83" t="n"/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52" t="inlineStr">
        <is>
          <t>[06] 은행 예. 적금 총합</t>
        </is>
      </c>
      <c r="H25" s="12">
        <f>SUM(H22:H24)</f>
        <v/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7830584</v>
      </c>
      <c r="C26" s="382" t="n">
        <v>7000000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SUM(H23:H25)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SUM(B22:B26)</f>
        <v/>
      </c>
      <c r="C27" s="44" t="n"/>
      <c r="D27" s="44" t="n"/>
      <c r="E27" s="44" t="n"/>
      <c r="F27" s="3" t="n"/>
      <c r="G27" s="2" t="n"/>
      <c r="H27" s="3" t="n"/>
      <c r="I27" s="3" t="n"/>
      <c r="J27" s="311" t="n"/>
      <c r="K27" s="311" t="n"/>
      <c r="M27" s="387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  <c r="M28" s="387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  <c r="M29" s="387" t="n"/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B34-B855</f>
        <v/>
      </c>
      <c r="I30" s="3" t="n"/>
      <c r="J30" s="53" t="n"/>
      <c r="K30" s="384" t="n"/>
      <c r="M30" s="387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  <c r="M31" s="387" t="n"/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  <c r="M32" s="387" t="n"/>
      <c r="N32" s="387" t="n"/>
      <c r="O32" s="387" t="n"/>
      <c r="P32" s="387" t="n"/>
      <c r="Q32" s="387" t="n"/>
      <c r="R32" s="387" t="n"/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  <c r="M33" s="387" t="n"/>
      <c r="N33" s="387" t="n"/>
      <c r="O33" s="387" t="n"/>
      <c r="P33" s="387" t="n"/>
      <c r="Q33" s="387" t="n"/>
      <c r="R33" s="387" t="n"/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  <c r="M34" s="387" t="n"/>
      <c r="N34" s="387" t="n"/>
      <c r="O34" s="387" t="n"/>
      <c r="P34" s="387" t="n"/>
      <c r="Q34" s="387" t="n"/>
      <c r="R34" s="387" t="n"/>
    </row>
    <row r="35" ht="14.25" customHeight="1">
      <c r="B35" s="1" t="n"/>
      <c r="F35" s="1" t="n"/>
      <c r="H35" s="1" t="n"/>
      <c r="I35" s="1" t="n"/>
      <c r="J35" s="1" t="n"/>
      <c r="K35" s="1" t="n"/>
      <c r="M35" s="387" t="n"/>
      <c r="N35" s="387" t="n"/>
      <c r="O35" s="387" t="n"/>
      <c r="P35" s="387" t="n"/>
      <c r="Q35" s="387" t="n"/>
      <c r="R35" s="387" t="n"/>
    </row>
    <row r="36" ht="12.75" customHeight="1">
      <c r="B36" s="1" t="n"/>
      <c r="F36" s="1" t="n"/>
      <c r="H36" s="1" t="n"/>
      <c r="I36" s="1" t="n"/>
      <c r="K36" s="1" t="n"/>
      <c r="M36" s="387" t="n"/>
      <c r="N36" s="387" t="n"/>
      <c r="O36" s="387" t="n"/>
      <c r="P36" s="387" t="n"/>
      <c r="Q36" s="387" t="n"/>
      <c r="R36" s="387" t="n"/>
    </row>
    <row r="37" ht="13.5" customFormat="1" customHeight="1" s="1">
      <c r="A37" s="354" t="inlineStr">
        <is>
          <t>2021.10 자산</t>
        </is>
      </c>
      <c r="B37" s="374" t="n"/>
      <c r="C37" s="374" t="n"/>
      <c r="D37" s="375" t="n"/>
      <c r="E37" s="164" t="inlineStr">
        <is>
          <t>2021.10.31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  <c r="M37" s="387" t="n"/>
      <c r="N37" s="387" t="n"/>
      <c r="O37" s="387" t="n"/>
      <c r="P37" s="387" t="n"/>
      <c r="Q37" s="387" t="n"/>
      <c r="R37" s="387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신한은행([06] - [05])</t>
        </is>
      </c>
      <c r="B39" s="59">
        <f>H42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13015050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177" t="n">
        <v>93700000</v>
      </c>
      <c r="C40" s="8" t="n"/>
      <c r="D40" s="8" t="n"/>
      <c r="E40" s="8" t="n"/>
      <c r="F40" s="3" t="n"/>
      <c r="G40" s="311" t="n"/>
      <c r="H40" s="83" t="n"/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B144+E41</f>
        <v/>
      </c>
      <c r="C41" s="8" t="n"/>
      <c r="D41" s="8" t="n"/>
      <c r="E41" s="19" t="n">
        <v>100000</v>
      </c>
      <c r="F41" s="3" t="n"/>
      <c r="G41" s="311" t="n"/>
      <c r="H41" s="83" t="n"/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52" t="inlineStr">
        <is>
          <t>[06] 은행 예. 적금 총합</t>
        </is>
      </c>
      <c r="H42" s="12">
        <f>SUM(H39:H41)</f>
        <v/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7655664</v>
      </c>
      <c r="C43" s="382" t="n">
        <v>7000000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SUM(H40:H42)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SUM(B39:B43)</f>
        <v/>
      </c>
      <c r="C44" s="44" t="n"/>
      <c r="D44" s="44" t="n"/>
      <c r="E44" s="44" t="n"/>
      <c r="F44" s="3" t="n"/>
      <c r="G44" s="2" t="n"/>
      <c r="H44" s="3" t="n"/>
      <c r="I44" s="3" t="n"/>
      <c r="J44" s="311" t="n"/>
      <c r="K44" s="311" t="n"/>
      <c r="M44" s="387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  <c r="M45" s="387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  <c r="M46" s="387" t="n"/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B51-B855</f>
        <v/>
      </c>
      <c r="I47" s="3" t="n"/>
      <c r="J47" s="53" t="n"/>
      <c r="K47" s="384" t="n"/>
      <c r="M47" s="387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  <c r="M48" s="387" t="n"/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  <c r="M49" s="387" t="n"/>
      <c r="N49" s="387" t="n"/>
      <c r="O49" s="387" t="n"/>
      <c r="P49" s="387" t="n"/>
      <c r="Q49" s="387" t="n"/>
      <c r="R49" s="387" t="n"/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  <c r="M50" s="387" t="n"/>
      <c r="N50" s="387" t="n"/>
      <c r="O50" s="387" t="n"/>
      <c r="P50" s="387" t="n"/>
      <c r="Q50" s="387" t="n"/>
      <c r="R50" s="387" t="n"/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  <c r="M51" s="387" t="n"/>
      <c r="N51" s="387" t="n"/>
      <c r="O51" s="387" t="n"/>
      <c r="P51" s="387" t="n"/>
      <c r="Q51" s="387" t="n"/>
      <c r="R51" s="387" t="n"/>
    </row>
    <row r="52" ht="14.25" customHeight="1">
      <c r="B52" s="1" t="n"/>
      <c r="F52" s="1" t="n"/>
      <c r="H52" s="1" t="n"/>
      <c r="I52" s="1" t="n"/>
      <c r="J52" s="1" t="n"/>
      <c r="K52" s="1" t="n"/>
      <c r="M52" s="387" t="n"/>
      <c r="N52" s="387" t="n"/>
      <c r="O52" s="387" t="n"/>
      <c r="P52" s="387" t="n"/>
      <c r="Q52" s="387" t="n"/>
      <c r="R52" s="387" t="n"/>
    </row>
    <row r="53" ht="12.75" customHeight="1">
      <c r="B53" s="1" t="n"/>
      <c r="F53" s="1" t="n"/>
      <c r="H53" s="1" t="n"/>
      <c r="I53" s="1" t="n"/>
      <c r="K53" s="1" t="n"/>
      <c r="M53" s="387" t="n"/>
      <c r="N53" s="387" t="n"/>
      <c r="O53" s="387" t="n"/>
      <c r="P53" s="387" t="n"/>
      <c r="Q53" s="387" t="n"/>
      <c r="R53" s="387" t="n"/>
    </row>
    <row r="54" ht="13.5" customFormat="1" customHeight="1" s="1">
      <c r="A54" s="354" t="inlineStr">
        <is>
          <t>2021.09 자산</t>
        </is>
      </c>
      <c r="B54" s="374" t="n"/>
      <c r="C54" s="374" t="n"/>
      <c r="D54" s="375" t="n"/>
      <c r="E54" s="164" t="inlineStr">
        <is>
          <t>2021.09.30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  <c r="M54" s="387" t="n"/>
      <c r="N54" s="387" t="n"/>
      <c r="O54" s="387" t="n"/>
      <c r="P54" s="387" t="n"/>
      <c r="Q54" s="387" t="n"/>
      <c r="R54" s="387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신한은행([06] - [05])</t>
        </is>
      </c>
      <c r="B56" s="59">
        <f>H60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5693533</v>
      </c>
      <c r="I56" s="3" t="n"/>
      <c r="J56" s="53" t="inlineStr">
        <is>
          <t>91. 월 고정 지출</t>
        </is>
      </c>
      <c r="K56" s="67" t="n">
        <v>1766187</v>
      </c>
      <c r="M56" s="311" t="inlineStr">
        <is>
          <t>삼성전자 SMART M7</t>
        </is>
      </c>
      <c r="N56" s="135" t="n">
        <v>629000</v>
      </c>
    </row>
    <row r="57" ht="14.25" customFormat="1" customHeight="1" s="1">
      <c r="A57" s="7" t="inlineStr">
        <is>
          <t>77. 주식 투자</t>
        </is>
      </c>
      <c r="B57" s="177" t="n">
        <v>105719000</v>
      </c>
      <c r="C57" s="8" t="n"/>
      <c r="D57" s="8" t="n"/>
      <c r="E57" s="8" t="n"/>
      <c r="F57" s="3" t="n"/>
      <c r="G57" s="311" t="n"/>
      <c r="H57" s="83" t="n"/>
      <c r="I57" s="3" t="n"/>
      <c r="J57" s="311" t="n"/>
      <c r="K57" s="311" t="n"/>
      <c r="M57" s="311" t="inlineStr">
        <is>
          <t>삼성전자 SMART M7</t>
        </is>
      </c>
      <c r="N57" s="135" t="n">
        <v>586830</v>
      </c>
    </row>
    <row r="58" ht="14.25" customFormat="1" customHeight="1" s="1">
      <c r="A58" s="7" t="inlineStr">
        <is>
          <t>70. [수협B] Sh 쑥쑥크는 아이적금(수종)</t>
        </is>
      </c>
      <c r="B58" s="98">
        <f>B145+E58</f>
        <v/>
      </c>
      <c r="C58" s="8" t="n"/>
      <c r="D58" s="8" t="n"/>
      <c r="E58" s="19" t="n">
        <v>100000</v>
      </c>
      <c r="F58" s="3" t="n"/>
      <c r="G58" s="311" t="n"/>
      <c r="H58" s="83" t="n"/>
      <c r="I58" s="3" t="n"/>
      <c r="J58" s="311" t="n"/>
      <c r="K58" s="311" t="n"/>
      <c r="M58" s="311" t="n"/>
      <c r="N58" s="228">
        <f>N56-N57</f>
        <v/>
      </c>
    </row>
    <row r="59" ht="14.25" customFormat="1" customHeight="1" s="1">
      <c r="A59" s="7" t="inlineStr">
        <is>
          <t>71. [수협B] Sh보고싶다! 명태야 적금2(수종)</t>
        </is>
      </c>
      <c r="B59" s="98">
        <f>B146+E59</f>
        <v/>
      </c>
      <c r="C59" s="8" t="n"/>
      <c r="D59" s="8" t="n"/>
      <c r="E59" s="19" t="n">
        <v>100000</v>
      </c>
      <c r="F59" s="3" t="n"/>
      <c r="G59" s="311" t="n"/>
      <c r="H59" s="83" t="n"/>
      <c r="I59" s="3" t="n"/>
      <c r="J59" s="311" t="n"/>
      <c r="K59" s="311" t="n"/>
    </row>
    <row r="60" ht="14.25" customFormat="1" customHeight="1" s="1">
      <c r="A60" s="7" t="inlineStr">
        <is>
          <t>74. [우리B] 주택청약종합저축(태만)</t>
        </is>
      </c>
      <c r="B60" s="98" t="n">
        <v>1900000</v>
      </c>
      <c r="C60" s="8" t="n"/>
      <c r="D60" s="8" t="n"/>
      <c r="E60" s="19" t="inlineStr">
        <is>
          <t> </t>
        </is>
      </c>
      <c r="F60" s="3" t="n"/>
      <c r="G60" s="52" t="inlineStr">
        <is>
          <t>[06] 은행 예. 적금 총합</t>
        </is>
      </c>
      <c r="H60" s="12">
        <f>SUM(H56:H59)</f>
        <v/>
      </c>
      <c r="I60" s="3" t="n"/>
      <c r="J60" s="311" t="n"/>
      <c r="K60" s="311" t="n"/>
    </row>
    <row r="61" ht="14.25" customFormat="1" customHeight="1" s="1">
      <c r="A61" s="7" t="inlineStr">
        <is>
          <t>91. 퇴직 연금(개인형 IPR)</t>
        </is>
      </c>
      <c r="B61" s="98" t="n">
        <v>7559079</v>
      </c>
      <c r="C61" s="382" t="n">
        <v>7000000</v>
      </c>
      <c r="D61" s="8" t="n"/>
      <c r="E61" s="227" t="inlineStr">
        <is>
          <t>99. 국민 연금</t>
        </is>
      </c>
      <c r="F61" s="3" t="n"/>
      <c r="G61" s="52" t="inlineStr">
        <is>
          <t>[06] 은행 예. 적금 총합</t>
        </is>
      </c>
      <c r="H61" s="12">
        <f>SUM(H57:H60)</f>
        <v/>
      </c>
      <c r="I61" s="3" t="n"/>
      <c r="J61" s="311" t="n"/>
      <c r="K61" s="311" t="n"/>
    </row>
    <row r="62" ht="14.25" customFormat="1" customHeight="1" s="1">
      <c r="A62" s="43" t="inlineStr">
        <is>
          <t>1. 총 예적금</t>
        </is>
      </c>
      <c r="B62" s="60">
        <f>SUM(B56:B61)</f>
        <v/>
      </c>
      <c r="C62" s="44" t="n"/>
      <c r="D62" s="44" t="n"/>
      <c r="E62" s="44" t="n"/>
      <c r="F62" s="3" t="n"/>
      <c r="G62" s="2" t="n"/>
      <c r="H62" s="3" t="n"/>
      <c r="I62" s="3" t="n"/>
      <c r="J62" s="311" t="n"/>
      <c r="K62" s="311" t="n"/>
      <c r="M62" s="387" t="n"/>
    </row>
    <row r="63" ht="14.25" customFormat="1" customHeight="1" s="1">
      <c r="A63" s="42" t="inlineStr">
        <is>
          <t>21. (무) 굿앤굿어린이CI보험(Hi1304)(현대해상, 진수종)</t>
        </is>
      </c>
      <c r="B63" s="61" t="n">
        <v>52000</v>
      </c>
      <c r="C63" s="137" t="n"/>
      <c r="D63" s="42" t="inlineStr">
        <is>
          <t> </t>
        </is>
      </c>
      <c r="E63" s="46" t="n"/>
      <c r="F63" s="3" t="n"/>
      <c r="G63" s="2" t="n"/>
      <c r="H63" s="3" t="n"/>
      <c r="I63" s="3" t="n"/>
      <c r="J63" s="311" t="n"/>
      <c r="K63" s="311" t="n"/>
      <c r="M63" s="387" t="n"/>
    </row>
    <row r="64" ht="14.25" customFormat="1" customHeight="1" s="1">
      <c r="A64" s="42" t="inlineStr">
        <is>
          <t>22. (무) 한아름행복플러스종합보험1404(한화손해보험, 잔태만)</t>
        </is>
      </c>
      <c r="B64" s="61" t="n">
        <v>66880</v>
      </c>
      <c r="C64" s="137" t="n"/>
      <c r="D64" s="42" t="n"/>
      <c r="E64" s="46" t="n"/>
      <c r="F64" s="3" t="n"/>
      <c r="G64" s="9" t="inlineStr">
        <is>
          <t>전원 대비 증감</t>
        </is>
      </c>
      <c r="H64" s="10" t="inlineStr">
        <is>
          <t>금액</t>
        </is>
      </c>
      <c r="I64" s="3" t="n"/>
      <c r="J64" s="54" t="inlineStr">
        <is>
          <t>지출(A) 총합</t>
        </is>
      </c>
      <c r="K64" s="63">
        <f>K56+K57+K62</f>
        <v/>
      </c>
      <c r="M64" s="387" t="n"/>
    </row>
    <row r="65" ht="14.25" customFormat="1" customHeight="1" s="1">
      <c r="A65" s="47" t="inlineStr">
        <is>
          <t>2. 총 보험금</t>
        </is>
      </c>
      <c r="B65" s="14">
        <f>D65</f>
        <v/>
      </c>
      <c r="C65" s="48" t="n"/>
      <c r="D65" s="383" t="n">
        <v>0</v>
      </c>
      <c r="E65" s="48" t="n"/>
      <c r="F65" s="3" t="n"/>
      <c r="G65" s="233" t="inlineStr">
        <is>
          <t>총 합계</t>
        </is>
      </c>
      <c r="H65" s="11">
        <f>B69-B856</f>
        <v/>
      </c>
      <c r="I65" s="3" t="n"/>
      <c r="J65" s="53" t="n"/>
      <c r="K65" s="384" t="n"/>
      <c r="M65" s="387" t="n"/>
    </row>
    <row r="66" ht="14.25" customFormat="1" customHeight="1" s="1">
      <c r="A66" s="47" t="inlineStr">
        <is>
          <t>3. 전세금</t>
        </is>
      </c>
      <c r="B66" s="15" t="n">
        <v>285000000</v>
      </c>
      <c r="C66" s="15" t="inlineStr">
        <is>
          <t> </t>
        </is>
      </c>
      <c r="D66" s="48" t="n"/>
      <c r="E66" s="48" t="n"/>
      <c r="F66" s="3" t="n"/>
      <c r="G66" s="2" t="n"/>
      <c r="H66" s="3" t="n"/>
      <c r="I66" s="3" t="n"/>
      <c r="J66" s="53" t="inlineStr">
        <is>
          <t> </t>
        </is>
      </c>
      <c r="K66" s="62" t="inlineStr">
        <is>
          <t> </t>
        </is>
      </c>
      <c r="M66" s="387" t="n"/>
    </row>
    <row r="67" ht="14.25" customFormat="1" customHeight="1" s="1">
      <c r="A67" s="49" t="inlineStr">
        <is>
          <t>90. 총 합계</t>
        </is>
      </c>
      <c r="B67" s="16">
        <f>B62+B65+B66</f>
        <v/>
      </c>
      <c r="C67" s="50" t="n"/>
      <c r="D67" s="50" t="n"/>
      <c r="E67" s="50" t="n"/>
      <c r="F67" s="3" t="n"/>
      <c r="G67" s="2" t="n"/>
      <c r="H67" s="2" t="n"/>
      <c r="I67" s="3" t="n"/>
      <c r="J67" s="55" t="inlineStr">
        <is>
          <t>수입(B) 총합</t>
        </is>
      </c>
      <c r="K67" s="63">
        <f>SUM(K65:K65)</f>
        <v/>
      </c>
      <c r="M67" s="387" t="n"/>
      <c r="N67" s="387" t="n"/>
      <c r="O67" s="387" t="n"/>
      <c r="P67" s="387" t="n"/>
      <c r="Q67" s="387" t="n"/>
      <c r="R67" s="387" t="n"/>
    </row>
    <row r="68" ht="14.25" customFormat="1" customHeight="1" s="1">
      <c r="A68" s="49" t="inlineStr">
        <is>
          <t>91. 가용 자산</t>
        </is>
      </c>
      <c r="B68" s="16">
        <f>B62+B65+B66</f>
        <v/>
      </c>
      <c r="C68" s="50" t="n"/>
      <c r="D68" s="50" t="n"/>
      <c r="E68" s="50" t="n"/>
      <c r="F68" s="3" t="n"/>
      <c r="G68" s="2" t="n"/>
      <c r="H68" s="2" t="n"/>
      <c r="I68" s="3" t="n"/>
      <c r="J68" s="56" t="inlineStr">
        <is>
          <t>총 합계([B] -[A])</t>
        </is>
      </c>
      <c r="K68" s="64">
        <f>K67-K64</f>
        <v/>
      </c>
      <c r="M68" s="387" t="n"/>
      <c r="N68" s="387" t="n"/>
      <c r="O68" s="387" t="n"/>
      <c r="P68" s="387" t="n"/>
      <c r="Q68" s="387" t="n"/>
      <c r="R68" s="387" t="n"/>
    </row>
    <row r="69" ht="14.25" customFormat="1" customHeight="1" s="1">
      <c r="A69" s="385" t="inlineStr">
        <is>
          <t>결산 - 추석, 9월 230일(목) 국민연금 추가납(7,695,900원)</t>
        </is>
      </c>
      <c r="B69" s="374" t="n"/>
      <c r="C69" s="374" t="n"/>
      <c r="D69" s="374" t="n"/>
      <c r="E69" s="375" t="n"/>
      <c r="F69" s="3" t="n"/>
      <c r="G69" s="2" t="n"/>
      <c r="H69" s="2" t="n"/>
      <c r="I69" s="3" t="n"/>
      <c r="M69" s="387" t="n"/>
      <c r="N69" s="387" t="n"/>
      <c r="O69" s="387" t="n"/>
      <c r="P69" s="387" t="n"/>
      <c r="Q69" s="387" t="n"/>
      <c r="R69" s="387" t="n"/>
    </row>
    <row r="70" ht="14.25" customHeight="1">
      <c r="B70" s="1" t="n"/>
      <c r="F70" s="1" t="n"/>
      <c r="H70" s="1" t="n"/>
      <c r="I70" s="1" t="n"/>
      <c r="J70" s="1" t="n"/>
      <c r="K70" s="1" t="n"/>
      <c r="M70" s="387" t="n"/>
      <c r="N70" s="387" t="n"/>
      <c r="O70" s="387" t="n"/>
      <c r="P70" s="387" t="n"/>
      <c r="Q70" s="387" t="n"/>
      <c r="R70" s="387" t="n"/>
    </row>
    <row r="71" ht="12.75" customHeight="1">
      <c r="B71" s="1" t="n"/>
      <c r="F71" s="1" t="n"/>
      <c r="H71" s="1" t="n"/>
      <c r="I71" s="1" t="n"/>
      <c r="K71" s="1" t="n"/>
      <c r="M71" s="387" t="n"/>
      <c r="N71" s="387" t="n"/>
      <c r="O71" s="387" t="n"/>
      <c r="P71" s="387" t="n"/>
      <c r="Q71" s="387" t="n"/>
      <c r="R71" s="387" t="n"/>
    </row>
    <row r="72" ht="13.5" customFormat="1" customHeight="1" s="1">
      <c r="A72" s="354" t="inlineStr">
        <is>
          <t>2021.08 자산</t>
        </is>
      </c>
      <c r="B72" s="374" t="n"/>
      <c r="C72" s="374" t="n"/>
      <c r="D72" s="375" t="n"/>
      <c r="E72" s="164" t="inlineStr">
        <is>
          <t>2021.08.31</t>
        </is>
      </c>
      <c r="F72" s="2" t="n"/>
      <c r="G72" s="378" t="inlineStr">
        <is>
          <t>은행 결산</t>
        </is>
      </c>
      <c r="H72" s="375" t="n"/>
      <c r="I72" s="3" t="n"/>
      <c r="J72" s="379" t="inlineStr">
        <is>
          <t>지출</t>
        </is>
      </c>
      <c r="K72" s="375" t="n"/>
      <c r="L72" s="3" t="n"/>
      <c r="M72" s="387" t="n"/>
      <c r="N72" s="387" t="n"/>
      <c r="O72" s="387" t="n"/>
      <c r="P72" s="387" t="n"/>
      <c r="Q72" s="387" t="n"/>
      <c r="R72" s="387" t="n"/>
    </row>
    <row r="73" ht="14.25" customFormat="1" customHeight="1" s="1">
      <c r="A73" s="4" t="inlineStr">
        <is>
          <t>내용</t>
        </is>
      </c>
      <c r="B73" s="5" t="inlineStr">
        <is>
          <t>금액</t>
        </is>
      </c>
      <c r="C73" s="6" t="inlineStr">
        <is>
          <t>원금</t>
        </is>
      </c>
      <c r="D73" s="6" t="inlineStr">
        <is>
          <t>손익</t>
        </is>
      </c>
      <c r="E73" s="6" t="inlineStr">
        <is>
          <t>수익률(%)</t>
        </is>
      </c>
      <c r="F73" s="2" t="n"/>
      <c r="G73" s="9" t="inlineStr">
        <is>
          <t>SC은행 자산 상태</t>
        </is>
      </c>
      <c r="H73" s="10" t="inlineStr">
        <is>
          <t>금액</t>
        </is>
      </c>
      <c r="I73" s="3" t="n"/>
      <c r="J73" s="65" t="inlineStr">
        <is>
          <t>내역</t>
        </is>
      </c>
      <c r="K73" s="65" t="inlineStr">
        <is>
          <t>금액</t>
        </is>
      </c>
    </row>
    <row r="74" ht="14.25" customFormat="1" customHeight="1" s="1">
      <c r="A74" s="45" t="inlineStr">
        <is>
          <t>01. 신한은행([06] - [05])</t>
        </is>
      </c>
      <c r="B74" s="59">
        <f>H78</f>
        <v/>
      </c>
      <c r="C74" s="42" t="n"/>
      <c r="D74" s="42" t="n"/>
      <c r="E74" s="42" t="n"/>
      <c r="F74" s="3" t="n"/>
      <c r="G74" s="51" t="inlineStr">
        <is>
          <t>신한은행</t>
        </is>
      </c>
      <c r="H74" s="83" t="n">
        <v>8493613</v>
      </c>
      <c r="I74" s="3" t="n"/>
      <c r="J74" s="53" t="inlineStr">
        <is>
          <t>91. 월 고정 지출</t>
        </is>
      </c>
      <c r="K74" s="67" t="n">
        <v>1766187</v>
      </c>
    </row>
    <row r="75" ht="14.25" customFormat="1" customHeight="1" s="1">
      <c r="A75" s="7" t="inlineStr">
        <is>
          <t>77. 주식 투자</t>
        </is>
      </c>
      <c r="B75" s="177" t="n">
        <v>117921000</v>
      </c>
      <c r="C75" s="8" t="n"/>
      <c r="D75" s="8" t="n"/>
      <c r="E75" s="8" t="n"/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70. [수협B] Sh 쑥쑥크는 아이적금(수종)</t>
        </is>
      </c>
      <c r="B76" s="98">
        <f>B144+E76</f>
        <v/>
      </c>
      <c r="C76" s="8" t="n"/>
      <c r="D76" s="8" t="n"/>
      <c r="E76" s="19" t="n">
        <v>100000</v>
      </c>
      <c r="F76" s="3" t="n"/>
      <c r="G76" s="311" t="n"/>
      <c r="H76" s="83" t="n"/>
      <c r="I76" s="3" t="n"/>
      <c r="J76" s="311" t="n"/>
      <c r="K76" s="311" t="n"/>
    </row>
    <row r="77" ht="14.25" customFormat="1" customHeight="1" s="1">
      <c r="A77" s="7" t="inlineStr">
        <is>
          <t>71. [수협B] Sh보고싶다! 명태야 적금2(수종)</t>
        </is>
      </c>
      <c r="B77" s="98">
        <f>B145+E77</f>
        <v/>
      </c>
      <c r="C77" s="8" t="n"/>
      <c r="D77" s="8" t="n"/>
      <c r="E77" s="19" t="n">
        <v>100000</v>
      </c>
      <c r="F77" s="3" t="n"/>
      <c r="G77" s="311" t="n"/>
      <c r="H77" s="83" t="n"/>
      <c r="I77" s="3" t="n"/>
      <c r="J77" s="311" t="n"/>
      <c r="K77" s="311" t="n"/>
    </row>
    <row r="78" ht="14.25" customFormat="1" customHeight="1" s="1">
      <c r="A78" s="7" t="inlineStr">
        <is>
          <t>74. [우리B] 주택청약종합저축(태만)</t>
        </is>
      </c>
      <c r="B78" s="98" t="n">
        <v>1900000</v>
      </c>
      <c r="C78" s="8" t="n"/>
      <c r="D78" s="8" t="n"/>
      <c r="E78" s="19" t="inlineStr">
        <is>
          <t> </t>
        </is>
      </c>
      <c r="F78" s="3" t="n"/>
      <c r="G78" s="52" t="inlineStr">
        <is>
          <t>[06] 은행 예. 적금 총합</t>
        </is>
      </c>
      <c r="H78" s="12">
        <f>SUM(H74:H77)</f>
        <v/>
      </c>
      <c r="I78" s="3" t="n"/>
      <c r="J78" s="311" t="n"/>
      <c r="K78" s="311" t="n"/>
    </row>
    <row r="79" ht="14.25" customFormat="1" customHeight="1" s="1">
      <c r="A79" s="43" t="inlineStr">
        <is>
          <t>1. 총 예적금</t>
        </is>
      </c>
      <c r="B79" s="60">
        <f>SUM(B74:B78)</f>
        <v/>
      </c>
      <c r="C79" s="44" t="n"/>
      <c r="D79" s="44" t="n"/>
      <c r="E79" s="44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21. (무) 굿앤굿어린이CI보험(Hi1304)(현대해상, 진수종)</t>
        </is>
      </c>
      <c r="B80" s="61" t="n">
        <v>52000</v>
      </c>
      <c r="C80" s="137" t="n"/>
      <c r="D80" s="42" t="inlineStr">
        <is>
          <t> </t>
        </is>
      </c>
      <c r="E80" s="46" t="n"/>
      <c r="F80" s="3" t="n"/>
      <c r="G80" s="2" t="n"/>
      <c r="H80" s="3" t="n"/>
      <c r="I80" s="3" t="n"/>
      <c r="J80" s="311" t="n"/>
      <c r="K80" s="311" t="n"/>
      <c r="M80" s="387" t="n"/>
    </row>
    <row r="81" ht="14.25" customFormat="1" customHeight="1" s="1">
      <c r="A81" s="42" t="inlineStr">
        <is>
          <t>22. (무) 한아름행복플러스종합보험1404(한화손해보험, 잔태만)</t>
        </is>
      </c>
      <c r="B81" s="61" t="n">
        <v>66880</v>
      </c>
      <c r="C81" s="137" t="n"/>
      <c r="D81" s="42" t="n"/>
      <c r="E81" s="46" t="n"/>
      <c r="F81" s="3" t="n"/>
      <c r="G81" s="9" t="inlineStr">
        <is>
          <t>전원 대비 증감</t>
        </is>
      </c>
      <c r="H81" s="10" t="inlineStr">
        <is>
          <t>금액</t>
        </is>
      </c>
      <c r="I81" s="3" t="n"/>
      <c r="J81" s="54" t="inlineStr">
        <is>
          <t>지출(A) 총합</t>
        </is>
      </c>
      <c r="K81" s="63">
        <f>K74+K75+K79</f>
        <v/>
      </c>
      <c r="M81" s="387" t="n"/>
    </row>
    <row r="82" ht="14.25" customFormat="1" customHeight="1" s="1">
      <c r="A82" s="47" t="inlineStr">
        <is>
          <t>2. 총 보험금</t>
        </is>
      </c>
      <c r="B82" s="14">
        <f>D82</f>
        <v/>
      </c>
      <c r="C82" s="48" t="n"/>
      <c r="D82" s="383" t="n">
        <v>0</v>
      </c>
      <c r="E82" s="48" t="n"/>
      <c r="F82" s="3" t="n"/>
      <c r="G82" s="233" t="inlineStr">
        <is>
          <t>총 합계</t>
        </is>
      </c>
      <c r="H82" s="11">
        <f>B86-B855</f>
        <v/>
      </c>
      <c r="I82" s="3" t="n"/>
      <c r="J82" s="53" t="n"/>
      <c r="K82" s="384" t="n"/>
      <c r="M82" s="387" t="n"/>
    </row>
    <row r="83" ht="14.25" customFormat="1" customHeight="1" s="1">
      <c r="A83" s="47" t="inlineStr">
        <is>
          <t>3. 전세금</t>
        </is>
      </c>
      <c r="B83" s="15" t="n">
        <v>285000000</v>
      </c>
      <c r="C83" s="15" t="inlineStr">
        <is>
          <t> </t>
        </is>
      </c>
      <c r="D83" s="48" t="n"/>
      <c r="E83" s="48" t="n"/>
      <c r="F83" s="3" t="n"/>
      <c r="G83" s="2" t="n"/>
      <c r="H83" s="3" t="n"/>
      <c r="I83" s="3" t="n"/>
      <c r="J83" s="53" t="inlineStr">
        <is>
          <t> </t>
        </is>
      </c>
      <c r="K83" s="62" t="inlineStr">
        <is>
          <t> </t>
        </is>
      </c>
      <c r="M83" s="387" t="n"/>
    </row>
    <row r="84" ht="14.25" customFormat="1" customHeight="1" s="1">
      <c r="A84" s="49" t="inlineStr">
        <is>
          <t>90. 총 합계</t>
        </is>
      </c>
      <c r="B84" s="16">
        <f>B79+B82+B83</f>
        <v/>
      </c>
      <c r="C84" s="50" t="n"/>
      <c r="D84" s="50" t="n"/>
      <c r="E84" s="50" t="n"/>
      <c r="F84" s="3" t="n"/>
      <c r="G84" s="2" t="n"/>
      <c r="H84" s="2" t="n"/>
      <c r="I84" s="3" t="n"/>
      <c r="J84" s="55" t="inlineStr">
        <is>
          <t>수입(B) 총합</t>
        </is>
      </c>
      <c r="K84" s="63">
        <f>SUM(K82:K82)</f>
        <v/>
      </c>
      <c r="M84" s="387" t="n"/>
      <c r="N84" s="387" t="n"/>
      <c r="O84" s="387" t="n"/>
      <c r="P84" s="387" t="n"/>
      <c r="Q84" s="387" t="n"/>
      <c r="R84" s="387" t="n"/>
    </row>
    <row r="85" ht="14.25" customFormat="1" customHeight="1" s="1">
      <c r="A85" s="49" t="inlineStr">
        <is>
          <t>91. 가용 자산</t>
        </is>
      </c>
      <c r="B85" s="16">
        <f>B79+B82+B83</f>
        <v/>
      </c>
      <c r="C85" s="50" t="n"/>
      <c r="D85" s="50" t="n"/>
      <c r="E85" s="50" t="n"/>
      <c r="F85" s="3" t="n"/>
      <c r="G85" s="2" t="n"/>
      <c r="H85" s="2" t="n"/>
      <c r="I85" s="3" t="n"/>
      <c r="J85" s="56" t="inlineStr">
        <is>
          <t>총 합계([B] -[A])</t>
        </is>
      </c>
      <c r="K85" s="64">
        <f>K84-K81</f>
        <v/>
      </c>
      <c r="M85" s="387" t="n"/>
      <c r="N85" s="387" t="n"/>
      <c r="O85" s="387" t="n"/>
      <c r="P85" s="387" t="n"/>
      <c r="Q85" s="387" t="n"/>
      <c r="R85" s="387" t="n"/>
    </row>
    <row r="86" ht="14.25" customFormat="1" customHeight="1" s="1">
      <c r="A86" s="385" t="inlineStr">
        <is>
          <t>결산 - 8월 25일(수) 국민연금 추가납(24,898,500원)</t>
        </is>
      </c>
      <c r="B86" s="374" t="n"/>
      <c r="C86" s="374" t="n"/>
      <c r="D86" s="374" t="n"/>
      <c r="E86" s="375" t="n"/>
      <c r="F86" s="3" t="n"/>
      <c r="G86" s="2" t="n"/>
      <c r="H86" s="2" t="n"/>
      <c r="I86" s="3" t="n"/>
      <c r="M86" s="387" t="n"/>
      <c r="N86" s="387" t="n"/>
      <c r="O86" s="387" t="n"/>
      <c r="P86" s="387" t="n"/>
      <c r="Q86" s="387" t="n"/>
      <c r="R86" s="387" t="n"/>
    </row>
    <row r="87" ht="14.25" customHeight="1">
      <c r="B87" s="1" t="n"/>
      <c r="F87" s="1" t="n"/>
      <c r="H87" s="1" t="n"/>
      <c r="I87" s="1" t="n"/>
      <c r="J87" s="1" t="n"/>
      <c r="K87" s="1" t="n"/>
      <c r="M87" s="387" t="n"/>
      <c r="N87" s="387" t="n"/>
      <c r="O87" s="387" t="n"/>
      <c r="P87" s="387" t="n"/>
      <c r="Q87" s="387" t="n"/>
      <c r="R87" s="387" t="n"/>
    </row>
    <row r="88" ht="12.75" customHeight="1">
      <c r="B88" s="1" t="n"/>
      <c r="F88" s="1" t="n"/>
      <c r="H88" s="1" t="n"/>
      <c r="I88" s="1" t="n"/>
      <c r="K88" s="1" t="n"/>
      <c r="M88" s="387" t="n"/>
      <c r="N88" s="387" t="n"/>
      <c r="O88" s="387" t="n"/>
      <c r="P88" s="387" t="n"/>
      <c r="Q88" s="387" t="n"/>
      <c r="R88" s="387" t="n"/>
    </row>
    <row r="89" ht="13.5" customFormat="1" customHeight="1" s="1">
      <c r="A89" s="354" t="inlineStr">
        <is>
          <t>2021.07 자산</t>
        </is>
      </c>
      <c r="B89" s="374" t="n"/>
      <c r="C89" s="374" t="n"/>
      <c r="D89" s="375" t="n"/>
      <c r="E89" s="164" t="inlineStr">
        <is>
          <t>2021.07.31</t>
        </is>
      </c>
      <c r="F89" s="2" t="n"/>
      <c r="G89" s="378" t="inlineStr">
        <is>
          <t>은행 결산</t>
        </is>
      </c>
      <c r="H89" s="375" t="n"/>
      <c r="I89" s="3" t="n"/>
      <c r="J89" s="379" t="inlineStr">
        <is>
          <t>지출</t>
        </is>
      </c>
      <c r="K89" s="375" t="n"/>
      <c r="L89" s="3" t="n"/>
      <c r="M89" s="387" t="n"/>
      <c r="N89" s="387" t="n"/>
      <c r="O89" s="387" t="n"/>
      <c r="P89" s="387" t="n"/>
      <c r="Q89" s="387" t="n"/>
      <c r="R89" s="387" t="n"/>
    </row>
    <row r="90" ht="14.25" customFormat="1" customHeight="1" s="1">
      <c r="A90" s="4" t="inlineStr">
        <is>
          <t>내용</t>
        </is>
      </c>
      <c r="B90" s="5" t="inlineStr">
        <is>
          <t>금액</t>
        </is>
      </c>
      <c r="C90" s="6" t="inlineStr">
        <is>
          <t>원금</t>
        </is>
      </c>
      <c r="D90" s="6" t="inlineStr">
        <is>
          <t>손익</t>
        </is>
      </c>
      <c r="E90" s="6" t="inlineStr">
        <is>
          <t>수익률(%)</t>
        </is>
      </c>
      <c r="F90" s="2" t="n"/>
      <c r="G90" s="9" t="inlineStr">
        <is>
          <t>SC은행 자산 상태</t>
        </is>
      </c>
      <c r="H90" s="10" t="inlineStr">
        <is>
          <t>금액</t>
        </is>
      </c>
      <c r="I90" s="3" t="n"/>
      <c r="J90" s="65" t="inlineStr">
        <is>
          <t>내역</t>
        </is>
      </c>
      <c r="K90" s="65" t="inlineStr">
        <is>
          <t>금액</t>
        </is>
      </c>
    </row>
    <row r="91" ht="14.25" customFormat="1" customHeight="1" s="1">
      <c r="A91" s="45" t="inlineStr">
        <is>
          <t>01. 신한은행([06] - [05])</t>
        </is>
      </c>
      <c r="B91" s="59">
        <f>H95</f>
        <v/>
      </c>
      <c r="C91" s="42" t="n"/>
      <c r="D91" s="42" t="n"/>
      <c r="E91" s="42" t="n"/>
      <c r="F91" s="3" t="n"/>
      <c r="G91" s="51" t="inlineStr">
        <is>
          <t>신한은행</t>
        </is>
      </c>
      <c r="H91" s="83" t="n">
        <v>28557530</v>
      </c>
      <c r="I91" s="3" t="n"/>
      <c r="J91" s="53" t="inlineStr">
        <is>
          <t>91. 월 고정 지출</t>
        </is>
      </c>
      <c r="K91" s="67" t="n">
        <v>1766187</v>
      </c>
    </row>
    <row r="92" ht="14.25" customFormat="1" customHeight="1" s="1">
      <c r="A92" s="7" t="inlineStr">
        <is>
          <t>77. 주식 투자</t>
        </is>
      </c>
      <c r="B92" s="177" t="n">
        <v>108371000</v>
      </c>
      <c r="C92" s="8" t="n"/>
      <c r="D92" s="8" t="n"/>
      <c r="E92" s="8" t="n"/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70. [수협B] Sh 쑥쑥크는 아이적금(수종)</t>
        </is>
      </c>
      <c r="B93" s="98">
        <f>B144+E93</f>
        <v/>
      </c>
      <c r="C93" s="8" t="n"/>
      <c r="D93" s="8" t="n"/>
      <c r="E93" s="19" t="n">
        <v>100000</v>
      </c>
      <c r="F93" s="3" t="n"/>
      <c r="G93" s="311" t="n"/>
      <c r="H93" s="83" t="n"/>
      <c r="I93" s="3" t="n"/>
      <c r="J93" s="311" t="n"/>
      <c r="K93" s="311" t="n"/>
    </row>
    <row r="94" ht="14.25" customFormat="1" customHeight="1" s="1">
      <c r="A94" s="7" t="inlineStr">
        <is>
          <t>71. [수협B] Sh보고싶다! 명태야 적금2(수종)</t>
        </is>
      </c>
      <c r="B94" s="98">
        <f>B145+E94</f>
        <v/>
      </c>
      <c r="C94" s="8" t="n"/>
      <c r="D94" s="8" t="n"/>
      <c r="E94" s="19" t="n">
        <v>100000</v>
      </c>
      <c r="F94" s="3" t="n"/>
      <c r="G94" s="311" t="n"/>
      <c r="H94" s="83" t="n"/>
      <c r="I94" s="3" t="n"/>
      <c r="J94" s="311" t="n"/>
      <c r="K94" s="311" t="n"/>
    </row>
    <row r="95" ht="14.25" customFormat="1" customHeight="1" s="1">
      <c r="A95" s="7" t="inlineStr">
        <is>
          <t>74. [우리B] 주택청약종합저축(태만)</t>
        </is>
      </c>
      <c r="B95" s="98" t="n">
        <v>1900000</v>
      </c>
      <c r="C95" s="8" t="n"/>
      <c r="D95" s="8" t="n"/>
      <c r="E95" s="19" t="inlineStr">
        <is>
          <t> </t>
        </is>
      </c>
      <c r="F95" s="3" t="n"/>
      <c r="G95" s="52" t="inlineStr">
        <is>
          <t>[06] 은행 예. 적금 총합</t>
        </is>
      </c>
      <c r="H95" s="12">
        <f>SUM(H91:H94)</f>
        <v/>
      </c>
      <c r="I95" s="3" t="n"/>
      <c r="J95" s="311" t="n"/>
      <c r="K95" s="311" t="n"/>
    </row>
    <row r="96" ht="14.25" customFormat="1" customHeight="1" s="1">
      <c r="A96" s="43" t="inlineStr">
        <is>
          <t>1. 총 예적금</t>
        </is>
      </c>
      <c r="B96" s="60">
        <f>SUM(B91:B95)</f>
        <v/>
      </c>
      <c r="C96" s="44" t="n"/>
      <c r="D96" s="44" t="n"/>
      <c r="E96" s="44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21. (무) 굿앤굿어린이CI보험(Hi1304)(현대해상, 진수종)</t>
        </is>
      </c>
      <c r="B97" s="61" t="n">
        <v>52000</v>
      </c>
      <c r="C97" s="137" t="n"/>
      <c r="D97" s="42" t="inlineStr">
        <is>
          <t> </t>
        </is>
      </c>
      <c r="E97" s="46" t="n"/>
      <c r="F97" s="3" t="n"/>
      <c r="G97" s="2" t="n"/>
      <c r="H97" s="3" t="n"/>
      <c r="I97" s="3" t="n"/>
      <c r="J97" s="311" t="n"/>
      <c r="K97" s="311" t="n"/>
      <c r="M97" s="387" t="n"/>
    </row>
    <row r="98" ht="14.25" customFormat="1" customHeight="1" s="1">
      <c r="A98" s="42" t="inlineStr">
        <is>
          <t>22. (무) 한아름행복플러스종합보험1404(한화손해보험, 잔태만)</t>
        </is>
      </c>
      <c r="B98" s="61" t="n">
        <v>66880</v>
      </c>
      <c r="C98" s="137" t="n"/>
      <c r="D98" s="42" t="n"/>
      <c r="E98" s="46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54" t="inlineStr">
        <is>
          <t>지출(A) 총합</t>
        </is>
      </c>
      <c r="K98" s="63">
        <f>K91+K92+K96</f>
        <v/>
      </c>
      <c r="M98" s="387" t="n"/>
    </row>
    <row r="99" ht="14.25" customFormat="1" customHeight="1" s="1">
      <c r="A99" s="47" t="inlineStr">
        <is>
          <t>2. 총 보험금</t>
        </is>
      </c>
      <c r="B99" s="14">
        <f>D99</f>
        <v/>
      </c>
      <c r="C99" s="48" t="n"/>
      <c r="D99" s="383" t="n">
        <v>0</v>
      </c>
      <c r="E99" s="48" t="n"/>
      <c r="F99" s="3" t="n"/>
      <c r="G99" s="233" t="inlineStr">
        <is>
          <t>총 합계</t>
        </is>
      </c>
      <c r="H99" s="11">
        <f>B103-B855</f>
        <v/>
      </c>
      <c r="I99" s="3" t="n"/>
      <c r="J99" s="53" t="n"/>
      <c r="K99" s="384" t="n"/>
      <c r="M99" s="387" t="n"/>
    </row>
    <row r="100" ht="14.25" customFormat="1" customHeight="1" s="1">
      <c r="A100" s="47" t="inlineStr">
        <is>
          <t>3. 전세금</t>
        </is>
      </c>
      <c r="B100" s="15" t="n">
        <v>285000000</v>
      </c>
      <c r="C100" s="15" t="inlineStr">
        <is>
          <t> </t>
        </is>
      </c>
      <c r="D100" s="48" t="n"/>
      <c r="E100" s="48" t="n"/>
      <c r="F100" s="3" t="n"/>
      <c r="G100" s="2" t="n"/>
      <c r="H100" s="3" t="n"/>
      <c r="I100" s="3" t="n"/>
      <c r="J100" s="53" t="inlineStr">
        <is>
          <t> </t>
        </is>
      </c>
      <c r="K100" s="62" t="inlineStr">
        <is>
          <t> </t>
        </is>
      </c>
      <c r="M100" s="387" t="n"/>
    </row>
    <row r="101" ht="14.25" customFormat="1" customHeight="1" s="1">
      <c r="A101" s="49" t="inlineStr">
        <is>
          <t>90. 총 합계</t>
        </is>
      </c>
      <c r="B101" s="16">
        <f>B96+B99+B100</f>
        <v/>
      </c>
      <c r="C101" s="50" t="n"/>
      <c r="D101" s="50" t="n"/>
      <c r="E101" s="50" t="n"/>
      <c r="F101" s="3" t="n"/>
      <c r="G101" s="2" t="n"/>
      <c r="H101" s="2" t="n"/>
      <c r="I101" s="3" t="n"/>
      <c r="J101" s="55" t="inlineStr">
        <is>
          <t>수입(B) 총합</t>
        </is>
      </c>
      <c r="K101" s="63">
        <f>SUM(K99:K99)</f>
        <v/>
      </c>
      <c r="M101" s="387" t="n"/>
      <c r="N101" s="387" t="n"/>
      <c r="O101" s="387" t="n"/>
      <c r="P101" s="387" t="n"/>
      <c r="Q101" s="387" t="n"/>
      <c r="R101" s="387" t="n"/>
    </row>
    <row r="102" ht="14.25" customFormat="1" customHeight="1" s="1">
      <c r="A102" s="49" t="inlineStr">
        <is>
          <t>91. 가용 자산</t>
        </is>
      </c>
      <c r="B102" s="16">
        <f>B96+B99+B100</f>
        <v/>
      </c>
      <c r="C102" s="50" t="n"/>
      <c r="D102" s="50" t="n"/>
      <c r="E102" s="50" t="n"/>
      <c r="F102" s="3" t="n"/>
      <c r="G102" s="2" t="n"/>
      <c r="H102" s="2" t="n"/>
      <c r="I102" s="3" t="n"/>
      <c r="J102" s="56" t="inlineStr">
        <is>
          <t>총 합계([B] -[A])</t>
        </is>
      </c>
      <c r="K102" s="64">
        <f>K101-K98</f>
        <v/>
      </c>
      <c r="M102" s="387" t="n"/>
      <c r="N102" s="387" t="n"/>
      <c r="O102" s="387" t="n"/>
      <c r="P102" s="387" t="n"/>
      <c r="Q102" s="387" t="n"/>
      <c r="R102" s="387" t="n"/>
    </row>
    <row r="103" ht="14.25" customFormat="1" customHeight="1" s="1">
      <c r="A103" s="385" t="inlineStr">
        <is>
          <t xml:space="preserve">결산 - </t>
        </is>
      </c>
      <c r="B103" s="374" t="n"/>
      <c r="C103" s="374" t="n"/>
      <c r="D103" s="374" t="n"/>
      <c r="E103" s="375" t="n"/>
      <c r="F103" s="3" t="n"/>
      <c r="G103" s="2" t="n"/>
      <c r="H103" s="2" t="n"/>
      <c r="I103" s="3" t="n"/>
      <c r="M103" s="387" t="n"/>
      <c r="N103" s="387" t="n"/>
      <c r="O103" s="387" t="n"/>
      <c r="P103" s="387" t="n"/>
      <c r="Q103" s="387" t="n"/>
      <c r="R103" s="387" t="n"/>
    </row>
    <row r="104" ht="14.25" customHeight="1">
      <c r="B104" s="1" t="n"/>
      <c r="F104" s="1" t="n"/>
      <c r="H104" s="1" t="n"/>
      <c r="I104" s="1" t="n"/>
      <c r="J104" s="1" t="n"/>
      <c r="K104" s="1" t="n"/>
      <c r="M104" s="387" t="n"/>
      <c r="N104" s="387" t="n"/>
      <c r="O104" s="387" t="n"/>
      <c r="P104" s="387" t="n"/>
      <c r="Q104" s="387" t="n"/>
      <c r="R104" s="387" t="n"/>
    </row>
    <row r="105" ht="12.75" customHeight="1">
      <c r="B105" s="1" t="n"/>
      <c r="F105" s="1" t="n"/>
      <c r="H105" s="1" t="n"/>
      <c r="I105" s="1" t="n"/>
      <c r="K105" s="1" t="n"/>
      <c r="M105" s="387" t="n"/>
      <c r="N105" s="387" t="n"/>
      <c r="O105" s="387" t="n"/>
      <c r="P105" s="387" t="n"/>
      <c r="Q105" s="387" t="n"/>
      <c r="R105" s="387" t="n"/>
    </row>
    <row r="106" ht="13.5" customFormat="1" customHeight="1" s="1">
      <c r="A106" s="354" t="inlineStr">
        <is>
          <t>2021.06 자산</t>
        </is>
      </c>
      <c r="B106" s="374" t="n"/>
      <c r="C106" s="374" t="n"/>
      <c r="D106" s="375" t="n"/>
      <c r="E106" s="164" t="inlineStr">
        <is>
          <t>2021.06.30</t>
        </is>
      </c>
      <c r="F106" s="2" t="n"/>
      <c r="G106" s="378" t="inlineStr">
        <is>
          <t>은행 결산</t>
        </is>
      </c>
      <c r="H106" s="375" t="n"/>
      <c r="I106" s="3" t="n"/>
      <c r="J106" s="379" t="inlineStr">
        <is>
          <t>지출</t>
        </is>
      </c>
      <c r="K106" s="375" t="n"/>
      <c r="L106" s="3" t="n"/>
      <c r="M106" s="387" t="n"/>
      <c r="N106" s="387" t="n"/>
      <c r="O106" s="387" t="n"/>
      <c r="P106" s="387" t="n"/>
      <c r="Q106" s="387" t="n"/>
      <c r="R106" s="387" t="n"/>
    </row>
    <row r="107" ht="14.25" customFormat="1" customHeight="1" s="1">
      <c r="A107" s="4" t="inlineStr">
        <is>
          <t>내용</t>
        </is>
      </c>
      <c r="B107" s="5" t="inlineStr">
        <is>
          <t>금액</t>
        </is>
      </c>
      <c r="C107" s="6" t="inlineStr">
        <is>
          <t>원금</t>
        </is>
      </c>
      <c r="D107" s="6" t="inlineStr">
        <is>
          <t>손익</t>
        </is>
      </c>
      <c r="E107" s="6" t="inlineStr">
        <is>
          <t>수익률(%)</t>
        </is>
      </c>
      <c r="F107" s="2" t="n"/>
      <c r="G107" s="9" t="inlineStr">
        <is>
          <t>SC은행 자산 상태</t>
        </is>
      </c>
      <c r="H107" s="10" t="inlineStr">
        <is>
          <t>금액</t>
        </is>
      </c>
      <c r="I107" s="3" t="n"/>
      <c r="J107" s="65" t="inlineStr">
        <is>
          <t>내역</t>
        </is>
      </c>
      <c r="K107" s="65" t="inlineStr">
        <is>
          <t>금액</t>
        </is>
      </c>
    </row>
    <row r="108" ht="14.25" customFormat="1" customHeight="1" s="1">
      <c r="A108" s="45" t="inlineStr">
        <is>
          <t>01. 신한은행([06] - [05])</t>
        </is>
      </c>
      <c r="B108" s="59">
        <f>H112</f>
        <v/>
      </c>
      <c r="C108" s="42" t="n"/>
      <c r="D108" s="42" t="n"/>
      <c r="E108" s="42" t="n"/>
      <c r="F108" s="3" t="n"/>
      <c r="G108" s="51" t="inlineStr">
        <is>
          <t>신한은행</t>
        </is>
      </c>
      <c r="H108" s="83" t="n">
        <v>26631676</v>
      </c>
      <c r="I108" s="3" t="n"/>
      <c r="J108" s="53" t="inlineStr">
        <is>
          <t>91. 월 고정 지출</t>
        </is>
      </c>
      <c r="K108" s="67" t="n">
        <v>1766187</v>
      </c>
    </row>
    <row r="109" ht="14.25" customFormat="1" customHeight="1" s="1">
      <c r="A109" s="7" t="inlineStr">
        <is>
          <t>77. 주식 투자</t>
        </is>
      </c>
      <c r="B109" s="177" t="n">
        <v>118018000</v>
      </c>
      <c r="C109" s="8" t="n"/>
      <c r="D109" s="8" t="n"/>
      <c r="E109" s="8" t="n"/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70. [수협B] Sh 쑥쑥크는 아이적금(수종)</t>
        </is>
      </c>
      <c r="B110" s="98">
        <f>B144+E110</f>
        <v/>
      </c>
      <c r="C110" s="8" t="n"/>
      <c r="D110" s="8" t="n"/>
      <c r="E110" s="19" t="n">
        <v>100000</v>
      </c>
      <c r="F110" s="3" t="n"/>
      <c r="G110" s="311" t="n"/>
      <c r="H110" s="83" t="n"/>
      <c r="I110" s="3" t="n"/>
      <c r="J110" s="311" t="n"/>
      <c r="K110" s="311" t="n"/>
    </row>
    <row r="111" ht="14.25" customFormat="1" customHeight="1" s="1">
      <c r="A111" s="7" t="inlineStr">
        <is>
          <t>71. [수협B] Sh보고싶다! 명태야 적금2(수종)</t>
        </is>
      </c>
      <c r="B111" s="98">
        <f>B145+E111</f>
        <v/>
      </c>
      <c r="C111" s="8" t="n"/>
      <c r="D111" s="8" t="n"/>
      <c r="E111" s="19" t="n">
        <v>100000</v>
      </c>
      <c r="F111" s="3" t="n"/>
      <c r="G111" s="311" t="n"/>
      <c r="H111" s="83" t="n"/>
      <c r="I111" s="3" t="n"/>
      <c r="J111" s="311" t="n"/>
      <c r="K111" s="311" t="n"/>
    </row>
    <row r="112" ht="14.25" customFormat="1" customHeight="1" s="1">
      <c r="A112" s="7" t="inlineStr">
        <is>
          <t>74. [우리B] 주택청약종합저축(태만)</t>
        </is>
      </c>
      <c r="B112" s="98" t="n">
        <v>1900000</v>
      </c>
      <c r="C112" s="8" t="n"/>
      <c r="D112" s="8" t="n"/>
      <c r="E112" s="19" t="inlineStr">
        <is>
          <t> </t>
        </is>
      </c>
      <c r="F112" s="3" t="n"/>
      <c r="G112" s="52" t="inlineStr">
        <is>
          <t>[06] 은행 예. 적금 총합</t>
        </is>
      </c>
      <c r="H112" s="12">
        <f>SUM(H108:H111)</f>
        <v/>
      </c>
      <c r="I112" s="3" t="n"/>
      <c r="J112" s="311" t="n"/>
      <c r="K112" s="311" t="n"/>
    </row>
    <row r="113" ht="14.25" customFormat="1" customHeight="1" s="1">
      <c r="A113" s="43" t="inlineStr">
        <is>
          <t>1. 총 예적금</t>
        </is>
      </c>
      <c r="B113" s="60">
        <f>SUM(B108:B112)</f>
        <v/>
      </c>
      <c r="C113" s="44" t="n"/>
      <c r="D113" s="44" t="n"/>
      <c r="E113" s="44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21. (무) 굿앤굿어린이CI보험(Hi1304)(현대해상, 진수종)</t>
        </is>
      </c>
      <c r="B114" s="61" t="n">
        <v>52000</v>
      </c>
      <c r="C114" s="137" t="n"/>
      <c r="D114" s="42" t="inlineStr">
        <is>
          <t> </t>
        </is>
      </c>
      <c r="E114" s="46" t="n"/>
      <c r="F114" s="3" t="n"/>
      <c r="G114" s="2" t="n"/>
      <c r="H114" s="3" t="n"/>
      <c r="I114" s="3" t="n"/>
      <c r="J114" s="311" t="n"/>
      <c r="K114" s="311" t="n"/>
      <c r="M114" s="387" t="n"/>
    </row>
    <row r="115" ht="14.25" customFormat="1" customHeight="1" s="1">
      <c r="A115" s="42" t="inlineStr">
        <is>
          <t>22. (무) 한아름행복플러스종합보험1404(한화손해보험, 잔태만)</t>
        </is>
      </c>
      <c r="B115" s="61" t="n">
        <v>66880</v>
      </c>
      <c r="C115" s="137" t="n"/>
      <c r="D115" s="42" t="n"/>
      <c r="E115" s="46" t="n"/>
      <c r="F115" s="3" t="n"/>
      <c r="G115" s="9" t="inlineStr">
        <is>
          <t>전원 대비 증감</t>
        </is>
      </c>
      <c r="H115" s="10" t="inlineStr">
        <is>
          <t>금액</t>
        </is>
      </c>
      <c r="I115" s="3" t="n"/>
      <c r="J115" s="54" t="inlineStr">
        <is>
          <t>지출(A) 총합</t>
        </is>
      </c>
      <c r="K115" s="63">
        <f>K108+K109+K113</f>
        <v/>
      </c>
      <c r="M115" s="387" t="n"/>
    </row>
    <row r="116" ht="14.25" customFormat="1" customHeight="1" s="1">
      <c r="A116" s="47" t="inlineStr">
        <is>
          <t>2. 총 보험금</t>
        </is>
      </c>
      <c r="B116" s="14">
        <f>D116</f>
        <v/>
      </c>
      <c r="C116" s="48" t="n"/>
      <c r="D116" s="383" t="n">
        <v>0</v>
      </c>
      <c r="E116" s="48" t="n"/>
      <c r="F116" s="3" t="n"/>
      <c r="G116" s="233" t="inlineStr">
        <is>
          <t>총 합계</t>
        </is>
      </c>
      <c r="H116" s="11">
        <f>B120-B855</f>
        <v/>
      </c>
      <c r="I116" s="3" t="n"/>
      <c r="J116" s="53" t="n"/>
      <c r="K116" s="384" t="n"/>
      <c r="M116" s="387" t="n"/>
    </row>
    <row r="117" ht="14.25" customFormat="1" customHeight="1" s="1">
      <c r="A117" s="47" t="inlineStr">
        <is>
          <t>3. 전세금</t>
        </is>
      </c>
      <c r="B117" s="15" t="n">
        <v>285000000</v>
      </c>
      <c r="C117" s="15" t="inlineStr">
        <is>
          <t> </t>
        </is>
      </c>
      <c r="D117" s="48" t="n"/>
      <c r="E117" s="48" t="n"/>
      <c r="F117" s="3" t="n"/>
      <c r="G117" s="2" t="n"/>
      <c r="H117" s="3" t="n"/>
      <c r="I117" s="3" t="n"/>
      <c r="J117" s="53" t="inlineStr">
        <is>
          <t> </t>
        </is>
      </c>
      <c r="K117" s="62" t="inlineStr">
        <is>
          <t> </t>
        </is>
      </c>
      <c r="M117" s="387" t="n"/>
    </row>
    <row r="118" ht="14.25" customFormat="1" customHeight="1" s="1">
      <c r="A118" s="49" t="inlineStr">
        <is>
          <t>90. 총 합계</t>
        </is>
      </c>
      <c r="B118" s="16">
        <f>B113+B116+B117</f>
        <v/>
      </c>
      <c r="C118" s="50" t="n"/>
      <c r="D118" s="50" t="n"/>
      <c r="E118" s="50" t="n"/>
      <c r="F118" s="3" t="n"/>
      <c r="G118" s="2" t="n"/>
      <c r="H118" s="2" t="n"/>
      <c r="I118" s="3" t="n"/>
      <c r="J118" s="55" t="inlineStr">
        <is>
          <t>수입(B) 총합</t>
        </is>
      </c>
      <c r="K118" s="63">
        <f>SUM(K116:K116)</f>
        <v/>
      </c>
      <c r="M118" s="387" t="n"/>
      <c r="N118" s="387" t="n"/>
      <c r="O118" s="387" t="n"/>
      <c r="P118" s="387" t="n"/>
      <c r="Q118" s="387" t="n"/>
      <c r="R118" s="387" t="n"/>
    </row>
    <row r="119" ht="14.25" customFormat="1" customHeight="1" s="1">
      <c r="A119" s="49" t="inlineStr">
        <is>
          <t>91. 가용 자산</t>
        </is>
      </c>
      <c r="B119" s="16">
        <f>B113+B116+B117</f>
        <v/>
      </c>
      <c r="C119" s="50" t="n"/>
      <c r="D119" s="50" t="n"/>
      <c r="E119" s="50" t="n"/>
      <c r="F119" s="3" t="n"/>
      <c r="G119" s="2" t="n"/>
      <c r="H119" s="2" t="n"/>
      <c r="I119" s="3" t="n"/>
      <c r="J119" s="56" t="inlineStr">
        <is>
          <t>총 합계([B] -[A])</t>
        </is>
      </c>
      <c r="K119" s="64">
        <f>K118-K115</f>
        <v/>
      </c>
      <c r="M119" s="387" t="n"/>
      <c r="N119" s="387" t="n"/>
      <c r="O119" s="387" t="n"/>
      <c r="P119" s="387" t="n"/>
      <c r="Q119" s="387" t="n"/>
      <c r="R119" s="387" t="n"/>
    </row>
    <row r="120" ht="14.25" customFormat="1" customHeight="1" s="1">
      <c r="A120" s="385" t="inlineStr">
        <is>
          <t>결산 - 농협 PFM 고도화 Prj 첫 급여 수령(11:30, 실수령액: 7,059,100원), 조립 PC 구입(200만원 상당)</t>
        </is>
      </c>
      <c r="B120" s="374" t="n"/>
      <c r="C120" s="374" t="n"/>
      <c r="D120" s="374" t="n"/>
      <c r="E120" s="375" t="n"/>
      <c r="F120" s="3" t="n"/>
      <c r="G120" s="2" t="n"/>
      <c r="H120" s="2" t="n"/>
      <c r="I120" s="3" t="n"/>
      <c r="M120" s="387" t="n"/>
      <c r="N120" s="387" t="n"/>
      <c r="O120" s="387" t="n"/>
      <c r="P120" s="387" t="n"/>
      <c r="Q120" s="387" t="n"/>
      <c r="R120" s="387" t="n"/>
    </row>
    <row r="121" ht="14.25" customHeight="1">
      <c r="B121" s="1" t="n"/>
      <c r="F121" s="1" t="n"/>
      <c r="H121" s="1" t="n"/>
      <c r="I121" s="1" t="n"/>
      <c r="J121" s="1" t="n"/>
      <c r="K121" s="1" t="n"/>
      <c r="M121" s="387" t="n"/>
      <c r="N121" s="387" t="n"/>
      <c r="O121" s="387" t="n"/>
      <c r="P121" s="387" t="n"/>
      <c r="Q121" s="387" t="n"/>
      <c r="R121" s="387" t="n"/>
    </row>
    <row r="122" ht="12.75" customHeight="1">
      <c r="B122" s="1" t="n"/>
      <c r="F122" s="1" t="n"/>
      <c r="H122" s="1" t="n"/>
      <c r="I122" s="1" t="n"/>
      <c r="K122" s="1" t="n"/>
      <c r="M122" s="387" t="n"/>
      <c r="N122" s="387" t="n"/>
      <c r="O122" s="387" t="n"/>
      <c r="P122" s="387" t="n"/>
      <c r="Q122" s="387" t="n"/>
      <c r="R122" s="387" t="n"/>
    </row>
    <row r="123" ht="13.5" customFormat="1" customHeight="1" s="1">
      <c r="A123" s="354" t="inlineStr">
        <is>
          <t>2021.05 자산</t>
        </is>
      </c>
      <c r="B123" s="374" t="n"/>
      <c r="C123" s="374" t="n"/>
      <c r="D123" s="375" t="n"/>
      <c r="E123" s="164" t="inlineStr">
        <is>
          <t>2021.05.31</t>
        </is>
      </c>
      <c r="F123" s="2" t="n"/>
      <c r="G123" s="378" t="inlineStr">
        <is>
          <t>은행 결산</t>
        </is>
      </c>
      <c r="H123" s="375" t="n"/>
      <c r="I123" s="3" t="n"/>
      <c r="J123" s="379" t="inlineStr">
        <is>
          <t>지출</t>
        </is>
      </c>
      <c r="K123" s="375" t="n"/>
      <c r="L123" s="3" t="n"/>
      <c r="M123" s="387" t="n"/>
      <c r="N123" s="387" t="n"/>
      <c r="O123" s="387" t="n"/>
      <c r="P123" s="387" t="n"/>
      <c r="Q123" s="387" t="n"/>
      <c r="R123" s="387" t="n"/>
    </row>
    <row r="124" ht="14.25" customFormat="1" customHeight="1" s="1">
      <c r="A124" s="4" t="inlineStr">
        <is>
          <t>내용</t>
        </is>
      </c>
      <c r="B124" s="5" t="inlineStr">
        <is>
          <t>금액</t>
        </is>
      </c>
      <c r="C124" s="6" t="inlineStr">
        <is>
          <t>원금</t>
        </is>
      </c>
      <c r="D124" s="6" t="inlineStr">
        <is>
          <t>손익</t>
        </is>
      </c>
      <c r="E124" s="6" t="inlineStr">
        <is>
          <t>수익률(%)</t>
        </is>
      </c>
      <c r="F124" s="2" t="n"/>
      <c r="G124" s="9" t="inlineStr">
        <is>
          <t>SC은행 자산 상태</t>
        </is>
      </c>
      <c r="H124" s="10" t="inlineStr">
        <is>
          <t>금액</t>
        </is>
      </c>
      <c r="I124" s="3" t="n"/>
      <c r="J124" s="65" t="inlineStr">
        <is>
          <t>내역</t>
        </is>
      </c>
      <c r="K124" s="65" t="inlineStr">
        <is>
          <t>금액</t>
        </is>
      </c>
    </row>
    <row r="125" ht="14.25" customFormat="1" customHeight="1" s="1">
      <c r="A125" s="45" t="inlineStr">
        <is>
          <t>01. 신한은행([06] - [05])</t>
        </is>
      </c>
      <c r="B125" s="59">
        <f>H129</f>
        <v/>
      </c>
      <c r="C125" s="42" t="n"/>
      <c r="D125" s="42" t="n"/>
      <c r="E125" s="42" t="n"/>
      <c r="F125" s="3" t="n"/>
      <c r="G125" s="51" t="inlineStr">
        <is>
          <t>신한은행</t>
        </is>
      </c>
      <c r="H125" s="83" t="n">
        <v>1161382</v>
      </c>
      <c r="I125" s="3" t="n"/>
      <c r="J125" s="53" t="inlineStr">
        <is>
          <t>91. 월 고정 지출</t>
        </is>
      </c>
      <c r="K125" s="67" t="n">
        <v>1859867</v>
      </c>
    </row>
    <row r="126" ht="14.25" customFormat="1" customHeight="1" s="1">
      <c r="A126" s="7" t="inlineStr">
        <is>
          <t>77. 주식 투자</t>
        </is>
      </c>
      <c r="B126" s="177" t="n">
        <v>138005218</v>
      </c>
      <c r="C126" s="8" t="n"/>
      <c r="D126" s="8" t="n"/>
      <c r="E126" s="8" t="n"/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70. [수협B] Sh 쑥쑥크는 아이적금(수종)</t>
        </is>
      </c>
      <c r="B127" s="98">
        <f>B144+E127</f>
        <v/>
      </c>
      <c r="C127" s="8" t="n"/>
      <c r="D127" s="8" t="n"/>
      <c r="E127" s="19" t="n">
        <v>100000</v>
      </c>
      <c r="F127" s="3" t="n"/>
      <c r="G127" s="311" t="n"/>
      <c r="H127" s="83" t="n"/>
      <c r="I127" s="3" t="n"/>
      <c r="J127" s="311" t="n"/>
      <c r="K127" s="311" t="n"/>
    </row>
    <row r="128" ht="14.25" customFormat="1" customHeight="1" s="1">
      <c r="A128" s="7" t="inlineStr">
        <is>
          <t>71. [수협B] Sh보고싶다! 명태야 적금2(수종)</t>
        </is>
      </c>
      <c r="B128" s="98">
        <f>B145+E128</f>
        <v/>
      </c>
      <c r="C128" s="8" t="n"/>
      <c r="D128" s="8" t="n"/>
      <c r="E128" s="19" t="n">
        <v>100000</v>
      </c>
      <c r="F128" s="3" t="n"/>
      <c r="G128" s="311" t="n"/>
      <c r="H128" s="83" t="n"/>
      <c r="I128" s="3" t="n"/>
      <c r="J128" s="311" t="n"/>
      <c r="K128" s="311" t="n"/>
    </row>
    <row r="129" ht="14.25" customFormat="1" customHeight="1" s="1">
      <c r="A129" s="7" t="inlineStr">
        <is>
          <t>74. [우리B] 주택청약종합저축(태만)</t>
        </is>
      </c>
      <c r="B129" s="98" t="n">
        <v>1900000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SUM(H125:H128)</f>
        <v/>
      </c>
      <c r="I129" s="3" t="n"/>
      <c r="J129" s="311" t="n"/>
      <c r="K129" s="311" t="n"/>
    </row>
    <row r="130" ht="14.25" customFormat="1" customHeight="1" s="1">
      <c r="A130" s="43" t="inlineStr">
        <is>
          <t>1. 총 예적금</t>
        </is>
      </c>
      <c r="B130" s="60">
        <f>SUM(B125:B129)</f>
        <v/>
      </c>
      <c r="C130" s="44" t="n"/>
      <c r="D130" s="44" t="n"/>
      <c r="E130" s="44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21. (무) 굿앤굿어린이CI보험(Hi1304)(현대해상, 진수종)</t>
        </is>
      </c>
      <c r="B131" s="61" t="n">
        <v>52000</v>
      </c>
      <c r="C131" s="137" t="n"/>
      <c r="D131" s="42" t="inlineStr">
        <is>
          <t> </t>
        </is>
      </c>
      <c r="E131" s="46" t="n"/>
      <c r="F131" s="3" t="n"/>
      <c r="G131" s="2" t="n"/>
      <c r="H131" s="3" t="n"/>
      <c r="I131" s="3" t="n"/>
      <c r="J131" s="311" t="n"/>
      <c r="K131" s="311" t="n"/>
      <c r="M131" s="387" t="n"/>
    </row>
    <row r="132" ht="14.25" customFormat="1" customHeight="1" s="1">
      <c r="A132" s="42" t="inlineStr">
        <is>
          <t>22. (무) 한아름행복플러스종합보험1404(한화손해보험, 잔태만)</t>
        </is>
      </c>
      <c r="B132" s="61" t="n">
        <v>66880</v>
      </c>
      <c r="C132" s="137" t="n"/>
      <c r="D132" s="42" t="n"/>
      <c r="E132" s="46" t="n"/>
      <c r="F132" s="3" t="n"/>
      <c r="G132" s="9" t="inlineStr">
        <is>
          <t>전원 대비 증감</t>
        </is>
      </c>
      <c r="H132" s="10" t="inlineStr">
        <is>
          <t>금액</t>
        </is>
      </c>
      <c r="I132" s="3" t="n"/>
      <c r="J132" s="54" t="inlineStr">
        <is>
          <t>지출(A) 총합</t>
        </is>
      </c>
      <c r="K132" s="63">
        <f>K125+K126+K130</f>
        <v/>
      </c>
      <c r="M132" s="387" t="n"/>
    </row>
    <row r="133" ht="14.25" customFormat="1" customHeight="1" s="1">
      <c r="A133" s="47" t="inlineStr">
        <is>
          <t>2. 총 보험금</t>
        </is>
      </c>
      <c r="B133" s="14">
        <f>D133</f>
        <v/>
      </c>
      <c r="C133" s="48" t="n"/>
      <c r="D133" s="383" t="n">
        <v>0</v>
      </c>
      <c r="E133" s="48" t="n"/>
      <c r="F133" s="3" t="n"/>
      <c r="G133" s="233" t="inlineStr">
        <is>
          <t>총 합계</t>
        </is>
      </c>
      <c r="H133" s="11">
        <f>B137-B838</f>
        <v/>
      </c>
      <c r="I133" s="3" t="n"/>
      <c r="J133" s="53" t="n"/>
      <c r="K133" s="384" t="n"/>
      <c r="M133" s="387" t="n"/>
    </row>
    <row r="134" ht="14.25" customFormat="1" customHeight="1" s="1">
      <c r="A134" s="47" t="inlineStr">
        <is>
          <t>3. 전세금</t>
        </is>
      </c>
      <c r="B134" s="15" t="n">
        <v>285000000</v>
      </c>
      <c r="C134" s="15" t="inlineStr">
        <is>
          <t> </t>
        </is>
      </c>
      <c r="D134" s="48" t="n"/>
      <c r="E134" s="48" t="n"/>
      <c r="F134" s="3" t="n"/>
      <c r="G134" s="2" t="n"/>
      <c r="H134" s="3" t="n"/>
      <c r="I134" s="3" t="n"/>
      <c r="J134" s="53" t="inlineStr">
        <is>
          <t> </t>
        </is>
      </c>
      <c r="K134" s="62" t="inlineStr">
        <is>
          <t> </t>
        </is>
      </c>
      <c r="M134" s="387" t="n"/>
    </row>
    <row r="135" ht="14.25" customFormat="1" customHeight="1" s="1">
      <c r="A135" s="49" t="inlineStr">
        <is>
          <t>90. 총 합계</t>
        </is>
      </c>
      <c r="B135" s="16">
        <f>B130+B133+B134</f>
        <v/>
      </c>
      <c r="C135" s="50" t="n"/>
      <c r="D135" s="50" t="n"/>
      <c r="E135" s="50" t="n"/>
      <c r="F135" s="3" t="n"/>
      <c r="G135" s="2" t="n"/>
      <c r="H135" s="2" t="n"/>
      <c r="I135" s="3" t="n"/>
      <c r="J135" s="55" t="inlineStr">
        <is>
          <t>수입(B) 총합</t>
        </is>
      </c>
      <c r="K135" s="63">
        <f>SUM(K133:K133)</f>
        <v/>
      </c>
      <c r="M135" s="387" t="n"/>
      <c r="N135" s="387" t="n"/>
      <c r="O135" s="387" t="n"/>
      <c r="P135" s="387" t="n"/>
      <c r="Q135" s="387" t="n"/>
      <c r="R135" s="387" t="n"/>
    </row>
    <row r="136" ht="14.25" customFormat="1" customHeight="1" s="1">
      <c r="A136" s="49" t="inlineStr">
        <is>
          <t>91. 가용 자산</t>
        </is>
      </c>
      <c r="B136" s="16">
        <f>B130+B133+B134</f>
        <v/>
      </c>
      <c r="C136" s="50" t="n"/>
      <c r="D136" s="50" t="n"/>
      <c r="E136" s="50" t="n"/>
      <c r="F136" s="3" t="n"/>
      <c r="G136" s="2" t="n"/>
      <c r="H136" s="2" t="n"/>
      <c r="I136" s="3" t="n"/>
      <c r="J136" s="56" t="inlineStr">
        <is>
          <t>총 합계([B] -[A])</t>
        </is>
      </c>
      <c r="K136" s="64">
        <f>K135-K132</f>
        <v/>
      </c>
      <c r="M136" s="387" t="n"/>
      <c r="N136" s="387" t="n"/>
      <c r="O136" s="387" t="n"/>
      <c r="P136" s="387" t="n"/>
      <c r="Q136" s="387" t="n"/>
      <c r="R136" s="387" t="n"/>
    </row>
    <row r="137" ht="14.25" customFormat="1" customHeight="1" s="1">
      <c r="A137" s="385" t="inlineStr">
        <is>
          <t>결산 - ㈜지아데이타 퇴직금 수령(21,242,115원) ==&gt; 7월달에 국민연금 추가납입할 예정</t>
        </is>
      </c>
      <c r="B137" s="374" t="n"/>
      <c r="C137" s="374" t="n"/>
      <c r="D137" s="374" t="n"/>
      <c r="E137" s="375" t="n"/>
      <c r="F137" s="3" t="n"/>
      <c r="G137" s="2" t="n"/>
      <c r="H137" s="2" t="n"/>
      <c r="I137" s="3" t="n"/>
      <c r="M137" s="387" t="n"/>
      <c r="N137" s="387" t="n"/>
      <c r="O137" s="387" t="n"/>
      <c r="P137" s="387" t="n"/>
      <c r="Q137" s="387" t="n"/>
      <c r="R137" s="387" t="n"/>
    </row>
    <row r="138" ht="14.25" customHeight="1">
      <c r="B138" s="1" t="n"/>
      <c r="F138" s="1" t="n"/>
      <c r="H138" s="1" t="n"/>
      <c r="I138" s="1" t="n"/>
      <c r="J138" s="1" t="n"/>
      <c r="K138" s="1" t="n"/>
      <c r="M138" s="387" t="n"/>
      <c r="N138" s="387" t="n"/>
      <c r="O138" s="387" t="n"/>
      <c r="P138" s="387" t="n"/>
      <c r="Q138" s="387" t="n"/>
      <c r="R138" s="387" t="n"/>
    </row>
    <row r="139" ht="12.75" customHeight="1">
      <c r="B139" s="1" t="n"/>
      <c r="F139" s="1" t="n"/>
      <c r="H139" s="1" t="n"/>
      <c r="I139" s="1" t="n"/>
      <c r="K139" s="1" t="n"/>
      <c r="M139" s="387" t="n"/>
      <c r="N139" s="387" t="n"/>
      <c r="O139" s="387" t="n"/>
      <c r="P139" s="387" t="n"/>
      <c r="Q139" s="387" t="n"/>
      <c r="R139" s="387" t="n"/>
    </row>
    <row r="140" ht="13.5" customFormat="1" customHeight="1" s="1">
      <c r="A140" s="354" t="inlineStr">
        <is>
          <t>2021.04 자산</t>
        </is>
      </c>
      <c r="B140" s="374" t="n"/>
      <c r="C140" s="374" t="n"/>
      <c r="D140" s="375" t="n"/>
      <c r="E140" s="164" t="inlineStr">
        <is>
          <t>2021.04.30</t>
        </is>
      </c>
      <c r="F140" s="2" t="n"/>
      <c r="G140" s="378" t="inlineStr">
        <is>
          <t>은행 결산</t>
        </is>
      </c>
      <c r="H140" s="375" t="n"/>
      <c r="I140" s="3" t="n"/>
      <c r="J140" s="379" t="inlineStr">
        <is>
          <t>지출</t>
        </is>
      </c>
      <c r="K140" s="375" t="n"/>
      <c r="L140" s="3" t="n"/>
      <c r="M140" s="387" t="n"/>
      <c r="N140" s="387" t="n"/>
      <c r="O140" s="387" t="n"/>
      <c r="P140" s="387" t="n"/>
      <c r="Q140" s="387" t="n"/>
      <c r="R140" s="387" t="n"/>
    </row>
    <row r="141" ht="14.25" customFormat="1" customHeight="1" s="1">
      <c r="A141" s="4" t="inlineStr">
        <is>
          <t>내용</t>
        </is>
      </c>
      <c r="B141" s="5" t="inlineStr">
        <is>
          <t>금액</t>
        </is>
      </c>
      <c r="C141" s="6" t="inlineStr">
        <is>
          <t>원금</t>
        </is>
      </c>
      <c r="D141" s="6" t="inlineStr">
        <is>
          <t>손익</t>
        </is>
      </c>
      <c r="E141" s="6" t="inlineStr">
        <is>
          <t>수익률(%)</t>
        </is>
      </c>
      <c r="F141" s="2" t="n"/>
      <c r="G141" s="9" t="inlineStr">
        <is>
          <t>SC은행 자산 상태</t>
        </is>
      </c>
      <c r="H141" s="10" t="inlineStr">
        <is>
          <t>금액</t>
        </is>
      </c>
      <c r="I141" s="3" t="n"/>
      <c r="J141" s="65" t="inlineStr">
        <is>
          <t>내역</t>
        </is>
      </c>
      <c r="K141" s="65" t="inlineStr">
        <is>
          <t>금액</t>
        </is>
      </c>
    </row>
    <row r="142" ht="14.25" customFormat="1" customHeight="1" s="1">
      <c r="A142" s="45" t="inlineStr">
        <is>
          <t>01. 신한은행([06] - [05])</t>
        </is>
      </c>
      <c r="B142" s="59">
        <f>H146</f>
        <v/>
      </c>
      <c r="C142" s="42" t="n"/>
      <c r="D142" s="42" t="n"/>
      <c r="E142" s="42" t="n"/>
      <c r="F142" s="3" t="n"/>
      <c r="G142" s="51" t="inlineStr">
        <is>
          <t>신한은행</t>
        </is>
      </c>
      <c r="H142" s="83" t="n">
        <v>4650098</v>
      </c>
      <c r="I142" s="3" t="n"/>
      <c r="J142" s="53" t="inlineStr">
        <is>
          <t>91. 월 고정 지출</t>
        </is>
      </c>
      <c r="K142" s="67" t="n">
        <v>1859867</v>
      </c>
    </row>
    <row r="143" ht="14.25" customFormat="1" customHeight="1" s="1">
      <c r="A143" s="7" t="inlineStr">
        <is>
          <t>77. 주식 투자</t>
        </is>
      </c>
      <c r="B143" s="177" t="n">
        <v>113007103</v>
      </c>
      <c r="C143" s="8" t="n"/>
      <c r="D143" s="8" t="n"/>
      <c r="E143" s="8" t="n"/>
      <c r="F143" s="3" t="n"/>
      <c r="G143" s="311" t="n"/>
      <c r="H143" s="83" t="n"/>
      <c r="I143" s="3" t="n"/>
      <c r="J143" s="311" t="n"/>
      <c r="K143" s="311" t="n"/>
    </row>
    <row r="144" ht="14.25" customFormat="1" customHeight="1" s="1">
      <c r="A144" s="7" t="inlineStr">
        <is>
          <t>70. [수협B] Sh 쑥쑥크는 아이적금(수종)</t>
        </is>
      </c>
      <c r="B144" s="98">
        <f>B161+E144</f>
        <v/>
      </c>
      <c r="C144" s="8" t="n"/>
      <c r="D144" s="8" t="n"/>
      <c r="E144" s="19" t="n">
        <v>100000</v>
      </c>
      <c r="F144" s="3" t="n"/>
      <c r="G144" s="311" t="n"/>
      <c r="H144" s="83" t="n"/>
      <c r="I144" s="3" t="n"/>
      <c r="J144" s="311" t="n"/>
      <c r="K144" s="311" t="n"/>
    </row>
    <row r="145" ht="14.25" customFormat="1" customHeight="1" s="1">
      <c r="A145" s="7" t="inlineStr">
        <is>
          <t>71. [수협B] Sh보고싶다! 명태야 적금2(수종)</t>
        </is>
      </c>
      <c r="B145" s="98">
        <f>B162+E145</f>
        <v/>
      </c>
      <c r="C145" s="8" t="n"/>
      <c r="D145" s="8" t="n"/>
      <c r="E145" s="19" t="n">
        <v>100000</v>
      </c>
      <c r="F145" s="3" t="n"/>
      <c r="G145" s="311" t="n"/>
      <c r="H145" s="83" t="n"/>
      <c r="I145" s="3" t="n"/>
      <c r="J145" s="311" t="n"/>
      <c r="K145" s="311" t="n"/>
    </row>
    <row r="146" ht="14.25" customFormat="1" customHeight="1" s="1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>
        <is>
          <t> </t>
        </is>
      </c>
      <c r="F146" s="3" t="n"/>
      <c r="G146" s="52" t="inlineStr">
        <is>
          <t>[06] 은행 예. 적금 총합</t>
        </is>
      </c>
      <c r="H146" s="12">
        <f>SUM(H142:H145)</f>
        <v/>
      </c>
      <c r="I146" s="3" t="n"/>
      <c r="J146" s="311" t="n"/>
      <c r="K146" s="311" t="n"/>
    </row>
    <row r="147" ht="14.25" customFormat="1" customHeight="1" s="1">
      <c r="A147" s="43" t="inlineStr">
        <is>
          <t>1. 총 예적금</t>
        </is>
      </c>
      <c r="B147" s="60">
        <f>SUM(B142:B146)</f>
        <v/>
      </c>
      <c r="C147" s="44" t="n"/>
      <c r="D147" s="44" t="n"/>
      <c r="E147" s="44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21. (무) 굿앤굿어린이CI보험(Hi1304)(현대해상, 진수종)</t>
        </is>
      </c>
      <c r="B148" s="61" t="n">
        <v>52000</v>
      </c>
      <c r="C148" s="137" t="n"/>
      <c r="D148" s="42" t="inlineStr">
        <is>
          <t> </t>
        </is>
      </c>
      <c r="E148" s="46" t="n"/>
      <c r="F148" s="3" t="n"/>
      <c r="G148" s="2" t="n"/>
      <c r="H148" s="3" t="n"/>
      <c r="I148" s="3" t="n"/>
      <c r="J148" s="311" t="n"/>
      <c r="K148" s="311" t="n"/>
      <c r="M148" s="387" t="n"/>
    </row>
    <row r="149" ht="14.25" customFormat="1" customHeight="1" s="1">
      <c r="A149" s="42" t="inlineStr">
        <is>
          <t>22. (무) 한아름행복플러스종합보험1404(한화손해보험, 잔태만)</t>
        </is>
      </c>
      <c r="B149" s="61" t="n">
        <v>66880</v>
      </c>
      <c r="C149" s="137" t="n"/>
      <c r="D149" s="42" t="n"/>
      <c r="E149" s="46" t="n"/>
      <c r="F149" s="3" t="n"/>
      <c r="G149" s="9" t="inlineStr">
        <is>
          <t>전원 대비 증감</t>
        </is>
      </c>
      <c r="H149" s="10" t="inlineStr">
        <is>
          <t>금액</t>
        </is>
      </c>
      <c r="I149" s="3" t="n"/>
      <c r="J149" s="54" t="inlineStr">
        <is>
          <t>지출(A) 총합</t>
        </is>
      </c>
      <c r="K149" s="63">
        <f>K142+K143+K147</f>
        <v/>
      </c>
      <c r="M149" s="387" t="n"/>
    </row>
    <row r="150" ht="14.25" customFormat="1" customHeight="1" s="1">
      <c r="A150" s="47" t="inlineStr">
        <is>
          <t>2. 총 보험금</t>
        </is>
      </c>
      <c r="B150" s="14">
        <f>D150</f>
        <v/>
      </c>
      <c r="C150" s="48" t="n"/>
      <c r="D150" s="383" t="n">
        <v>8622060</v>
      </c>
      <c r="E150" s="48" t="n"/>
      <c r="F150" s="3" t="n"/>
      <c r="G150" s="233" t="inlineStr">
        <is>
          <t>총 합계</t>
        </is>
      </c>
      <c r="H150" s="11">
        <f>B154-B855</f>
        <v/>
      </c>
      <c r="I150" s="3" t="n"/>
      <c r="J150" s="53" t="n"/>
      <c r="K150" s="384" t="n"/>
      <c r="M150" s="387" t="n"/>
    </row>
    <row r="151" ht="14.25" customFormat="1" customHeight="1" s="1">
      <c r="A151" s="47" t="inlineStr">
        <is>
          <t>3. 전세금</t>
        </is>
      </c>
      <c r="B151" s="15" t="n">
        <v>285000000</v>
      </c>
      <c r="C151" s="15" t="inlineStr">
        <is>
          <t> </t>
        </is>
      </c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</row>
    <row r="152" ht="14.25" customFormat="1" customHeight="1" s="1">
      <c r="A152" s="49" t="inlineStr">
        <is>
          <t>90. 총 합계</t>
        </is>
      </c>
      <c r="B152" s="16">
        <f>B147+B150+B151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SUM(K150:K150)</f>
        <v/>
      </c>
      <c r="M152" s="387" t="n"/>
      <c r="N152" s="387" t="n"/>
      <c r="O152" s="387" t="n"/>
      <c r="P152" s="387" t="n"/>
      <c r="Q152" s="387" t="n"/>
      <c r="R152" s="387" t="n"/>
    </row>
    <row r="153" ht="14.25" customFormat="1" customHeight="1" s="1">
      <c r="A153" s="49" t="inlineStr">
        <is>
          <t>91. 가용 자산</t>
        </is>
      </c>
      <c r="B153" s="16">
        <f>B147+B150+B151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K152-K149</f>
        <v/>
      </c>
      <c r="M153" s="387" t="n"/>
      <c r="N153" s="387" t="n"/>
      <c r="O153" s="387" t="n"/>
      <c r="P153" s="387" t="n"/>
      <c r="Q153" s="387" t="n"/>
      <c r="R153" s="387" t="n"/>
    </row>
    <row r="154" ht="14.25" customFormat="1" customHeight="1" s="1">
      <c r="A154" s="385" t="inlineStr">
        <is>
          <t xml:space="preserve">결산 - 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</row>
    <row r="156" ht="12.75" customHeight="1">
      <c r="B156" s="1" t="n"/>
      <c r="F156" s="1" t="n"/>
      <c r="H156" s="1" t="n"/>
      <c r="I156" s="1" t="n"/>
      <c r="K156" s="1" t="n"/>
      <c r="M156" s="387" t="n"/>
      <c r="N156" s="387" t="n"/>
      <c r="O156" s="387" t="n"/>
      <c r="P156" s="387" t="n"/>
      <c r="Q156" s="387" t="n"/>
      <c r="R156" s="387" t="n"/>
    </row>
    <row r="157" ht="13.5" customFormat="1" customHeight="1" s="1">
      <c r="A157" s="354" t="inlineStr">
        <is>
          <t>2021.03 자산</t>
        </is>
      </c>
      <c r="B157" s="374" t="n"/>
      <c r="C157" s="374" t="n"/>
      <c r="D157" s="375" t="n"/>
      <c r="E157" s="164" t="inlineStr">
        <is>
          <t>2021.03.31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지출</t>
        </is>
      </c>
      <c r="K157" s="375" t="n"/>
      <c r="L157" s="3" t="n"/>
      <c r="M157" s="387" t="n"/>
      <c r="N157" s="387" t="n"/>
      <c r="O157" s="387" t="n"/>
      <c r="P157" s="387" t="n"/>
      <c r="Q157" s="387" t="n"/>
      <c r="R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55" t="inlineStr">
        <is>
          <t>90. (무) 드림링크 변액유니버셜보험 II(매형, 진태만)</t>
        </is>
      </c>
      <c r="N158" s="374" t="n"/>
      <c r="O158" s="374" t="n"/>
      <c r="P158" s="375" t="n"/>
      <c r="Q158" s="387" t="n"/>
    </row>
    <row r="159" ht="14.25" customFormat="1" customHeight="1" s="1">
      <c r="A159" s="45" t="inlineStr">
        <is>
          <t>01. 신한은행([06] - [05])</t>
        </is>
      </c>
      <c r="B159" s="59">
        <f>H163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15420545</v>
      </c>
      <c r="I159" s="3" t="n"/>
      <c r="J159" s="53" t="inlineStr">
        <is>
          <t>91. 월 고정 지출</t>
        </is>
      </c>
      <c r="K159" s="67" t="n">
        <v>1859867</v>
      </c>
      <c r="M159" s="458" t="inlineStr">
        <is>
          <t>제목</t>
        </is>
      </c>
      <c r="N159" s="458" t="inlineStr">
        <is>
          <t>금액</t>
        </is>
      </c>
      <c r="P159" s="387" t="n"/>
    </row>
    <row r="160" ht="14.25" customFormat="1" customHeight="1" s="1">
      <c r="A160" s="7" t="inlineStr">
        <is>
          <t>77. 주식 투자</t>
        </is>
      </c>
      <c r="B160" s="177" t="n">
        <v>116857985</v>
      </c>
      <c r="C160" s="8" t="n"/>
      <c r="D160" s="8" t="n"/>
      <c r="E160" s="8" t="n"/>
      <c r="F160" s="3" t="n"/>
      <c r="G160" s="311" t="n"/>
      <c r="H160" s="83" t="n"/>
      <c r="I160" s="3" t="n"/>
      <c r="J160" s="311" t="n"/>
      <c r="K160" s="311" t="n"/>
      <c r="M160" s="446" t="inlineStr">
        <is>
          <t>총납입 보험료</t>
        </is>
      </c>
      <c r="N160" s="424" t="n">
        <v>38700000</v>
      </c>
      <c r="P160" s="387" t="n"/>
    </row>
    <row r="161" ht="14.25" customFormat="1" customHeight="1" s="1">
      <c r="A161" s="7" t="inlineStr">
        <is>
          <t>70. [수협B] Sh 쑥쑥크는 아이적금(수종)</t>
        </is>
      </c>
      <c r="B161" s="98">
        <f>B181+E161</f>
        <v/>
      </c>
      <c r="C161" s="8" t="n"/>
      <c r="D161" s="8" t="n"/>
      <c r="E161" s="19" t="n">
        <v>100000</v>
      </c>
      <c r="F161" s="3" t="n"/>
      <c r="G161" s="311" t="n"/>
      <c r="H161" s="83" t="n"/>
      <c r="I161" s="3" t="n"/>
      <c r="J161" s="311" t="n"/>
      <c r="K161" s="311" t="n"/>
      <c r="M161" s="446" t="inlineStr">
        <is>
          <t>기인출액</t>
        </is>
      </c>
      <c r="N161" s="424" t="n">
        <v>26520000</v>
      </c>
      <c r="P161" s="387" t="n"/>
    </row>
    <row r="162" ht="14.25" customFormat="1" customHeight="1" s="1">
      <c r="A162" s="7" t="inlineStr">
        <is>
          <t>71. [수협B] Sh보고싶다! 명태야 적금2(수종)</t>
        </is>
      </c>
      <c r="B162" s="98">
        <f>B182+E162</f>
        <v/>
      </c>
      <c r="C162" s="8" t="n"/>
      <c r="D162" s="8" t="n"/>
      <c r="E162" s="19" t="n">
        <v>100000</v>
      </c>
      <c r="F162" s="3" t="n"/>
      <c r="G162" s="311" t="n"/>
      <c r="H162" s="83" t="n"/>
      <c r="I162" s="3" t="n"/>
      <c r="J162" s="311" t="n"/>
      <c r="K162" s="311" t="n"/>
      <c r="M162" s="497" t="inlineStr">
        <is>
          <t>합계</t>
        </is>
      </c>
      <c r="N162" s="420">
        <f>N160-N161</f>
        <v/>
      </c>
      <c r="O162" s="173" t="n">
        <v>12117992</v>
      </c>
      <c r="P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52" t="inlineStr">
        <is>
          <t>[06] 은행 예. 적금 총합</t>
        </is>
      </c>
      <c r="H163" s="12">
        <f>SUM(H159:H162)</f>
        <v/>
      </c>
      <c r="I163" s="3" t="n"/>
      <c r="J163" s="311" t="n"/>
      <c r="K163" s="311" t="n"/>
      <c r="M163" s="387" t="n"/>
      <c r="N163" s="387" t="n"/>
      <c r="P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0</v>
      </c>
      <c r="C164" s="8" t="n"/>
      <c r="D164" s="169" t="inlineStr">
        <is>
          <t>해지 처리</t>
        </is>
      </c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387" t="n"/>
      <c r="N164" s="387" t="n"/>
      <c r="O164" s="387" t="n"/>
      <c r="P164" s="387" t="n"/>
    </row>
    <row r="165" ht="13.5" customFormat="1" customHeight="1" s="1">
      <c r="A165" s="7" t="inlineStr">
        <is>
          <t>74. OSB 저축은행 예금</t>
        </is>
      </c>
      <c r="B165" s="98" t="n">
        <v>0</v>
      </c>
      <c r="C165" s="8" t="n"/>
      <c r="D165" s="169" t="inlineStr">
        <is>
          <t>해지 처리</t>
        </is>
      </c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355" t="inlineStr">
        <is>
          <t>91. (무) 프리미어 변액유니버셜보험 Ⅲ(저축형)</t>
        </is>
      </c>
      <c r="N165" s="374" t="n"/>
      <c r="O165" s="374" t="n"/>
      <c r="P165" s="375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458" t="inlineStr">
        <is>
          <t>제목</t>
        </is>
      </c>
      <c r="N166" s="458" t="inlineStr">
        <is>
          <t>금액</t>
        </is>
      </c>
      <c r="P166" s="387" t="n"/>
    </row>
    <row r="167" ht="14.25" customFormat="1" customHeight="1" s="1">
      <c r="A167" s="42" t="inlineStr">
        <is>
          <t>21. (무) 굿앤굿어린이CI보험(Hi1304)(현대해상, 진수종)</t>
        </is>
      </c>
      <c r="B167" s="61" t="n">
        <v>52000</v>
      </c>
      <c r="C167" s="137" t="n"/>
      <c r="D167" s="42" t="inlineStr">
        <is>
          <t> </t>
        </is>
      </c>
      <c r="E167" s="46" t="n"/>
      <c r="F167" s="3" t="n"/>
      <c r="G167" s="2" t="n"/>
      <c r="H167" s="3" t="n"/>
      <c r="I167" s="3" t="n"/>
      <c r="J167" s="311" t="n"/>
      <c r="K167" s="311" t="n"/>
      <c r="M167" s="446" t="inlineStr">
        <is>
          <t>총납입 보험료</t>
        </is>
      </c>
      <c r="N167" s="424" t="n">
        <v>45000000</v>
      </c>
      <c r="P167" s="387" t="n"/>
      <c r="R167" s="387" t="n"/>
    </row>
    <row r="168" ht="14.25" customFormat="1" customHeight="1" s="1">
      <c r="A168" s="42" t="inlineStr">
        <is>
          <t>22. (무) 한아름행복플러스종합보험1404(한화손해보험, 잔태만)</t>
        </is>
      </c>
      <c r="B168" s="61" t="n">
        <v>66880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446" t="inlineStr">
        <is>
          <t>기인출액</t>
        </is>
      </c>
      <c r="N168" s="424" t="n">
        <v>32180000</v>
      </c>
      <c r="P168" s="387" t="n"/>
      <c r="Q168" s="387" t="n"/>
      <c r="R168" s="387" t="n"/>
    </row>
    <row r="169" ht="14.25" customFormat="1" customHeight="1" s="1">
      <c r="A169" s="137" t="inlineStr">
        <is>
          <t>90. (무) 드림링크 변액유니버셜보험 II(종신보험, 매형, 진태만)</t>
        </is>
      </c>
      <c r="B169" s="135" t="n">
        <v>0</v>
      </c>
      <c r="C169" s="8" t="n"/>
      <c r="D169" s="169" t="inlineStr">
        <is>
          <t>해지 처리</t>
        </is>
      </c>
      <c r="E169" s="161" t="n"/>
      <c r="F169" s="3" t="n"/>
      <c r="G169" s="233" t="inlineStr">
        <is>
          <t>총 합계</t>
        </is>
      </c>
      <c r="H169" s="11">
        <f>B173-B857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481" t="inlineStr">
        <is>
          <t>합계</t>
        </is>
      </c>
      <c r="N169" s="439">
        <f>N167-N168</f>
        <v/>
      </c>
      <c r="P169" s="387" t="n"/>
      <c r="Q169" s="387" t="n"/>
      <c r="R169" s="387" t="n"/>
    </row>
    <row r="170" ht="14.25" customFormat="1" customHeight="1" s="1">
      <c r="A170" s="137" t="inlineStr">
        <is>
          <t>91. (무) 프리미어 변액유니버셜보험 Ⅲ(저축형)</t>
        </is>
      </c>
      <c r="B170" s="80" t="n">
        <v>0</v>
      </c>
      <c r="C170" s="8" t="n"/>
      <c r="D170" s="169" t="inlineStr">
        <is>
          <t>해지 처리</t>
        </is>
      </c>
      <c r="E170" s="161" t="n"/>
      <c r="F170" s="3" t="n"/>
      <c r="G170" s="2" t="n"/>
      <c r="H170" s="2" t="n"/>
      <c r="I170" s="3" t="n"/>
      <c r="J170" s="53" t="n"/>
      <c r="K170" s="384" t="n"/>
      <c r="M170" s="446" t="inlineStr">
        <is>
          <t>공제금액</t>
        </is>
      </c>
      <c r="N170" s="424" t="n">
        <v>190010</v>
      </c>
      <c r="P170" s="387" t="n"/>
      <c r="Q170" s="387" t="n"/>
      <c r="R170" s="387" t="n"/>
    </row>
    <row r="171" ht="14.25" customFormat="1" customHeight="1" s="1">
      <c r="A171" s="47" t="inlineStr">
        <is>
          <t>2. 총 보험금</t>
        </is>
      </c>
      <c r="B171" s="14">
        <f>B169+B170+D171</f>
        <v/>
      </c>
      <c r="C171" s="48" t="n"/>
      <c r="D171" s="383" t="n">
        <v>8622060</v>
      </c>
      <c r="E171" s="48" t="n"/>
      <c r="F171" s="3" t="n"/>
      <c r="G171" s="2" t="n"/>
      <c r="H171" s="2" t="n"/>
      <c r="I171" s="3" t="n"/>
      <c r="J171" s="53" t="n"/>
      <c r="K171" s="384" t="n"/>
      <c r="M171" s="497" t="inlineStr">
        <is>
          <t>합계</t>
        </is>
      </c>
      <c r="N171" s="420">
        <f>N169-N170</f>
        <v/>
      </c>
      <c r="O171" s="173" t="n">
        <v>14003858</v>
      </c>
      <c r="P171" s="387" t="n"/>
      <c r="Q171" s="387" t="n"/>
      <c r="R171" s="387" t="n"/>
    </row>
    <row r="172" ht="14.25" customFormat="1" customHeight="1" s="1">
      <c r="A172" s="47" t="inlineStr">
        <is>
          <t>3. 전세금</t>
        </is>
      </c>
      <c r="B172" s="15" t="n">
        <v>285000000</v>
      </c>
      <c r="C172" s="15" t="inlineStr">
        <is>
          <t> </t>
        </is>
      </c>
      <c r="D172" s="48" t="n"/>
      <c r="E172" s="48" t="n"/>
      <c r="F172" s="3" t="n"/>
      <c r="G172" s="2" t="n"/>
      <c r="H172" s="3" t="n"/>
      <c r="I172" s="3" t="n"/>
      <c r="J172" s="53" t="inlineStr">
        <is>
          <t> </t>
        </is>
      </c>
      <c r="K172" s="62" t="inlineStr">
        <is>
          <t> </t>
        </is>
      </c>
      <c r="M172" s="387" t="n"/>
      <c r="N172" s="387" t="n"/>
      <c r="O172" s="387" t="n"/>
      <c r="P172" s="387" t="n"/>
      <c r="Q172" s="387" t="n"/>
      <c r="R172" s="387" t="n"/>
    </row>
    <row r="173" ht="14.25" customFormat="1" customHeight="1" s="1">
      <c r="A173" s="49" t="inlineStr">
        <is>
          <t>90. 총 합계</t>
        </is>
      </c>
      <c r="B173" s="16">
        <f>B166+B171+B172</f>
        <v/>
      </c>
      <c r="C173" s="50" t="n"/>
      <c r="D173" s="50" t="n"/>
      <c r="E173" s="50" t="n"/>
      <c r="F173" s="3" t="n"/>
      <c r="G173" s="2" t="n"/>
      <c r="H173" s="2" t="n"/>
      <c r="I173" s="3" t="n"/>
      <c r="J173" s="55" t="inlineStr">
        <is>
          <t>수입(B) 총합</t>
        </is>
      </c>
      <c r="K173" s="63">
        <f>SUM(K169:K171)</f>
        <v/>
      </c>
      <c r="M173" s="387" t="n"/>
      <c r="N173" s="387" t="n"/>
      <c r="O173" s="387" t="n"/>
      <c r="P173" s="387" t="n"/>
      <c r="Q173" s="387" t="n"/>
      <c r="R173" s="387" t="n"/>
    </row>
    <row r="174" ht="14.25" customFormat="1" customHeight="1" s="1">
      <c r="A174" s="49" t="inlineStr">
        <is>
          <t>91. 가용 자산</t>
        </is>
      </c>
      <c r="B174" s="16">
        <f>B166+B171+B172</f>
        <v/>
      </c>
      <c r="C174" s="50" t="n"/>
      <c r="D174" s="50" t="n"/>
      <c r="E174" s="50" t="n"/>
      <c r="F174" s="3" t="n"/>
      <c r="G174" s="2" t="n"/>
      <c r="H174" s="2" t="n"/>
      <c r="I174" s="3" t="n"/>
      <c r="J174" s="56" t="inlineStr">
        <is>
          <t>총 합계([B] -[A])</t>
        </is>
      </c>
      <c r="K174" s="64">
        <f>K173-K168</f>
        <v/>
      </c>
      <c r="M174" s="387" t="n"/>
      <c r="N174" s="387" t="n"/>
      <c r="O174" s="387" t="n"/>
      <c r="P174" s="387" t="n"/>
      <c r="Q174" s="387" t="n"/>
      <c r="R174" s="387" t="n"/>
    </row>
    <row r="175" ht="14.25" customFormat="1" customHeight="1" s="1">
      <c r="A175" s="385" t="inlineStr">
        <is>
          <t>결산 - 연말 정산 648,750원 납부, 수종 양육비로 어머니한테 백 만원 송금(다음달 부터 50만원으로 줄일 것), 맹장 수술비(카드) 정산</t>
        </is>
      </c>
      <c r="B175" s="374" t="n"/>
      <c r="C175" s="374" t="n"/>
      <c r="D175" s="374" t="n"/>
      <c r="E175" s="375" t="n"/>
      <c r="F175" s="3" t="n"/>
      <c r="G175" s="2" t="n"/>
      <c r="H175" s="2" t="n"/>
      <c r="I175" s="3" t="n"/>
      <c r="M175" s="387" t="n"/>
      <c r="N175" s="387" t="n"/>
      <c r="O175" s="387" t="n"/>
      <c r="P175" s="387" t="n"/>
      <c r="Q175" s="387" t="n"/>
      <c r="R175" s="387" t="n"/>
    </row>
    <row r="176" ht="14.25" customHeight="1">
      <c r="B176" s="1" t="n"/>
      <c r="F176" s="1" t="n"/>
      <c r="H176" s="1" t="n"/>
      <c r="I176" s="1" t="n"/>
      <c r="J176" s="1" t="n"/>
      <c r="K176" s="1" t="n"/>
      <c r="M176" s="387" t="n"/>
      <c r="N176" s="387" t="n"/>
      <c r="O176" s="387" t="n"/>
      <c r="P176" s="387" t="n"/>
      <c r="Q176" s="387" t="n"/>
      <c r="R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</row>
    <row r="178" ht="13.5" customFormat="1" customHeight="1" s="1">
      <c r="A178" s="354" t="inlineStr">
        <is>
          <t>2021.02 자산</t>
        </is>
      </c>
      <c r="B178" s="374" t="n"/>
      <c r="C178" s="374" t="n"/>
      <c r="D178" s="375" t="n"/>
      <c r="E178" s="164" t="inlineStr">
        <is>
          <t>2021.02.28</t>
        </is>
      </c>
      <c r="F178" s="2" t="n"/>
      <c r="G178" s="378" t="inlineStr">
        <is>
          <t>은행 결산</t>
        </is>
      </c>
      <c r="H178" s="375" t="n"/>
      <c r="I178" s="3" t="n"/>
      <c r="J178" s="379" t="inlineStr">
        <is>
          <t>지출</t>
        </is>
      </c>
      <c r="K178" s="375" t="n"/>
      <c r="L178" s="3" t="n"/>
      <c r="M178" s="387" t="n"/>
      <c r="N178" s="387" t="n"/>
      <c r="O178" s="387" t="n"/>
      <c r="P178" s="387" t="n"/>
      <c r="Q178" s="387" t="n"/>
      <c r="R178" s="387" t="n"/>
    </row>
    <row r="179" ht="14.25" customFormat="1" customHeight="1" s="1">
      <c r="A179" s="4" t="inlineStr">
        <is>
          <t>내용</t>
        </is>
      </c>
      <c r="B179" s="5" t="inlineStr">
        <is>
          <t>금액</t>
        </is>
      </c>
      <c r="C179" s="6" t="inlineStr">
        <is>
          <t>원금</t>
        </is>
      </c>
      <c r="D179" s="6" t="inlineStr">
        <is>
          <t>손익</t>
        </is>
      </c>
      <c r="E179" s="6" t="inlineStr">
        <is>
          <t>수익률(%)</t>
        </is>
      </c>
      <c r="F179" s="2" t="n"/>
      <c r="G179" s="9" t="inlineStr">
        <is>
          <t>SC은행 자산 상태</t>
        </is>
      </c>
      <c r="H179" s="10" t="inlineStr">
        <is>
          <t>금액</t>
        </is>
      </c>
      <c r="I179" s="3" t="n"/>
      <c r="J179" s="65" t="inlineStr">
        <is>
          <t>내역</t>
        </is>
      </c>
      <c r="K179" s="65" t="inlineStr">
        <is>
          <t>금액</t>
        </is>
      </c>
      <c r="M179" s="387" t="n"/>
      <c r="N179" s="387" t="n"/>
      <c r="O179" s="387" t="n"/>
      <c r="P179" s="387" t="n"/>
      <c r="Q179" s="387" t="n"/>
    </row>
    <row r="180" ht="14.25" customFormat="1" customHeight="1" s="1">
      <c r="A180" s="45" t="inlineStr">
        <is>
          <t>01. 신한은행([06] - [05])</t>
        </is>
      </c>
      <c r="B180" s="59">
        <f>H183</f>
        <v/>
      </c>
      <c r="C180" s="42" t="n"/>
      <c r="D180" s="42" t="n"/>
      <c r="E180" s="42" t="n"/>
      <c r="F180" s="3" t="n"/>
      <c r="G180" s="51" t="inlineStr">
        <is>
          <t>신한은행</t>
        </is>
      </c>
      <c r="H180" s="83" t="n">
        <v>15420545</v>
      </c>
      <c r="I180" s="3" t="n"/>
      <c r="J180" s="53" t="inlineStr">
        <is>
          <t>91. 월 고정 지출</t>
        </is>
      </c>
      <c r="K180" s="67" t="n">
        <v>1859867</v>
      </c>
      <c r="M180" s="387" t="n"/>
      <c r="N180" s="387" t="n"/>
      <c r="O180" s="387" t="n"/>
      <c r="P180" s="387" t="n"/>
      <c r="Q180" s="387" t="n"/>
      <c r="R180" s="387" t="n"/>
    </row>
    <row r="181" ht="14.25" customFormat="1" customHeight="1" s="1">
      <c r="A181" s="7" t="inlineStr">
        <is>
          <t>70. [수협B] Sh 쑥쑥크는 아이적금(수종)</t>
        </is>
      </c>
      <c r="B181" s="98">
        <f>B201+E181</f>
        <v/>
      </c>
      <c r="C181" s="8" t="n"/>
      <c r="D181" s="8" t="n"/>
      <c r="E181" s="19" t="n">
        <v>100000</v>
      </c>
      <c r="F181" s="3" t="n"/>
      <c r="G181" s="51" t="inlineStr">
        <is>
          <t>신한은행(예금)</t>
        </is>
      </c>
      <c r="H181" s="83" t="n">
        <v>0</v>
      </c>
      <c r="I181" s="3" t="n"/>
      <c r="J181" s="311" t="n"/>
      <c r="K181" s="311" t="n"/>
      <c r="M181" s="387" t="n"/>
      <c r="N181" s="387" t="n"/>
      <c r="O181" s="387" t="n"/>
      <c r="P181" s="387" t="n"/>
      <c r="Q181" s="387" t="n"/>
      <c r="R181" s="387" t="n"/>
    </row>
    <row r="182" ht="14.25" customFormat="1" customHeight="1" s="1">
      <c r="A182" s="7" t="inlineStr">
        <is>
          <t>71. [수협B] Sh보고싶다! 명태야 적금2(수종)</t>
        </is>
      </c>
      <c r="B182" s="98">
        <f>B202+E182</f>
        <v/>
      </c>
      <c r="C182" s="8" t="n"/>
      <c r="D182" s="8" t="n"/>
      <c r="E182" s="19" t="n">
        <v>100000</v>
      </c>
      <c r="F182" s="3" t="n"/>
      <c r="G182" s="51" t="inlineStr">
        <is>
          <t>신한은행_02(적금)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52" t="inlineStr">
        <is>
          <t>[06] 은행 예. 적금 총합</t>
        </is>
      </c>
      <c r="H183" s="12">
        <f>SUM(H180:H182)</f>
        <v/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</row>
    <row r="184" ht="14.25" customFormat="1" customHeight="1" s="1">
      <c r="A184" s="7" t="inlineStr">
        <is>
          <t xml:space="preserve">73. [더케이저축은행] e-정기예금(복리) </t>
        </is>
      </c>
      <c r="B184" s="98" t="n">
        <v>40000000</v>
      </c>
      <c r="C184" s="168" t="n"/>
      <c r="D184" s="8" t="n"/>
      <c r="E184" s="19" t="inlineStr">
        <is>
          <t> </t>
        </is>
      </c>
      <c r="F184" s="3" t="n"/>
      <c r="G184" s="2" t="n"/>
      <c r="H184" s="3" t="n"/>
      <c r="I184" s="3" t="n"/>
      <c r="J184" s="311" t="n"/>
      <c r="K184" s="311" t="n"/>
      <c r="L184" s="3" t="n"/>
      <c r="M184" s="387" t="n"/>
      <c r="N184" s="387" t="n"/>
      <c r="O184" s="387" t="n"/>
      <c r="P184" s="387" t="n"/>
      <c r="Q184" s="387" t="n"/>
      <c r="R184" s="387" t="n"/>
    </row>
    <row r="185" ht="14.25" customFormat="1" customHeight="1" s="1">
      <c r="A185" s="7" t="inlineStr">
        <is>
          <t>74. OSB 저축은행 예금</t>
        </is>
      </c>
      <c r="B185" s="98" t="n">
        <v>40040299</v>
      </c>
      <c r="C185" s="16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L185" s="3" t="n"/>
      <c r="M185" s="387" t="n"/>
      <c r="N185" s="387" t="n"/>
      <c r="O185" s="387" t="n"/>
      <c r="P185" s="387" t="n"/>
      <c r="Q185" s="387" t="n"/>
      <c r="R185" s="387" t="n"/>
    </row>
    <row r="186" ht="14.25" customFormat="1" customHeight="1" s="1">
      <c r="A186" s="43" t="inlineStr">
        <is>
          <t>1. 총 예적금</t>
        </is>
      </c>
      <c r="B186" s="60">
        <f>SUM(B180:B185)</f>
        <v/>
      </c>
      <c r="C186" s="44" t="n"/>
      <c r="D186" s="44" t="n"/>
      <c r="E186" s="44" t="n"/>
      <c r="F186" s="3" t="n"/>
      <c r="G186" s="2" t="n"/>
      <c r="H186" s="3" t="n"/>
      <c r="I186" s="3" t="n"/>
      <c r="J186" s="311" t="n"/>
      <c r="K186" s="311" t="n"/>
      <c r="M186" s="387" t="n"/>
      <c r="N186" s="387" t="n"/>
      <c r="O186" s="387" t="n"/>
      <c r="P186" s="387" t="n"/>
      <c r="Q186" s="387" t="n"/>
      <c r="R186" s="387" t="n"/>
    </row>
    <row r="187" ht="14.25" customFormat="1" customHeight="1" s="1">
      <c r="A187" s="42" t="inlineStr">
        <is>
          <t>21. (무) 굿앤굿어린이CI보험(Hi1304)(현대해상, 진수종)</t>
        </is>
      </c>
      <c r="B187" s="61" t="n">
        <v>52000</v>
      </c>
      <c r="C187" s="137" t="n"/>
      <c r="D187" s="42" t="inlineStr">
        <is>
          <t> </t>
        </is>
      </c>
      <c r="E187" s="46" t="n"/>
      <c r="F187" s="3" t="n"/>
      <c r="G187" s="2" t="n"/>
      <c r="H187" s="3" t="n"/>
      <c r="I187" s="3" t="n"/>
      <c r="J187" s="311" t="n"/>
      <c r="K187" s="311" t="n"/>
      <c r="M187" s="387" t="n"/>
      <c r="N187" s="387" t="n"/>
      <c r="O187" s="387" t="n"/>
      <c r="P187" s="387" t="n"/>
      <c r="Q187" s="387" t="n"/>
      <c r="R187" s="387" t="n"/>
    </row>
    <row r="188" ht="14.25" customFormat="1" customHeight="1" s="1">
      <c r="A188" s="42" t="inlineStr">
        <is>
          <t>22. (무) 한아름행복플러스종합보험1404(한화손해보험, 잔태만)</t>
        </is>
      </c>
      <c r="B188" s="61" t="n">
        <v>43000</v>
      </c>
      <c r="C188" s="137" t="n"/>
      <c r="D188" s="42" t="n"/>
      <c r="E188" s="46" t="n"/>
      <c r="F188" s="3" t="n"/>
      <c r="G188" s="9" t="inlineStr">
        <is>
          <t>전원 대비 증감</t>
        </is>
      </c>
      <c r="H188" s="10" t="inlineStr">
        <is>
          <t>금액</t>
        </is>
      </c>
      <c r="I188" s="3" t="n"/>
      <c r="J188" s="54" t="inlineStr">
        <is>
          <t>지출(A) 총합</t>
        </is>
      </c>
      <c r="K188" s="63">
        <f>K180+K181+K186</f>
        <v/>
      </c>
      <c r="M188" s="387" t="n"/>
      <c r="N188" s="387" t="n"/>
      <c r="O188" s="387" t="n"/>
      <c r="P188" s="387" t="n"/>
      <c r="Q188" s="387" t="n"/>
      <c r="R188" s="387" t="n"/>
    </row>
    <row r="189" ht="14.25" customFormat="1" customHeight="1" s="1">
      <c r="A189" s="137" t="inlineStr">
        <is>
          <t>90. (무) 드림링크 변액유니버셜보험 II(종신보험, 매형, 진태만)</t>
        </is>
      </c>
      <c r="B189" s="135" t="n">
        <v>11820000</v>
      </c>
      <c r="C189" s="167" t="n"/>
      <c r="D189" s="42" t="inlineStr">
        <is>
          <t> </t>
        </is>
      </c>
      <c r="E189" s="161" t="n"/>
      <c r="F189" s="3" t="n"/>
      <c r="G189" s="233" t="inlineStr">
        <is>
          <t>총 합계</t>
        </is>
      </c>
      <c r="H189" s="11">
        <f>B193-B855</f>
        <v/>
      </c>
      <c r="I189" s="3" t="n"/>
      <c r="J189" s="53" t="inlineStr">
        <is>
          <t>01. 급여</t>
        </is>
      </c>
      <c r="K189" s="67" t="n">
        <v>4153702</v>
      </c>
      <c r="L189" s="3" t="n"/>
      <c r="M189" s="387" t="n"/>
      <c r="N189" s="387" t="n"/>
      <c r="O189" s="387" t="n"/>
      <c r="P189" s="387" t="n"/>
      <c r="Q189" s="387" t="n"/>
      <c r="R189" s="387" t="n"/>
    </row>
    <row r="190" ht="14.25" customFormat="1" customHeight="1" s="1">
      <c r="A190" s="137" t="inlineStr">
        <is>
          <t>91. (무) 프리미어 변액유니버셜보험 Ⅲ(저축형)</t>
        </is>
      </c>
      <c r="B190" s="80" t="n">
        <v>13870000</v>
      </c>
      <c r="C190" s="167" t="n"/>
      <c r="D190" s="42" t="n"/>
      <c r="E190" s="161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</row>
    <row r="191" ht="14.25" customFormat="1" customHeight="1" s="1">
      <c r="A191" s="47" t="inlineStr">
        <is>
          <t>2. 총 보험금</t>
        </is>
      </c>
      <c r="B191" s="14">
        <f>B189+B190+D191</f>
        <v/>
      </c>
      <c r="C191" s="48" t="n"/>
      <c r="D191" s="383" t="n">
        <v>8622060</v>
      </c>
      <c r="E191" s="48" t="n"/>
      <c r="F191" s="3" t="n"/>
      <c r="G191" s="2" t="n"/>
      <c r="H191" s="2" t="n"/>
      <c r="I191" s="3" t="n"/>
      <c r="J191" s="53" t="n"/>
      <c r="K191" s="384" t="n"/>
      <c r="M191" s="387" t="n"/>
      <c r="N191" s="387" t="n"/>
      <c r="O191" s="387" t="n"/>
      <c r="P191" s="387" t="n"/>
      <c r="Q191" s="387" t="n"/>
      <c r="R191" s="387" t="n"/>
    </row>
    <row r="192" ht="14.25" customFormat="1" customHeight="1" s="1">
      <c r="A192" s="47" t="inlineStr">
        <is>
          <t>3. 전세금</t>
        </is>
      </c>
      <c r="B192" s="15" t="n">
        <v>285000000</v>
      </c>
      <c r="C192" s="15" t="inlineStr">
        <is>
          <t> </t>
        </is>
      </c>
      <c r="D192" s="48" t="n"/>
      <c r="E192" s="48" t="n"/>
      <c r="F192" s="3" t="n"/>
      <c r="G192" s="2" t="n"/>
      <c r="H192" s="3" t="n"/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</row>
    <row r="193" ht="14.25" customFormat="1" customHeight="1" s="1">
      <c r="A193" s="49" t="inlineStr">
        <is>
          <t>90. 총 합계</t>
        </is>
      </c>
      <c r="B193" s="16">
        <f>B186+B191+B192</f>
        <v/>
      </c>
      <c r="C193" s="50" t="n"/>
      <c r="D193" s="50" t="n"/>
      <c r="E193" s="50" t="n"/>
      <c r="F193" s="3" t="n"/>
      <c r="G193" s="2" t="n"/>
      <c r="H193" s="2" t="n"/>
      <c r="I193" s="3" t="n"/>
      <c r="J193" s="55" t="inlineStr">
        <is>
          <t>수입(B) 총합</t>
        </is>
      </c>
      <c r="K193" s="63">
        <f>SUM(K189:K191)</f>
        <v/>
      </c>
      <c r="M193" s="387" t="n"/>
      <c r="N193" s="387" t="n"/>
      <c r="O193" s="387" t="n"/>
      <c r="P193" s="387" t="n"/>
      <c r="Q193" s="387" t="n"/>
      <c r="R193" s="387" t="n"/>
    </row>
    <row r="194" ht="14.25" customFormat="1" customHeight="1" s="1">
      <c r="A194" s="49" t="inlineStr">
        <is>
          <t>91. 가용 자산</t>
        </is>
      </c>
      <c r="B194" s="16">
        <f>B186+B191+B192</f>
        <v/>
      </c>
      <c r="C194" s="50" t="n"/>
      <c r="D194" s="50" t="n"/>
      <c r="E194" s="50" t="n"/>
      <c r="F194" s="3" t="n"/>
      <c r="G194" s="2" t="n"/>
      <c r="H194" s="2" t="n"/>
      <c r="I194" s="3" t="n"/>
      <c r="J194" s="56" t="inlineStr">
        <is>
          <t>총 합계([B] -[A])</t>
        </is>
      </c>
      <c r="K194" s="64">
        <f>K193-K188</f>
        <v/>
      </c>
      <c r="M194" s="387" t="n"/>
      <c r="N194" s="387" t="n"/>
      <c r="O194" s="387" t="n"/>
      <c r="P194" s="387" t="n"/>
      <c r="Q194" s="387" t="n"/>
      <c r="R194" s="387" t="n"/>
    </row>
    <row r="195" ht="14.25" customFormat="1" customHeight="1" s="1">
      <c r="A195" s="385" t="inlineStr">
        <is>
          <t>결산 - 연말 정산 648,750원 납부, 수종 양육비로 어머니한테 백 만원 송금(다음달 부터 50만원으로 줄일 것), 맹장 수술비(카드) 정산</t>
        </is>
      </c>
      <c r="B195" s="374" t="n"/>
      <c r="C195" s="374" t="n"/>
      <c r="D195" s="374" t="n"/>
      <c r="E195" s="375" t="n"/>
      <c r="F195" s="3" t="n"/>
      <c r="G195" s="2" t="n"/>
      <c r="H195" s="2" t="n"/>
      <c r="I195" s="3" t="n"/>
      <c r="M195" s="387" t="n"/>
      <c r="N195" s="387" t="n"/>
      <c r="O195" s="387" t="n"/>
      <c r="P195" s="387" t="n"/>
      <c r="Q195" s="387" t="n"/>
      <c r="R195" s="387" t="n"/>
    </row>
    <row r="196" ht="14.25" customHeight="1">
      <c r="B196" s="1" t="n"/>
      <c r="F196" s="1" t="n"/>
      <c r="H196" s="1" t="n"/>
      <c r="I196" s="1" t="n"/>
      <c r="J196" s="1" t="n"/>
      <c r="K196" s="1" t="n"/>
      <c r="M196" s="387" t="n"/>
      <c r="N196" s="387" t="n"/>
      <c r="O196" s="387" t="n"/>
      <c r="P196" s="387" t="n"/>
      <c r="Q196" s="387" t="n"/>
      <c r="R196" s="387" t="n"/>
      <c r="S196" s="1" t="n"/>
    </row>
    <row r="197" ht="14.25" customHeight="1">
      <c r="B197" s="1" t="n"/>
      <c r="F197" s="1" t="n"/>
      <c r="H197" s="1" t="n"/>
      <c r="I197" s="1" t="n"/>
      <c r="J197" s="1" t="n"/>
      <c r="K197" s="1" t="n"/>
      <c r="M197" s="387" t="n"/>
      <c r="N197" s="387" t="n"/>
      <c r="O197" s="387" t="n"/>
      <c r="P197" s="387" t="n"/>
      <c r="Q197" s="387" t="n"/>
      <c r="R197" s="387" t="n"/>
      <c r="S197" s="1" t="n"/>
    </row>
    <row r="198" ht="13.5" customFormat="1" customHeight="1" s="1">
      <c r="A198" s="354" t="inlineStr">
        <is>
          <t>2021.01 자산</t>
        </is>
      </c>
      <c r="B198" s="374" t="n"/>
      <c r="C198" s="374" t="n"/>
      <c r="D198" s="375" t="n"/>
      <c r="E198" s="164" t="inlineStr">
        <is>
          <t>2021.01.31</t>
        </is>
      </c>
      <c r="F198" s="2" t="n"/>
      <c r="G198" s="378" t="inlineStr">
        <is>
          <t>은행 결산</t>
        </is>
      </c>
      <c r="H198" s="375" t="n"/>
      <c r="I198" s="3" t="n"/>
      <c r="J198" s="379" t="inlineStr">
        <is>
          <t>지출</t>
        </is>
      </c>
      <c r="K198" s="375" t="n"/>
      <c r="L198" s="3" t="n"/>
      <c r="M198" s="387" t="n"/>
      <c r="N198" s="387" t="n"/>
      <c r="O198" s="387" t="n"/>
      <c r="P198" s="387" t="n"/>
      <c r="Q198" s="387" t="n"/>
      <c r="R198" s="387" t="n"/>
    </row>
    <row r="199" ht="14.25" customFormat="1" customHeight="1" s="1">
      <c r="A199" s="4" t="inlineStr">
        <is>
          <t>내용</t>
        </is>
      </c>
      <c r="B199" s="5" t="inlineStr">
        <is>
          <t>금액</t>
        </is>
      </c>
      <c r="C199" s="6" t="inlineStr">
        <is>
          <t>원금</t>
        </is>
      </c>
      <c r="D199" s="6" t="inlineStr">
        <is>
          <t>손익</t>
        </is>
      </c>
      <c r="E199" s="6" t="inlineStr">
        <is>
          <t>수익률(%)</t>
        </is>
      </c>
      <c r="F199" s="2" t="n"/>
      <c r="G199" s="9" t="inlineStr">
        <is>
          <t>SC은행 자산 상태</t>
        </is>
      </c>
      <c r="H199" s="10" t="inlineStr">
        <is>
          <t>금액</t>
        </is>
      </c>
      <c r="I199" s="3" t="n"/>
      <c r="J199" s="65" t="inlineStr">
        <is>
          <t>내역</t>
        </is>
      </c>
      <c r="K199" s="65" t="inlineStr">
        <is>
          <t>금액</t>
        </is>
      </c>
      <c r="M199" s="387" t="n"/>
      <c r="N199" s="387" t="n"/>
      <c r="O199" s="387" t="n"/>
      <c r="P199" s="387" t="n"/>
      <c r="Q199" s="387" t="n"/>
      <c r="R199" s="387" t="n"/>
    </row>
    <row r="200" ht="14.25" customFormat="1" customHeight="1" s="1">
      <c r="A200" s="45" t="inlineStr">
        <is>
          <t>01. 신한은행([06] - [05])</t>
        </is>
      </c>
      <c r="B200" s="59">
        <f>H203</f>
        <v/>
      </c>
      <c r="C200" s="42" t="n"/>
      <c r="D200" s="42" t="n"/>
      <c r="E200" s="42" t="n"/>
      <c r="F200" s="3" t="n"/>
      <c r="G200" s="51" t="inlineStr">
        <is>
          <t>신한은행</t>
        </is>
      </c>
      <c r="H200" s="83" t="n">
        <v>16237128</v>
      </c>
      <c r="I200" s="3" t="n"/>
      <c r="J200" s="53" t="inlineStr">
        <is>
          <t>91. 월 고정 지출</t>
        </is>
      </c>
      <c r="K200" s="67" t="n">
        <v>1859867</v>
      </c>
      <c r="M200" s="387" t="n"/>
      <c r="N200" s="387" t="n"/>
      <c r="O200" s="387" t="n"/>
      <c r="P200" s="387" t="n"/>
      <c r="Q200" s="387" t="n"/>
      <c r="R200" s="387" t="n"/>
    </row>
    <row r="201" ht="14.25" customFormat="1" customHeight="1" s="1">
      <c r="A201" s="7" t="inlineStr">
        <is>
          <t>70. [수협B] Sh 쑥쑥크는 아이적금(수종)</t>
        </is>
      </c>
      <c r="B201" s="98">
        <f>B221+E201</f>
        <v/>
      </c>
      <c r="C201" s="8" t="n"/>
      <c r="D201" s="8" t="n"/>
      <c r="E201" s="19" t="n">
        <v>100000</v>
      </c>
      <c r="F201" s="3" t="n"/>
      <c r="G201" s="51" t="inlineStr">
        <is>
          <t>신한은행(예금)</t>
        </is>
      </c>
      <c r="H201" s="83" t="n">
        <v>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</row>
    <row r="202" ht="14.25" customFormat="1" customHeight="1" s="1">
      <c r="A202" s="7" t="inlineStr">
        <is>
          <t>71. [수협B] Sh보고싶다! 명태야 적금2(수종)</t>
        </is>
      </c>
      <c r="B202" s="98">
        <f>B222+E202</f>
        <v/>
      </c>
      <c r="C202" s="8" t="n"/>
      <c r="D202" s="8" t="n"/>
      <c r="E202" s="19" t="n">
        <v>100000</v>
      </c>
      <c r="F202" s="3" t="n"/>
      <c r="G202" s="51" t="inlineStr">
        <is>
          <t>신한은행_02(적금)</t>
        </is>
      </c>
      <c r="H202" s="83" t="n">
        <v>0</v>
      </c>
      <c r="I202" s="3" t="n"/>
      <c r="J202" s="311" t="n"/>
      <c r="K202" s="311" t="n"/>
      <c r="M202" s="387" t="n"/>
      <c r="N202" s="387" t="n"/>
      <c r="O202" s="387" t="n"/>
      <c r="P202" s="387" t="n"/>
      <c r="Q202" s="387" t="n"/>
      <c r="R202" s="387" t="n"/>
    </row>
    <row r="203" ht="14.25" customFormat="1" customHeight="1" s="1">
      <c r="A203" s="7" t="inlineStr">
        <is>
          <t>74. [우리B] 주택청약종합저축(태만)</t>
        </is>
      </c>
      <c r="B203" s="98" t="n">
        <v>1900000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M203" s="387" t="n"/>
      <c r="N203" s="387" t="n"/>
      <c r="O203" s="387" t="n"/>
      <c r="P203" s="387" t="n"/>
      <c r="Q203" s="387" t="n"/>
      <c r="R203" s="387" t="n"/>
    </row>
    <row r="204" ht="14.25" customFormat="1" customHeight="1" s="1">
      <c r="A204" s="7" t="inlineStr">
        <is>
          <t xml:space="preserve">73. [더케이저축은행] e-정기예금(복리) </t>
        </is>
      </c>
      <c r="B204" s="98" t="n">
        <v>40000000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L204" s="3" t="n"/>
      <c r="M204" s="387" t="n"/>
      <c r="N204" s="387" t="n"/>
      <c r="O204" s="387" t="n"/>
      <c r="P204" s="387" t="n"/>
      <c r="Q204" s="387" t="n"/>
      <c r="R204" s="387" t="n"/>
    </row>
    <row r="205" ht="14.25" customFormat="1" customHeight="1" s="1">
      <c r="A205" s="7" t="inlineStr">
        <is>
          <t>74. OSB 저축은행 예금</t>
        </is>
      </c>
      <c r="B205" s="98" t="n">
        <v>40040299</v>
      </c>
      <c r="C205" s="8" t="n"/>
      <c r="D205" s="8" t="n"/>
      <c r="E205" s="19" t="inlineStr">
        <is>
          <t> </t>
        </is>
      </c>
      <c r="F205" s="3" t="n"/>
      <c r="G205" s="2" t="n"/>
      <c r="H205" s="3" t="n"/>
      <c r="I205" s="3" t="n"/>
      <c r="J205" s="311" t="n"/>
      <c r="K205" s="311" t="n"/>
      <c r="L205" s="3" t="n"/>
      <c r="M205" s="387" t="n"/>
      <c r="N205" s="387" t="n"/>
      <c r="O205" s="387" t="n"/>
      <c r="P205" s="387" t="n"/>
      <c r="Q205" s="387" t="n"/>
      <c r="R205" s="387" t="n"/>
    </row>
    <row r="206" ht="14.25" customFormat="1" customHeight="1" s="1">
      <c r="A206" s="43" t="inlineStr">
        <is>
          <t>1. 총 예적금</t>
        </is>
      </c>
      <c r="B206" s="60">
        <f>SUM(B200:B205)</f>
        <v/>
      </c>
      <c r="C206" s="44" t="n"/>
      <c r="D206" s="44" t="n"/>
      <c r="E206" s="44" t="n"/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</row>
    <row r="207" ht="14.25" customFormat="1" customHeight="1" s="1">
      <c r="A207" s="42" t="inlineStr">
        <is>
          <t>21. (무) 굿앤굿어린이CI보험(Hi1304)(현대해상, 진수종)</t>
        </is>
      </c>
      <c r="B207" s="61" t="n">
        <v>52000</v>
      </c>
      <c r="C207" s="137" t="n"/>
      <c r="D207" s="42" t="inlineStr">
        <is>
          <t> </t>
        </is>
      </c>
      <c r="E207" s="46" t="n"/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</row>
    <row r="208" ht="14.25" customFormat="1" customHeight="1" s="1">
      <c r="A208" s="42" t="inlineStr">
        <is>
          <t>22. (무) 한아름행복플러스종합보험1404(한화손해보험, 잔태만)</t>
        </is>
      </c>
      <c r="B208" s="61" t="n">
        <v>43000</v>
      </c>
      <c r="C208" s="137" t="n"/>
      <c r="D208" s="42" t="n"/>
      <c r="E208" s="46" t="n"/>
      <c r="F208" s="3" t="n"/>
      <c r="G208" s="9" t="inlineStr">
        <is>
          <t>전원 대비 증감</t>
        </is>
      </c>
      <c r="H208" s="10" t="inlineStr">
        <is>
          <t>금액</t>
        </is>
      </c>
      <c r="I208" s="3" t="n"/>
      <c r="J208" s="54" t="inlineStr">
        <is>
          <t>지출(A) 총합</t>
        </is>
      </c>
      <c r="K208" s="63">
        <f>K200+K201+K206</f>
        <v/>
      </c>
      <c r="M208" s="387" t="n"/>
      <c r="N208" s="387" t="n"/>
      <c r="O208" s="387" t="n"/>
      <c r="P208" s="387" t="n"/>
      <c r="Q208" s="387" t="n"/>
      <c r="R208" s="387" t="n"/>
    </row>
    <row r="209" ht="14.25" customFormat="1" customHeight="1" s="1">
      <c r="A209" s="137" t="inlineStr">
        <is>
          <t>90. (무) 드림링크 변액유니버셜보험 II(종신보험, 매형, 진태만)</t>
        </is>
      </c>
      <c r="B209" s="135" t="n">
        <v>11820000</v>
      </c>
      <c r="C209" s="137" t="n"/>
      <c r="D209" s="42" t="inlineStr">
        <is>
          <t> </t>
        </is>
      </c>
      <c r="E209" s="161" t="n"/>
      <c r="F209" s="3" t="n"/>
      <c r="G209" s="233" t="inlineStr">
        <is>
          <t>총 합계</t>
        </is>
      </c>
      <c r="H209" s="11">
        <f>B213-B855</f>
        <v/>
      </c>
      <c r="I209" s="3" t="n"/>
      <c r="J209" s="53" t="inlineStr">
        <is>
          <t>01. 급여</t>
        </is>
      </c>
      <c r="K209" s="67" t="n">
        <v>4153702</v>
      </c>
      <c r="L209" s="3" t="n"/>
      <c r="M209" s="387" t="n"/>
      <c r="N209" s="387" t="n"/>
      <c r="O209" s="387" t="n"/>
      <c r="P209" s="387" t="n"/>
      <c r="Q209" s="387" t="n"/>
      <c r="R209" s="387" t="n"/>
    </row>
    <row r="210" ht="14.25" customFormat="1" customHeight="1" s="1">
      <c r="A210" s="137" t="inlineStr">
        <is>
          <t>91. (무) 프리미어 변액유니버셜보험 Ⅲ(저축형)</t>
        </is>
      </c>
      <c r="B210" s="80" t="n">
        <v>13870000</v>
      </c>
      <c r="C210" s="137" t="n"/>
      <c r="D210" s="42" t="n"/>
      <c r="E210" s="161" t="n"/>
      <c r="F210" s="3" t="n"/>
      <c r="G210" s="2" t="n"/>
      <c r="H210" s="2" t="n"/>
      <c r="I210" s="3" t="n"/>
      <c r="J210" s="53" t="n"/>
      <c r="K210" s="384" t="n"/>
      <c r="M210" s="498" t="n"/>
      <c r="N210" s="498" t="n"/>
      <c r="O210" s="387" t="n"/>
      <c r="P210" s="387" t="n"/>
      <c r="Q210" s="387" t="n"/>
      <c r="R210" s="387" t="n"/>
    </row>
    <row r="211" ht="14.25" customFormat="1" customHeight="1" s="1">
      <c r="A211" s="47" t="inlineStr">
        <is>
          <t>2. 총 보험금</t>
        </is>
      </c>
      <c r="B211" s="14">
        <f>B209+B210+D211</f>
        <v/>
      </c>
      <c r="C211" s="48" t="n"/>
      <c r="D211" s="383" t="n">
        <v>8622060</v>
      </c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</row>
    <row r="212" ht="14.25" customFormat="1" customHeight="1" s="1">
      <c r="A212" s="47" t="inlineStr">
        <is>
          <t>3. 전세금</t>
        </is>
      </c>
      <c r="B212" s="15" t="n">
        <v>285000000</v>
      </c>
      <c r="C212" s="15" t="inlineStr">
        <is>
          <t> </t>
        </is>
      </c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</row>
    <row r="213" ht="14.25" customFormat="1" customHeight="1" s="1">
      <c r="A213" s="49" t="inlineStr">
        <is>
          <t>90. 총 합계</t>
        </is>
      </c>
      <c r="B213" s="16">
        <f>B206+B211+B212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SUM(K209:K211)</f>
        <v/>
      </c>
      <c r="M213" s="387" t="n"/>
      <c r="N213" s="387" t="n"/>
      <c r="O213" s="387" t="n"/>
      <c r="P213" s="387" t="n"/>
      <c r="Q213" s="387" t="n"/>
      <c r="R213" s="387" t="n"/>
    </row>
    <row r="214" ht="14.25" customFormat="1" customHeight="1" s="1">
      <c r="A214" s="49" t="inlineStr">
        <is>
          <t>91. 가용 자산</t>
        </is>
      </c>
      <c r="B214" s="16">
        <f>B206+B211+B212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K213-K208</f>
        <v/>
      </c>
      <c r="M214" s="387" t="n"/>
      <c r="N214" s="387" t="n"/>
      <c r="O214" s="387" t="n"/>
      <c r="P214" s="387" t="n"/>
      <c r="Q214" s="387" t="n"/>
      <c r="R214" s="387" t="n"/>
    </row>
    <row r="215" ht="14.25" customFormat="1" customHeight="1" s="1">
      <c r="A215" s="385" t="inlineStr">
        <is>
          <t xml:space="preserve">결산 - 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</row>
    <row r="217" ht="14.25" customHeight="1">
      <c r="B217" s="1" t="n"/>
      <c r="F217" s="1" t="n"/>
      <c r="H217" s="1" t="n"/>
      <c r="I217" s="1" t="n"/>
      <c r="J217" s="1" t="n"/>
      <c r="K217" s="1" t="n"/>
      <c r="M217" s="387" t="n"/>
      <c r="N217" s="387" t="n"/>
      <c r="O217" s="387" t="n"/>
      <c r="P217" s="387" t="n"/>
      <c r="Q217" s="387" t="n"/>
      <c r="R217" s="387" t="n"/>
    </row>
    <row r="218" ht="13.5" customFormat="1" customHeight="1" s="1">
      <c r="A218" s="354" t="inlineStr">
        <is>
          <t>2020.12 자산</t>
        </is>
      </c>
      <c r="B218" s="374" t="n"/>
      <c r="C218" s="374" t="n"/>
      <c r="D218" s="375" t="n"/>
      <c r="E218" s="164" t="inlineStr">
        <is>
          <t>2020.12.31</t>
        </is>
      </c>
      <c r="F218" s="2" t="n"/>
      <c r="G218" s="378" t="inlineStr">
        <is>
          <t>은행 결산</t>
        </is>
      </c>
      <c r="H218" s="375" t="n"/>
      <c r="I218" s="3" t="n"/>
      <c r="J218" s="379" t="inlineStr">
        <is>
          <t>지출</t>
        </is>
      </c>
      <c r="K218" s="375" t="n"/>
      <c r="L218" s="3" t="n"/>
      <c r="M218" s="498" t="n"/>
      <c r="N218" s="498" t="n"/>
      <c r="O218" s="387" t="n"/>
      <c r="P218" s="387" t="n"/>
      <c r="Q218" s="387" t="n"/>
      <c r="R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14486751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</row>
    <row r="221" ht="14.25" customFormat="1" customHeight="1" s="1">
      <c r="A221" s="7" t="inlineStr">
        <is>
          <t>70. [수협B] Sh 쑥쑥크는 아이적금(수종)</t>
        </is>
      </c>
      <c r="B221" s="98" t="n">
        <v>1900000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1568060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</row>
    <row r="222" ht="14.25" customFormat="1" customHeight="1" s="1">
      <c r="A222" s="7" t="inlineStr">
        <is>
          <t>71. [수협B] Sh보고싶다! 명태야 적금2(수종)</t>
        </is>
      </c>
      <c r="B222" s="98" t="n">
        <v>1900000</v>
      </c>
      <c r="C222" s="8" t="n"/>
      <c r="D222" s="8" t="n"/>
      <c r="E222" s="19" t="n">
        <v>100000</v>
      </c>
      <c r="F222" s="3" t="n"/>
      <c r="G222" s="51" t="inlineStr">
        <is>
          <t>신한은행_02(적금)</t>
        </is>
      </c>
      <c r="H222" s="83" t="n">
        <v>2425000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</row>
    <row r="223" ht="14.25" customFormat="1" customHeight="1" s="1">
      <c r="A223" s="7" t="inlineStr">
        <is>
          <t>72. [카카오뱅크] 자유 적금</t>
        </is>
      </c>
      <c r="B223" s="98" t="n">
        <v>2450000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135" t="n">
        <v>45000000</v>
      </c>
      <c r="L223" s="3" t="n"/>
      <c r="M223" s="387" t="n"/>
      <c r="N223" s="387" t="n"/>
      <c r="O223" s="387" t="n"/>
      <c r="P223" s="387" t="n"/>
      <c r="Q223" s="387" t="n"/>
      <c r="R223" s="387" t="n"/>
    </row>
    <row r="224" ht="14.25" customFormat="1" customHeight="1" s="1">
      <c r="A224" s="7" t="inlineStr">
        <is>
          <t>74. [우리B] 주택청약종합저축(태만)</t>
        </is>
      </c>
      <c r="B224" s="98" t="n">
        <v>1900000</v>
      </c>
      <c r="C224" s="8" t="n"/>
      <c r="D224" s="8" t="n"/>
      <c r="E224" s="19" t="inlineStr">
        <is>
          <t> </t>
        </is>
      </c>
      <c r="F224" s="3" t="n"/>
      <c r="G224" s="2" t="n"/>
      <c r="H224" s="3" t="n"/>
      <c r="I224" s="3" t="n"/>
      <c r="J224" s="311" t="n"/>
      <c r="K224" s="135" t="n">
        <v>32180000</v>
      </c>
      <c r="M224" s="387" t="n"/>
      <c r="N224" s="387" t="n"/>
      <c r="O224" s="387" t="n"/>
      <c r="P224" s="387" t="n"/>
      <c r="Q224" s="387" t="n"/>
      <c r="R224" s="387" t="n"/>
    </row>
    <row r="225" ht="14.25" customFormat="1" customHeight="1" s="1">
      <c r="A225" s="7" t="inlineStr">
        <is>
          <t xml:space="preserve">73. [더케이저축은행] e-정기예금(복리) </t>
        </is>
      </c>
      <c r="B225" s="98" t="n">
        <v>40000000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135">
        <f>K223-K224</f>
        <v/>
      </c>
      <c r="L225" s="3" t="n"/>
      <c r="M225" s="387" t="n"/>
      <c r="N225" s="387" t="n"/>
      <c r="O225" s="387" t="n"/>
      <c r="P225" s="387" t="n"/>
      <c r="Q225" s="387" t="n"/>
      <c r="R225" s="387" t="n"/>
    </row>
    <row r="226" ht="14.25" customFormat="1" customHeight="1" s="1">
      <c r="A226" s="7" t="inlineStr">
        <is>
          <t>74. OSB 저축은행 예금</t>
        </is>
      </c>
      <c r="B226" s="98" t="n">
        <v>40040299</v>
      </c>
      <c r="C226" s="8" t="n"/>
      <c r="D226" s="8" t="n"/>
      <c r="E226" s="19" t="inlineStr">
        <is>
          <t> </t>
        </is>
      </c>
      <c r="F226" s="3" t="n"/>
      <c r="G226" s="2" t="n"/>
      <c r="H226" s="3" t="n"/>
      <c r="I226" s="3" t="n"/>
      <c r="J226" s="311" t="n"/>
      <c r="K226" s="311" t="n"/>
      <c r="L226" s="3" t="n"/>
      <c r="M226" s="387" t="n"/>
      <c r="N226" s="387" t="n"/>
      <c r="O226" s="387" t="n"/>
      <c r="P226" s="387" t="n"/>
      <c r="Q226" s="387" t="n"/>
      <c r="R226" s="387" t="n"/>
    </row>
    <row r="227" ht="14.25" customFormat="1" customHeight="1" s="1">
      <c r="A227" s="43" t="inlineStr">
        <is>
          <t>1. 총 예적금</t>
        </is>
      </c>
      <c r="B227" s="60" t="n">
        <v>111670110</v>
      </c>
      <c r="C227" s="44" t="n"/>
      <c r="D227" s="44" t="n"/>
      <c r="E227" s="44" t="n"/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</row>
    <row r="228" ht="14.25" customFormat="1" customHeight="1" s="1">
      <c r="A228" s="137" t="inlineStr">
        <is>
          <t>11. 무배당 PCA 드림링크 변액유니버셜보험 II(매형, 진태만)</t>
        </is>
      </c>
      <c r="B228" s="135" t="n">
        <v>8818177</v>
      </c>
      <c r="C228" s="137" t="n"/>
      <c r="D228" s="42" t="inlineStr">
        <is>
          <t> </t>
        </is>
      </c>
      <c r="E228" s="161" t="n"/>
      <c r="F228" s="3" t="n"/>
      <c r="G228" s="2" t="n"/>
      <c r="H228" s="3" t="n"/>
      <c r="I228" s="3" t="n"/>
      <c r="J228" s="311" t="n"/>
      <c r="K228" s="311" t="n"/>
      <c r="M228" s="387" t="n"/>
      <c r="N228" s="387" t="n"/>
      <c r="O228" s="387" t="n"/>
      <c r="P228" s="387" t="n"/>
      <c r="Q228" s="387" t="n"/>
      <c r="R228" s="387" t="n"/>
    </row>
    <row r="229" ht="14.25" customFormat="1" customHeight="1" s="1">
      <c r="A229" s="42" t="inlineStr">
        <is>
          <t>21. 무배당 한아름행복플러스종합보험1404(한화손해보험, 잔태만)</t>
        </is>
      </c>
      <c r="B229" s="61" t="n">
        <v>43000</v>
      </c>
      <c r="C229" s="137" t="n"/>
      <c r="D229" s="42" t="n"/>
      <c r="E229" s="46" t="n"/>
      <c r="F229" s="3" t="n"/>
      <c r="G229" s="9" t="inlineStr">
        <is>
          <t>전원 대비 증감</t>
        </is>
      </c>
      <c r="H229" s="10" t="inlineStr">
        <is>
          <t>금액</t>
        </is>
      </c>
      <c r="I229" s="3" t="n"/>
      <c r="J229" s="54" t="inlineStr">
        <is>
          <t>지출(A) 총합</t>
        </is>
      </c>
      <c r="K229" s="63">
        <f>K220+K221+K227</f>
        <v/>
      </c>
      <c r="M229" s="387" t="n"/>
      <c r="N229" s="387" t="n"/>
      <c r="O229" s="387" t="n"/>
      <c r="P229" s="387" t="n"/>
      <c r="Q229" s="387" t="n"/>
      <c r="R229" s="387" t="n"/>
    </row>
    <row r="230" ht="14.25" customFormat="1" customHeight="1" s="1">
      <c r="A230" s="42" t="inlineStr">
        <is>
          <t>22. 무배당 굿앤굿어린이CI보험(Hi1304)(현대해상, 진수종)</t>
        </is>
      </c>
      <c r="B230" s="61" t="n">
        <v>52000</v>
      </c>
      <c r="C230" s="137" t="n"/>
      <c r="D230" s="42" t="n"/>
      <c r="E230" s="42" t="n"/>
      <c r="F230" s="3" t="n"/>
      <c r="G230" s="233" t="inlineStr">
        <is>
          <t>총 합계</t>
        </is>
      </c>
      <c r="H230" s="11">
        <f>B235-B857</f>
        <v/>
      </c>
      <c r="I230" s="3" t="n"/>
      <c r="J230" s="53" t="inlineStr">
        <is>
          <t>01. 급여</t>
        </is>
      </c>
      <c r="K230" s="67" t="n">
        <v>4153702</v>
      </c>
      <c r="L230" s="3" t="n"/>
      <c r="M230" s="387" t="n"/>
      <c r="N230" s="387" t="n"/>
      <c r="O230" s="387" t="n"/>
      <c r="P230" s="387" t="n"/>
      <c r="Q230" s="387" t="n"/>
      <c r="R230" s="387" t="n"/>
    </row>
    <row r="231" ht="14.25" customFormat="1" customHeight="1" s="1">
      <c r="A231" s="42" t="inlineStr">
        <is>
          <t>23. 무배당플러스유니버설CI보험(한화생명, 루옌)</t>
        </is>
      </c>
      <c r="B231" s="61" t="n">
        <v>79217</v>
      </c>
      <c r="C231" s="137" t="n"/>
      <c r="D231" s="42" t="n"/>
      <c r="E231" s="42" t="n"/>
      <c r="F231" s="3" t="n"/>
      <c r="G231" s="233" t="inlineStr">
        <is>
          <t>가용 자산</t>
        </is>
      </c>
      <c r="H231" s="73">
        <f>B236-B858</f>
        <v/>
      </c>
      <c r="I231" s="3" t="n"/>
      <c r="J231" s="53" t="inlineStr">
        <is>
          <t> </t>
        </is>
      </c>
      <c r="K231" s="62" t="inlineStr">
        <is>
          <t> </t>
        </is>
      </c>
      <c r="M231" s="387" t="n"/>
      <c r="N231" s="387" t="n"/>
      <c r="O231" s="387" t="n"/>
      <c r="P231" s="387" t="n"/>
      <c r="Q231" s="387" t="n"/>
      <c r="R231" s="387" t="n"/>
    </row>
    <row r="232" ht="14.25" customFormat="1" customHeight="1" s="1">
      <c r="A232" s="42" t="inlineStr">
        <is>
          <t>90. PCA 프리미어 변액유니버셜보험 Ⅲ(저축형)</t>
        </is>
      </c>
      <c r="B232" s="80" t="n">
        <v>9596444</v>
      </c>
      <c r="C232" s="137" t="n"/>
      <c r="D232" s="42" t="n"/>
      <c r="E232" s="161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</row>
    <row r="233" ht="14.25" customFormat="1" customHeight="1" s="1">
      <c r="A233" s="47" t="inlineStr">
        <is>
          <t>2. 총 보험금</t>
        </is>
      </c>
      <c r="B233" s="14" t="n">
        <v>27036681</v>
      </c>
      <c r="C233" s="48" t="n"/>
      <c r="D233" s="383" t="n">
        <v>8622060</v>
      </c>
      <c r="E233" s="48" t="n"/>
      <c r="F233" s="3" t="n"/>
      <c r="G233" s="2" t="n"/>
      <c r="H233" s="2" t="n"/>
      <c r="I233" s="3" t="n"/>
      <c r="J233" s="53" t="n"/>
      <c r="K233" s="384" t="n"/>
      <c r="M233" s="387" t="n"/>
      <c r="N233" s="387" t="n"/>
      <c r="O233" s="387" t="n"/>
      <c r="P233" s="387" t="n"/>
      <c r="Q233" s="387" t="n"/>
      <c r="R233" s="387" t="n"/>
    </row>
    <row r="234" ht="14.25" customFormat="1" customHeight="1" s="1">
      <c r="A234" s="47" t="inlineStr">
        <is>
          <t>3. 전세금</t>
        </is>
      </c>
      <c r="B234" s="15" t="n">
        <v>250000000</v>
      </c>
      <c r="C234" s="15" t="n">
        <v>20000000</v>
      </c>
      <c r="D234" s="48" t="n"/>
      <c r="E234" s="48" t="n"/>
      <c r="F234" s="3" t="n"/>
      <c r="G234" s="2" t="n"/>
      <c r="H234" s="3" t="n"/>
      <c r="I234" s="3" t="n"/>
      <c r="J234" s="53" t="inlineStr">
        <is>
          <t> </t>
        </is>
      </c>
      <c r="K234" s="62" t="inlineStr">
        <is>
          <t> </t>
        </is>
      </c>
      <c r="M234" s="387" t="n"/>
      <c r="N234" s="387" t="n"/>
      <c r="O234" s="387" t="n"/>
      <c r="P234" s="387" t="n"/>
      <c r="Q234" s="387" t="n"/>
      <c r="R234" s="387" t="n"/>
    </row>
    <row r="235" ht="14.25" customFormat="1" customHeight="1" s="1">
      <c r="A235" s="49" t="inlineStr">
        <is>
          <t>90. 총 합계</t>
        </is>
      </c>
      <c r="B235" s="16" t="n">
        <v>408706791</v>
      </c>
      <c r="C235" s="50" t="n"/>
      <c r="D235" s="50" t="n"/>
      <c r="E235" s="50" t="n"/>
      <c r="F235" s="3" t="n"/>
      <c r="G235" s="2" t="n"/>
      <c r="H235" s="2" t="n"/>
      <c r="I235" s="3" t="n"/>
      <c r="J235" s="55" t="inlineStr">
        <is>
          <t>수입(B) 총합</t>
        </is>
      </c>
      <c r="K235" s="63">
        <f>SUM(K230:K233)</f>
        <v/>
      </c>
      <c r="M235" s="387" t="n"/>
      <c r="N235" s="387" t="n"/>
      <c r="O235" s="387" t="n"/>
      <c r="P235" s="387" t="n"/>
      <c r="Q235" s="387" t="n"/>
      <c r="R235" s="387" t="n"/>
    </row>
    <row r="236" ht="14.25" customFormat="1" customHeight="1" s="1">
      <c r="A236" s="49" t="inlineStr">
        <is>
          <t>91. 가용 자산</t>
        </is>
      </c>
      <c r="B236" s="16" t="n">
        <v>408706791</v>
      </c>
      <c r="C236" s="50" t="n"/>
      <c r="D236" s="50" t="n"/>
      <c r="E236" s="50" t="n"/>
      <c r="F236" s="3" t="n"/>
      <c r="G236" s="2" t="n"/>
      <c r="H236" s="2" t="n"/>
      <c r="I236" s="3" t="n"/>
      <c r="J236" s="56" t="inlineStr">
        <is>
          <t>총 합계([B] -[A])</t>
        </is>
      </c>
      <c r="K236" s="64">
        <f>K235-K229</f>
        <v/>
      </c>
      <c r="M236" s="387" t="n"/>
      <c r="N236" s="387" t="n"/>
      <c r="O236" s="387" t="n"/>
      <c r="P236" s="387" t="n"/>
      <c r="Q236" s="387" t="n"/>
      <c r="R236" s="387" t="n"/>
    </row>
    <row r="237" ht="14.25" customFormat="1" customHeight="1" s="1">
      <c r="A237" s="385" t="inlineStr">
        <is>
          <t xml:space="preserve">결산 - </t>
        </is>
      </c>
      <c r="B237" s="374" t="n"/>
      <c r="C237" s="374" t="n"/>
      <c r="D237" s="374" t="n"/>
      <c r="E237" s="375" t="n"/>
      <c r="F237" s="3" t="n"/>
      <c r="G237" s="2" t="n"/>
      <c r="H237" s="2" t="n"/>
      <c r="I237" s="3" t="n"/>
      <c r="M237" s="387" t="n"/>
      <c r="N237" s="387" t="n"/>
      <c r="O237" s="387" t="n"/>
      <c r="P237" s="387" t="n"/>
      <c r="Q237" s="387" t="n"/>
      <c r="R237" s="387" t="n"/>
    </row>
    <row r="238" ht="14.25" customHeight="1">
      <c r="B238" s="1" t="n"/>
      <c r="F238" s="1" t="n"/>
      <c r="H238" s="1" t="n"/>
      <c r="I238" s="1" t="n"/>
      <c r="J238" s="1" t="n"/>
      <c r="K238" s="1" t="n"/>
      <c r="M238" s="387" t="n"/>
      <c r="N238" s="387" t="n"/>
      <c r="O238" s="387" t="n"/>
      <c r="P238" s="387" t="n"/>
      <c r="Q238" s="387" t="n"/>
      <c r="R238" s="387" t="n"/>
    </row>
    <row r="239" ht="14.25" customHeight="1">
      <c r="B239" s="1" t="n"/>
      <c r="F239" s="1" t="n"/>
      <c r="H239" s="1" t="n"/>
      <c r="I239" s="1" t="n"/>
      <c r="J239" s="1" t="n"/>
      <c r="K239" s="1" t="n"/>
      <c r="M239" s="387" t="n"/>
      <c r="N239" s="387" t="n"/>
      <c r="O239" s="387" t="n"/>
      <c r="P239" s="387" t="n"/>
      <c r="Q239" s="387" t="n"/>
      <c r="R239" s="387" t="n"/>
    </row>
  </sheetData>
  <mergeCells count="55">
    <mergeCell ref="A34:E34"/>
    <mergeCell ref="A106:D106"/>
    <mergeCell ref="J72:K72"/>
    <mergeCell ref="A20:D20"/>
    <mergeCell ref="A140:D140"/>
    <mergeCell ref="G178:H178"/>
    <mergeCell ref="A72:D72"/>
    <mergeCell ref="A51:E51"/>
    <mergeCell ref="A1:E1"/>
    <mergeCell ref="A103:E103"/>
    <mergeCell ref="J140:K140"/>
    <mergeCell ref="J37:K37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G37:H37"/>
    <mergeCell ref="A137:E137"/>
    <mergeCell ref="J178:K178"/>
    <mergeCell ref="A178:D178"/>
    <mergeCell ref="G3:H3"/>
    <mergeCell ref="A123:D123"/>
    <mergeCell ref="A120:E120"/>
    <mergeCell ref="A154:E154"/>
    <mergeCell ref="J20:K20"/>
    <mergeCell ref="A86:E86"/>
    <mergeCell ref="J218:K218"/>
    <mergeCell ref="A195:E195"/>
    <mergeCell ref="A175:E175"/>
    <mergeCell ref="J54:K54"/>
    <mergeCell ref="A218:D218"/>
    <mergeCell ref="A54:D54"/>
    <mergeCell ref="G89:H89"/>
    <mergeCell ref="G123:H123"/>
    <mergeCell ref="A17:E17"/>
    <mergeCell ref="A215:E215"/>
    <mergeCell ref="J3:K3"/>
    <mergeCell ref="G20:H20"/>
    <mergeCell ref="A37:D37"/>
    <mergeCell ref="A89:D89"/>
    <mergeCell ref="A198:D198"/>
    <mergeCell ref="G218:H218"/>
    <mergeCell ref="J106:K106"/>
    <mergeCell ref="G54:H54"/>
    <mergeCell ref="A3:D3"/>
    <mergeCell ref="M158:P158"/>
    <mergeCell ref="G106:H106"/>
    <mergeCell ref="J198:K198"/>
    <mergeCell ref="G198:H198"/>
    <mergeCell ref="G140:H140"/>
    <mergeCell ref="G72:H72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S203"/>
  <sheetViews>
    <sheetView zoomScale="130" zoomScaleNormal="130" zoomScaleSheetLayoutView="112" workbookViewId="0">
      <selection activeCell="I26" sqref="I26"/>
    </sheetView>
  </sheetViews>
  <sheetFormatPr baseColWidth="8" defaultRowHeight="13.5"/>
  <cols>
    <col width="3.33203125" bestFit="1" customWidth="1" min="1" max="1"/>
    <col width="4" bestFit="1" customWidth="1" min="2" max="2"/>
    <col width="8.33203125" bestFit="1" customWidth="1" min="3" max="3"/>
    <col width="7.88671875" bestFit="1" customWidth="1" min="4" max="4"/>
    <col hidden="1" width="8.6640625" customWidth="1" min="5" max="6"/>
    <col width="41.33203125" bestFit="1" customWidth="1" min="7" max="7"/>
    <col width="75.88671875" bestFit="1" customWidth="1" min="8" max="8"/>
    <col width="3.77734375" customWidth="1" min="12" max="12"/>
    <col width="3.33203125" bestFit="1" customWidth="1" min="250" max="250"/>
    <col width="5.33203125" bestFit="1" customWidth="1" min="251" max="251"/>
    <col width="6.6640625" bestFit="1" customWidth="1" min="252" max="252"/>
    <col width="10" bestFit="1" customWidth="1" min="253" max="253"/>
    <col width="8.6640625" bestFit="1" customWidth="1" min="254" max="254"/>
    <col width="10.77734375" bestFit="1" customWidth="1" min="255" max="255"/>
    <col width="16.109375" bestFit="1" customWidth="1" min="256" max="256"/>
    <col width="6.6640625" bestFit="1" customWidth="1" min="257" max="257"/>
    <col width="9.5546875" bestFit="1" customWidth="1" min="258" max="258"/>
    <col width="21.109375" customWidth="1" min="259" max="259"/>
    <col width="48.21875" customWidth="1" min="260" max="260"/>
    <col width="4.33203125" customWidth="1" min="261" max="261"/>
    <col width="3.33203125" bestFit="1" customWidth="1" min="506" max="506"/>
    <col width="5.33203125" bestFit="1" customWidth="1" min="507" max="507"/>
    <col width="6.6640625" bestFit="1" customWidth="1" min="508" max="508"/>
    <col width="10" bestFit="1" customWidth="1" min="509" max="509"/>
    <col width="8.6640625" bestFit="1" customWidth="1" min="510" max="510"/>
    <col width="10.77734375" bestFit="1" customWidth="1" min="511" max="511"/>
    <col width="16.109375" bestFit="1" customWidth="1" min="512" max="512"/>
    <col width="6.6640625" bestFit="1" customWidth="1" min="513" max="513"/>
    <col width="9.5546875" bestFit="1" customWidth="1" min="514" max="514"/>
    <col width="21.109375" customWidth="1" min="515" max="515"/>
    <col width="48.21875" customWidth="1" min="516" max="516"/>
    <col width="4.33203125" customWidth="1" min="517" max="517"/>
    <col width="3.33203125" bestFit="1" customWidth="1" min="762" max="762"/>
    <col width="5.33203125" bestFit="1" customWidth="1" min="763" max="763"/>
    <col width="6.6640625" bestFit="1" customWidth="1" min="764" max="764"/>
    <col width="10" bestFit="1" customWidth="1" min="765" max="765"/>
    <col width="8.6640625" bestFit="1" customWidth="1" min="766" max="766"/>
    <col width="10.77734375" bestFit="1" customWidth="1" min="767" max="767"/>
    <col width="16.109375" bestFit="1" customWidth="1" min="768" max="768"/>
    <col width="6.6640625" bestFit="1" customWidth="1" min="769" max="769"/>
    <col width="9.5546875" bestFit="1" customWidth="1" min="770" max="770"/>
    <col width="21.109375" customWidth="1" min="771" max="771"/>
    <col width="48.21875" customWidth="1" min="772" max="772"/>
    <col width="4.33203125" customWidth="1" min="773" max="773"/>
    <col width="3.33203125" bestFit="1" customWidth="1" min="1018" max="1018"/>
    <col width="5.33203125" bestFit="1" customWidth="1" min="1019" max="1019"/>
    <col width="6.6640625" bestFit="1" customWidth="1" min="1020" max="1020"/>
    <col width="10" bestFit="1" customWidth="1" min="1021" max="1021"/>
    <col width="8.6640625" bestFit="1" customWidth="1" min="1022" max="1022"/>
    <col width="10.77734375" bestFit="1" customWidth="1" min="1023" max="1023"/>
    <col width="16.109375" bestFit="1" customWidth="1" min="1024" max="1024"/>
    <col width="6.6640625" bestFit="1" customWidth="1" min="1025" max="1025"/>
    <col width="9.5546875" bestFit="1" customWidth="1" min="1026" max="1026"/>
    <col width="21.109375" customWidth="1" min="1027" max="1027"/>
    <col width="48.21875" customWidth="1" min="1028" max="1028"/>
    <col width="4.33203125" customWidth="1" min="1029" max="1029"/>
    <col width="3.33203125" bestFit="1" customWidth="1" min="1274" max="1274"/>
    <col width="5.33203125" bestFit="1" customWidth="1" min="1275" max="1275"/>
    <col width="6.6640625" bestFit="1" customWidth="1" min="1276" max="1276"/>
    <col width="10" bestFit="1" customWidth="1" min="1277" max="1277"/>
    <col width="8.6640625" bestFit="1" customWidth="1" min="1278" max="1278"/>
    <col width="10.77734375" bestFit="1" customWidth="1" min="1279" max="1279"/>
    <col width="16.109375" bestFit="1" customWidth="1" min="1280" max="1280"/>
    <col width="6.6640625" bestFit="1" customWidth="1" min="1281" max="1281"/>
    <col width="9.5546875" bestFit="1" customWidth="1" min="1282" max="1282"/>
    <col width="21.109375" customWidth="1" min="1283" max="1283"/>
    <col width="48.21875" customWidth="1" min="1284" max="1284"/>
    <col width="4.33203125" customWidth="1" min="1285" max="1285"/>
    <col width="3.33203125" bestFit="1" customWidth="1" min="1530" max="1530"/>
    <col width="5.33203125" bestFit="1" customWidth="1" min="1531" max="1531"/>
    <col width="6.6640625" bestFit="1" customWidth="1" min="1532" max="1532"/>
    <col width="10" bestFit="1" customWidth="1" min="1533" max="1533"/>
    <col width="8.6640625" bestFit="1" customWidth="1" min="1534" max="1534"/>
    <col width="10.77734375" bestFit="1" customWidth="1" min="1535" max="1535"/>
    <col width="16.109375" bestFit="1" customWidth="1" min="1536" max="1536"/>
    <col width="6.6640625" bestFit="1" customWidth="1" min="1537" max="1537"/>
    <col width="9.5546875" bestFit="1" customWidth="1" min="1538" max="1538"/>
    <col width="21.109375" customWidth="1" min="1539" max="1539"/>
    <col width="48.21875" customWidth="1" min="1540" max="1540"/>
    <col width="4.33203125" customWidth="1" min="1541" max="1541"/>
    <col width="3.33203125" bestFit="1" customWidth="1" min="1786" max="1786"/>
    <col width="5.33203125" bestFit="1" customWidth="1" min="1787" max="1787"/>
    <col width="6.6640625" bestFit="1" customWidth="1" min="1788" max="1788"/>
    <col width="10" bestFit="1" customWidth="1" min="1789" max="1789"/>
    <col width="8.6640625" bestFit="1" customWidth="1" min="1790" max="1790"/>
    <col width="10.77734375" bestFit="1" customWidth="1" min="1791" max="1791"/>
    <col width="16.109375" bestFit="1" customWidth="1" min="1792" max="1792"/>
    <col width="6.6640625" bestFit="1" customWidth="1" min="1793" max="1793"/>
    <col width="9.5546875" bestFit="1" customWidth="1" min="1794" max="1794"/>
    <col width="21.109375" customWidth="1" min="1795" max="1795"/>
    <col width="48.21875" customWidth="1" min="1796" max="1796"/>
    <col width="4.33203125" customWidth="1" min="1797" max="1797"/>
    <col width="3.33203125" bestFit="1" customWidth="1" min="2042" max="2042"/>
    <col width="5.33203125" bestFit="1" customWidth="1" min="2043" max="2043"/>
    <col width="6.6640625" bestFit="1" customWidth="1" min="2044" max="2044"/>
    <col width="10" bestFit="1" customWidth="1" min="2045" max="2045"/>
    <col width="8.6640625" bestFit="1" customWidth="1" min="2046" max="2046"/>
    <col width="10.77734375" bestFit="1" customWidth="1" min="2047" max="2047"/>
    <col width="16.109375" bestFit="1" customWidth="1" min="2048" max="2048"/>
    <col width="6.6640625" bestFit="1" customWidth="1" min="2049" max="2049"/>
    <col width="9.5546875" bestFit="1" customWidth="1" min="2050" max="2050"/>
    <col width="21.109375" customWidth="1" min="2051" max="2051"/>
    <col width="48.21875" customWidth="1" min="2052" max="2052"/>
    <col width="4.33203125" customWidth="1" min="2053" max="2053"/>
    <col width="3.33203125" bestFit="1" customWidth="1" min="2298" max="2298"/>
    <col width="5.33203125" bestFit="1" customWidth="1" min="2299" max="2299"/>
    <col width="6.6640625" bestFit="1" customWidth="1" min="2300" max="2300"/>
    <col width="10" bestFit="1" customWidth="1" min="2301" max="2301"/>
    <col width="8.6640625" bestFit="1" customWidth="1" min="2302" max="2302"/>
    <col width="10.77734375" bestFit="1" customWidth="1" min="2303" max="2303"/>
    <col width="16.109375" bestFit="1" customWidth="1" min="2304" max="2304"/>
    <col width="6.6640625" bestFit="1" customWidth="1" min="2305" max="2305"/>
    <col width="9.5546875" bestFit="1" customWidth="1" min="2306" max="2306"/>
    <col width="21.109375" customWidth="1" min="2307" max="2307"/>
    <col width="48.21875" customWidth="1" min="2308" max="2308"/>
    <col width="4.33203125" customWidth="1" min="2309" max="2309"/>
    <col width="3.33203125" bestFit="1" customWidth="1" min="2554" max="2554"/>
    <col width="5.33203125" bestFit="1" customWidth="1" min="2555" max="2555"/>
    <col width="6.6640625" bestFit="1" customWidth="1" min="2556" max="2556"/>
    <col width="10" bestFit="1" customWidth="1" min="2557" max="2557"/>
    <col width="8.6640625" bestFit="1" customWidth="1" min="2558" max="2558"/>
    <col width="10.77734375" bestFit="1" customWidth="1" min="2559" max="2559"/>
    <col width="16.109375" bestFit="1" customWidth="1" min="2560" max="2560"/>
    <col width="6.6640625" bestFit="1" customWidth="1" min="2561" max="2561"/>
    <col width="9.5546875" bestFit="1" customWidth="1" min="2562" max="2562"/>
    <col width="21.109375" customWidth="1" min="2563" max="2563"/>
    <col width="48.21875" customWidth="1" min="2564" max="2564"/>
    <col width="4.33203125" customWidth="1" min="2565" max="2565"/>
    <col width="3.33203125" bestFit="1" customWidth="1" min="2810" max="2810"/>
    <col width="5.33203125" bestFit="1" customWidth="1" min="2811" max="2811"/>
    <col width="6.6640625" bestFit="1" customWidth="1" min="2812" max="2812"/>
    <col width="10" bestFit="1" customWidth="1" min="2813" max="2813"/>
    <col width="8.6640625" bestFit="1" customWidth="1" min="2814" max="2814"/>
    <col width="10.77734375" bestFit="1" customWidth="1" min="2815" max="2815"/>
    <col width="16.109375" bestFit="1" customWidth="1" min="2816" max="2816"/>
    <col width="6.6640625" bestFit="1" customWidth="1" min="2817" max="2817"/>
    <col width="9.5546875" bestFit="1" customWidth="1" min="2818" max="2818"/>
    <col width="21.109375" customWidth="1" min="2819" max="2819"/>
    <col width="48.21875" customWidth="1" min="2820" max="2820"/>
    <col width="4.33203125" customWidth="1" min="2821" max="2821"/>
    <col width="3.33203125" bestFit="1" customWidth="1" min="3066" max="3066"/>
    <col width="5.33203125" bestFit="1" customWidth="1" min="3067" max="3067"/>
    <col width="6.6640625" bestFit="1" customWidth="1" min="3068" max="3068"/>
    <col width="10" bestFit="1" customWidth="1" min="3069" max="3069"/>
    <col width="8.6640625" bestFit="1" customWidth="1" min="3070" max="3070"/>
    <col width="10.77734375" bestFit="1" customWidth="1" min="3071" max="3071"/>
    <col width="16.109375" bestFit="1" customWidth="1" min="3072" max="3072"/>
    <col width="6.6640625" bestFit="1" customWidth="1" min="3073" max="3073"/>
    <col width="9.5546875" bestFit="1" customWidth="1" min="3074" max="3074"/>
    <col width="21.109375" customWidth="1" min="3075" max="3075"/>
    <col width="48.21875" customWidth="1" min="3076" max="3076"/>
    <col width="4.33203125" customWidth="1" min="3077" max="3077"/>
    <col width="3.33203125" bestFit="1" customWidth="1" min="3322" max="3322"/>
    <col width="5.33203125" bestFit="1" customWidth="1" min="3323" max="3323"/>
    <col width="6.6640625" bestFit="1" customWidth="1" min="3324" max="3324"/>
    <col width="10" bestFit="1" customWidth="1" min="3325" max="3325"/>
    <col width="8.6640625" bestFit="1" customWidth="1" min="3326" max="3326"/>
    <col width="10.77734375" bestFit="1" customWidth="1" min="3327" max="3327"/>
    <col width="16.109375" bestFit="1" customWidth="1" min="3328" max="3328"/>
    <col width="6.6640625" bestFit="1" customWidth="1" min="3329" max="3329"/>
    <col width="9.5546875" bestFit="1" customWidth="1" min="3330" max="3330"/>
    <col width="21.109375" customWidth="1" min="3331" max="3331"/>
    <col width="48.21875" customWidth="1" min="3332" max="3332"/>
    <col width="4.33203125" customWidth="1" min="3333" max="3333"/>
    <col width="3.33203125" bestFit="1" customWidth="1" min="3578" max="3578"/>
    <col width="5.33203125" bestFit="1" customWidth="1" min="3579" max="3579"/>
    <col width="6.6640625" bestFit="1" customWidth="1" min="3580" max="3580"/>
    <col width="10" bestFit="1" customWidth="1" min="3581" max="3581"/>
    <col width="8.6640625" bestFit="1" customWidth="1" min="3582" max="3582"/>
    <col width="10.77734375" bestFit="1" customWidth="1" min="3583" max="3583"/>
    <col width="16.109375" bestFit="1" customWidth="1" min="3584" max="3584"/>
    <col width="6.6640625" bestFit="1" customWidth="1" min="3585" max="3585"/>
    <col width="9.5546875" bestFit="1" customWidth="1" min="3586" max="3586"/>
    <col width="21.109375" customWidth="1" min="3587" max="3587"/>
    <col width="48.21875" customWidth="1" min="3588" max="3588"/>
    <col width="4.33203125" customWidth="1" min="3589" max="3589"/>
    <col width="3.33203125" bestFit="1" customWidth="1" min="3834" max="3834"/>
    <col width="5.33203125" bestFit="1" customWidth="1" min="3835" max="3835"/>
    <col width="6.6640625" bestFit="1" customWidth="1" min="3836" max="3836"/>
    <col width="10" bestFit="1" customWidth="1" min="3837" max="3837"/>
    <col width="8.6640625" bestFit="1" customWidth="1" min="3838" max="3838"/>
    <col width="10.77734375" bestFit="1" customWidth="1" min="3839" max="3839"/>
    <col width="16.109375" bestFit="1" customWidth="1" min="3840" max="3840"/>
    <col width="6.6640625" bestFit="1" customWidth="1" min="3841" max="3841"/>
    <col width="9.5546875" bestFit="1" customWidth="1" min="3842" max="3842"/>
    <col width="21.109375" customWidth="1" min="3843" max="3843"/>
    <col width="48.21875" customWidth="1" min="3844" max="3844"/>
    <col width="4.33203125" customWidth="1" min="3845" max="3845"/>
    <col width="3.33203125" bestFit="1" customWidth="1" min="4090" max="4090"/>
    <col width="5.33203125" bestFit="1" customWidth="1" min="4091" max="4091"/>
    <col width="6.6640625" bestFit="1" customWidth="1" min="4092" max="4092"/>
    <col width="10" bestFit="1" customWidth="1" min="4093" max="4093"/>
    <col width="8.6640625" bestFit="1" customWidth="1" min="4094" max="4094"/>
    <col width="10.77734375" bestFit="1" customWidth="1" min="4095" max="4095"/>
    <col width="16.109375" bestFit="1" customWidth="1" min="4096" max="4096"/>
    <col width="6.6640625" bestFit="1" customWidth="1" min="4097" max="4097"/>
    <col width="9.5546875" bestFit="1" customWidth="1" min="4098" max="4098"/>
    <col width="21.109375" customWidth="1" min="4099" max="4099"/>
    <col width="48.21875" customWidth="1" min="4100" max="4100"/>
    <col width="4.33203125" customWidth="1" min="4101" max="4101"/>
    <col width="3.33203125" bestFit="1" customWidth="1" min="4346" max="4346"/>
    <col width="5.33203125" bestFit="1" customWidth="1" min="4347" max="4347"/>
    <col width="6.6640625" bestFit="1" customWidth="1" min="4348" max="4348"/>
    <col width="10" bestFit="1" customWidth="1" min="4349" max="4349"/>
    <col width="8.6640625" bestFit="1" customWidth="1" min="4350" max="4350"/>
    <col width="10.77734375" bestFit="1" customWidth="1" min="4351" max="4351"/>
    <col width="16.109375" bestFit="1" customWidth="1" min="4352" max="4352"/>
    <col width="6.6640625" bestFit="1" customWidth="1" min="4353" max="4353"/>
    <col width="9.5546875" bestFit="1" customWidth="1" min="4354" max="4354"/>
    <col width="21.109375" customWidth="1" min="4355" max="4355"/>
    <col width="48.21875" customWidth="1" min="4356" max="4356"/>
    <col width="4.33203125" customWidth="1" min="4357" max="4357"/>
    <col width="3.33203125" bestFit="1" customWidth="1" min="4602" max="4602"/>
    <col width="5.33203125" bestFit="1" customWidth="1" min="4603" max="4603"/>
    <col width="6.6640625" bestFit="1" customWidth="1" min="4604" max="4604"/>
    <col width="10" bestFit="1" customWidth="1" min="4605" max="4605"/>
    <col width="8.6640625" bestFit="1" customWidth="1" min="4606" max="4606"/>
    <col width="10.77734375" bestFit="1" customWidth="1" min="4607" max="4607"/>
    <col width="16.109375" bestFit="1" customWidth="1" min="4608" max="4608"/>
    <col width="6.6640625" bestFit="1" customWidth="1" min="4609" max="4609"/>
    <col width="9.5546875" bestFit="1" customWidth="1" min="4610" max="4610"/>
    <col width="21.109375" customWidth="1" min="4611" max="4611"/>
    <col width="48.21875" customWidth="1" min="4612" max="4612"/>
    <col width="4.33203125" customWidth="1" min="4613" max="4613"/>
    <col width="3.33203125" bestFit="1" customWidth="1" min="4858" max="4858"/>
    <col width="5.33203125" bestFit="1" customWidth="1" min="4859" max="4859"/>
    <col width="6.6640625" bestFit="1" customWidth="1" min="4860" max="4860"/>
    <col width="10" bestFit="1" customWidth="1" min="4861" max="4861"/>
    <col width="8.6640625" bestFit="1" customWidth="1" min="4862" max="4862"/>
    <col width="10.77734375" bestFit="1" customWidth="1" min="4863" max="4863"/>
    <col width="16.109375" bestFit="1" customWidth="1" min="4864" max="4864"/>
    <col width="6.6640625" bestFit="1" customWidth="1" min="4865" max="4865"/>
    <col width="9.5546875" bestFit="1" customWidth="1" min="4866" max="4866"/>
    <col width="21.109375" customWidth="1" min="4867" max="4867"/>
    <col width="48.21875" customWidth="1" min="4868" max="4868"/>
    <col width="4.33203125" customWidth="1" min="4869" max="4869"/>
    <col width="3.33203125" bestFit="1" customWidth="1" min="5114" max="5114"/>
    <col width="5.33203125" bestFit="1" customWidth="1" min="5115" max="5115"/>
    <col width="6.6640625" bestFit="1" customWidth="1" min="5116" max="5116"/>
    <col width="10" bestFit="1" customWidth="1" min="5117" max="5117"/>
    <col width="8.6640625" bestFit="1" customWidth="1" min="5118" max="5118"/>
    <col width="10.77734375" bestFit="1" customWidth="1" min="5119" max="5119"/>
    <col width="16.109375" bestFit="1" customWidth="1" min="5120" max="5120"/>
    <col width="6.6640625" bestFit="1" customWidth="1" min="5121" max="5121"/>
    <col width="9.5546875" bestFit="1" customWidth="1" min="5122" max="5122"/>
    <col width="21.109375" customWidth="1" min="5123" max="5123"/>
    <col width="48.21875" customWidth="1" min="5124" max="5124"/>
    <col width="4.33203125" customWidth="1" min="5125" max="5125"/>
    <col width="3.33203125" bestFit="1" customWidth="1" min="5370" max="5370"/>
    <col width="5.33203125" bestFit="1" customWidth="1" min="5371" max="5371"/>
    <col width="6.6640625" bestFit="1" customWidth="1" min="5372" max="5372"/>
    <col width="10" bestFit="1" customWidth="1" min="5373" max="5373"/>
    <col width="8.6640625" bestFit="1" customWidth="1" min="5374" max="5374"/>
    <col width="10.77734375" bestFit="1" customWidth="1" min="5375" max="5375"/>
    <col width="16.109375" bestFit="1" customWidth="1" min="5376" max="5376"/>
    <col width="6.6640625" bestFit="1" customWidth="1" min="5377" max="5377"/>
    <col width="9.5546875" bestFit="1" customWidth="1" min="5378" max="5378"/>
    <col width="21.109375" customWidth="1" min="5379" max="5379"/>
    <col width="48.21875" customWidth="1" min="5380" max="5380"/>
    <col width="4.33203125" customWidth="1" min="5381" max="5381"/>
    <col width="3.33203125" bestFit="1" customWidth="1" min="5626" max="5626"/>
    <col width="5.33203125" bestFit="1" customWidth="1" min="5627" max="5627"/>
    <col width="6.6640625" bestFit="1" customWidth="1" min="5628" max="5628"/>
    <col width="10" bestFit="1" customWidth="1" min="5629" max="5629"/>
    <col width="8.6640625" bestFit="1" customWidth="1" min="5630" max="5630"/>
    <col width="10.77734375" bestFit="1" customWidth="1" min="5631" max="5631"/>
    <col width="16.109375" bestFit="1" customWidth="1" min="5632" max="5632"/>
    <col width="6.6640625" bestFit="1" customWidth="1" min="5633" max="5633"/>
    <col width="9.5546875" bestFit="1" customWidth="1" min="5634" max="5634"/>
    <col width="21.109375" customWidth="1" min="5635" max="5635"/>
    <col width="48.21875" customWidth="1" min="5636" max="5636"/>
    <col width="4.33203125" customWidth="1" min="5637" max="5637"/>
    <col width="3.33203125" bestFit="1" customWidth="1" min="5882" max="5882"/>
    <col width="5.33203125" bestFit="1" customWidth="1" min="5883" max="5883"/>
    <col width="6.6640625" bestFit="1" customWidth="1" min="5884" max="5884"/>
    <col width="10" bestFit="1" customWidth="1" min="5885" max="5885"/>
    <col width="8.6640625" bestFit="1" customWidth="1" min="5886" max="5886"/>
    <col width="10.77734375" bestFit="1" customWidth="1" min="5887" max="5887"/>
    <col width="16.109375" bestFit="1" customWidth="1" min="5888" max="5888"/>
    <col width="6.6640625" bestFit="1" customWidth="1" min="5889" max="5889"/>
    <col width="9.5546875" bestFit="1" customWidth="1" min="5890" max="5890"/>
    <col width="21.109375" customWidth="1" min="5891" max="5891"/>
    <col width="48.21875" customWidth="1" min="5892" max="5892"/>
    <col width="4.33203125" customWidth="1" min="5893" max="5893"/>
    <col width="3.33203125" bestFit="1" customWidth="1" min="6138" max="6138"/>
    <col width="5.33203125" bestFit="1" customWidth="1" min="6139" max="6139"/>
    <col width="6.6640625" bestFit="1" customWidth="1" min="6140" max="6140"/>
    <col width="10" bestFit="1" customWidth="1" min="6141" max="6141"/>
    <col width="8.6640625" bestFit="1" customWidth="1" min="6142" max="6142"/>
    <col width="10.77734375" bestFit="1" customWidth="1" min="6143" max="6143"/>
    <col width="16.109375" bestFit="1" customWidth="1" min="6144" max="6144"/>
    <col width="6.6640625" bestFit="1" customWidth="1" min="6145" max="6145"/>
    <col width="9.5546875" bestFit="1" customWidth="1" min="6146" max="6146"/>
    <col width="21.109375" customWidth="1" min="6147" max="6147"/>
    <col width="48.21875" customWidth="1" min="6148" max="6148"/>
    <col width="4.33203125" customWidth="1" min="6149" max="6149"/>
    <col width="3.33203125" bestFit="1" customWidth="1" min="6394" max="6394"/>
    <col width="5.33203125" bestFit="1" customWidth="1" min="6395" max="6395"/>
    <col width="6.6640625" bestFit="1" customWidth="1" min="6396" max="6396"/>
    <col width="10" bestFit="1" customWidth="1" min="6397" max="6397"/>
    <col width="8.6640625" bestFit="1" customWidth="1" min="6398" max="6398"/>
    <col width="10.77734375" bestFit="1" customWidth="1" min="6399" max="6399"/>
    <col width="16.109375" bestFit="1" customWidth="1" min="6400" max="6400"/>
    <col width="6.6640625" bestFit="1" customWidth="1" min="6401" max="6401"/>
    <col width="9.5546875" bestFit="1" customWidth="1" min="6402" max="6402"/>
    <col width="21.109375" customWidth="1" min="6403" max="6403"/>
    <col width="48.21875" customWidth="1" min="6404" max="6404"/>
    <col width="4.33203125" customWidth="1" min="6405" max="6405"/>
    <col width="3.33203125" bestFit="1" customWidth="1" min="6650" max="6650"/>
    <col width="5.33203125" bestFit="1" customWidth="1" min="6651" max="6651"/>
    <col width="6.6640625" bestFit="1" customWidth="1" min="6652" max="6652"/>
    <col width="10" bestFit="1" customWidth="1" min="6653" max="6653"/>
    <col width="8.6640625" bestFit="1" customWidth="1" min="6654" max="6654"/>
    <col width="10.77734375" bestFit="1" customWidth="1" min="6655" max="6655"/>
    <col width="16.109375" bestFit="1" customWidth="1" min="6656" max="6656"/>
    <col width="6.6640625" bestFit="1" customWidth="1" min="6657" max="6657"/>
    <col width="9.5546875" bestFit="1" customWidth="1" min="6658" max="6658"/>
    <col width="21.109375" customWidth="1" min="6659" max="6659"/>
    <col width="48.21875" customWidth="1" min="6660" max="6660"/>
    <col width="4.33203125" customWidth="1" min="6661" max="6661"/>
    <col width="3.33203125" bestFit="1" customWidth="1" min="6906" max="6906"/>
    <col width="5.33203125" bestFit="1" customWidth="1" min="6907" max="6907"/>
    <col width="6.6640625" bestFit="1" customWidth="1" min="6908" max="6908"/>
    <col width="10" bestFit="1" customWidth="1" min="6909" max="6909"/>
    <col width="8.6640625" bestFit="1" customWidth="1" min="6910" max="6910"/>
    <col width="10.77734375" bestFit="1" customWidth="1" min="6911" max="6911"/>
    <col width="16.109375" bestFit="1" customWidth="1" min="6912" max="6912"/>
    <col width="6.6640625" bestFit="1" customWidth="1" min="6913" max="6913"/>
    <col width="9.5546875" bestFit="1" customWidth="1" min="6914" max="6914"/>
    <col width="21.109375" customWidth="1" min="6915" max="6915"/>
    <col width="48.21875" customWidth="1" min="6916" max="6916"/>
    <col width="4.33203125" customWidth="1" min="6917" max="6917"/>
    <col width="3.33203125" bestFit="1" customWidth="1" min="7162" max="7162"/>
    <col width="5.33203125" bestFit="1" customWidth="1" min="7163" max="7163"/>
    <col width="6.6640625" bestFit="1" customWidth="1" min="7164" max="7164"/>
    <col width="10" bestFit="1" customWidth="1" min="7165" max="7165"/>
    <col width="8.6640625" bestFit="1" customWidth="1" min="7166" max="7166"/>
    <col width="10.77734375" bestFit="1" customWidth="1" min="7167" max="7167"/>
    <col width="16.109375" bestFit="1" customWidth="1" min="7168" max="7168"/>
    <col width="6.6640625" bestFit="1" customWidth="1" min="7169" max="7169"/>
    <col width="9.5546875" bestFit="1" customWidth="1" min="7170" max="7170"/>
    <col width="21.109375" customWidth="1" min="7171" max="7171"/>
    <col width="48.21875" customWidth="1" min="7172" max="7172"/>
    <col width="4.33203125" customWidth="1" min="7173" max="7173"/>
    <col width="3.33203125" bestFit="1" customWidth="1" min="7418" max="7418"/>
    <col width="5.33203125" bestFit="1" customWidth="1" min="7419" max="7419"/>
    <col width="6.6640625" bestFit="1" customWidth="1" min="7420" max="7420"/>
    <col width="10" bestFit="1" customWidth="1" min="7421" max="7421"/>
    <col width="8.6640625" bestFit="1" customWidth="1" min="7422" max="7422"/>
    <col width="10.77734375" bestFit="1" customWidth="1" min="7423" max="7423"/>
    <col width="16.109375" bestFit="1" customWidth="1" min="7424" max="7424"/>
    <col width="6.6640625" bestFit="1" customWidth="1" min="7425" max="7425"/>
    <col width="9.5546875" bestFit="1" customWidth="1" min="7426" max="7426"/>
    <col width="21.109375" customWidth="1" min="7427" max="7427"/>
    <col width="48.21875" customWidth="1" min="7428" max="7428"/>
    <col width="4.33203125" customWidth="1" min="7429" max="7429"/>
    <col width="3.33203125" bestFit="1" customWidth="1" min="7674" max="7674"/>
    <col width="5.33203125" bestFit="1" customWidth="1" min="7675" max="7675"/>
    <col width="6.6640625" bestFit="1" customWidth="1" min="7676" max="7676"/>
    <col width="10" bestFit="1" customWidth="1" min="7677" max="7677"/>
    <col width="8.6640625" bestFit="1" customWidth="1" min="7678" max="7678"/>
    <col width="10.77734375" bestFit="1" customWidth="1" min="7679" max="7679"/>
    <col width="16.109375" bestFit="1" customWidth="1" min="7680" max="7680"/>
    <col width="6.6640625" bestFit="1" customWidth="1" min="7681" max="7681"/>
    <col width="9.5546875" bestFit="1" customWidth="1" min="7682" max="7682"/>
    <col width="21.109375" customWidth="1" min="7683" max="7683"/>
    <col width="48.21875" customWidth="1" min="7684" max="7684"/>
    <col width="4.33203125" customWidth="1" min="7685" max="7685"/>
    <col width="3.33203125" bestFit="1" customWidth="1" min="7930" max="7930"/>
    <col width="5.33203125" bestFit="1" customWidth="1" min="7931" max="7931"/>
    <col width="6.6640625" bestFit="1" customWidth="1" min="7932" max="7932"/>
    <col width="10" bestFit="1" customWidth="1" min="7933" max="7933"/>
    <col width="8.6640625" bestFit="1" customWidth="1" min="7934" max="7934"/>
    <col width="10.77734375" bestFit="1" customWidth="1" min="7935" max="7935"/>
    <col width="16.109375" bestFit="1" customWidth="1" min="7936" max="7936"/>
    <col width="6.6640625" bestFit="1" customWidth="1" min="7937" max="7937"/>
    <col width="9.5546875" bestFit="1" customWidth="1" min="7938" max="7938"/>
    <col width="21.109375" customWidth="1" min="7939" max="7939"/>
    <col width="48.21875" customWidth="1" min="7940" max="7940"/>
    <col width="4.33203125" customWidth="1" min="7941" max="7941"/>
    <col width="3.33203125" bestFit="1" customWidth="1" min="8186" max="8186"/>
    <col width="5.33203125" bestFit="1" customWidth="1" min="8187" max="8187"/>
    <col width="6.6640625" bestFit="1" customWidth="1" min="8188" max="8188"/>
    <col width="10" bestFit="1" customWidth="1" min="8189" max="8189"/>
    <col width="8.6640625" bestFit="1" customWidth="1" min="8190" max="8190"/>
    <col width="10.77734375" bestFit="1" customWidth="1" min="8191" max="8191"/>
    <col width="16.109375" bestFit="1" customWidth="1" min="8192" max="8192"/>
    <col width="6.6640625" bestFit="1" customWidth="1" min="8193" max="8193"/>
    <col width="9.5546875" bestFit="1" customWidth="1" min="8194" max="8194"/>
    <col width="21.109375" customWidth="1" min="8195" max="8195"/>
    <col width="48.21875" customWidth="1" min="8196" max="8196"/>
    <col width="4.33203125" customWidth="1" min="8197" max="8197"/>
    <col width="3.33203125" bestFit="1" customWidth="1" min="8442" max="8442"/>
    <col width="5.33203125" bestFit="1" customWidth="1" min="8443" max="8443"/>
    <col width="6.6640625" bestFit="1" customWidth="1" min="8444" max="8444"/>
    <col width="10" bestFit="1" customWidth="1" min="8445" max="8445"/>
    <col width="8.6640625" bestFit="1" customWidth="1" min="8446" max="8446"/>
    <col width="10.77734375" bestFit="1" customWidth="1" min="8447" max="8447"/>
    <col width="16.109375" bestFit="1" customWidth="1" min="8448" max="8448"/>
    <col width="6.6640625" bestFit="1" customWidth="1" min="8449" max="8449"/>
    <col width="9.5546875" bestFit="1" customWidth="1" min="8450" max="8450"/>
    <col width="21.109375" customWidth="1" min="8451" max="8451"/>
    <col width="48.21875" customWidth="1" min="8452" max="8452"/>
    <col width="4.33203125" customWidth="1" min="8453" max="8453"/>
    <col width="3.33203125" bestFit="1" customWidth="1" min="8698" max="8698"/>
    <col width="5.33203125" bestFit="1" customWidth="1" min="8699" max="8699"/>
    <col width="6.6640625" bestFit="1" customWidth="1" min="8700" max="8700"/>
    <col width="10" bestFit="1" customWidth="1" min="8701" max="8701"/>
    <col width="8.6640625" bestFit="1" customWidth="1" min="8702" max="8702"/>
    <col width="10.77734375" bestFit="1" customWidth="1" min="8703" max="8703"/>
    <col width="16.109375" bestFit="1" customWidth="1" min="8704" max="8704"/>
    <col width="6.6640625" bestFit="1" customWidth="1" min="8705" max="8705"/>
    <col width="9.5546875" bestFit="1" customWidth="1" min="8706" max="8706"/>
    <col width="21.109375" customWidth="1" min="8707" max="8707"/>
    <col width="48.21875" customWidth="1" min="8708" max="8708"/>
    <col width="4.33203125" customWidth="1" min="8709" max="8709"/>
    <col width="3.33203125" bestFit="1" customWidth="1" min="8954" max="8954"/>
    <col width="5.33203125" bestFit="1" customWidth="1" min="8955" max="8955"/>
    <col width="6.6640625" bestFit="1" customWidth="1" min="8956" max="8956"/>
    <col width="10" bestFit="1" customWidth="1" min="8957" max="8957"/>
    <col width="8.6640625" bestFit="1" customWidth="1" min="8958" max="8958"/>
    <col width="10.77734375" bestFit="1" customWidth="1" min="8959" max="8959"/>
    <col width="16.109375" bestFit="1" customWidth="1" min="8960" max="8960"/>
    <col width="6.6640625" bestFit="1" customWidth="1" min="8961" max="8961"/>
    <col width="9.5546875" bestFit="1" customWidth="1" min="8962" max="8962"/>
    <col width="21.109375" customWidth="1" min="8963" max="8963"/>
    <col width="48.21875" customWidth="1" min="8964" max="8964"/>
    <col width="4.33203125" customWidth="1" min="8965" max="8965"/>
    <col width="3.33203125" bestFit="1" customWidth="1" min="9210" max="9210"/>
    <col width="5.33203125" bestFit="1" customWidth="1" min="9211" max="9211"/>
    <col width="6.6640625" bestFit="1" customWidth="1" min="9212" max="9212"/>
    <col width="10" bestFit="1" customWidth="1" min="9213" max="9213"/>
    <col width="8.6640625" bestFit="1" customWidth="1" min="9214" max="9214"/>
    <col width="10.77734375" bestFit="1" customWidth="1" min="9215" max="9215"/>
    <col width="16.109375" bestFit="1" customWidth="1" min="9216" max="9216"/>
    <col width="6.6640625" bestFit="1" customWidth="1" min="9217" max="9217"/>
    <col width="9.5546875" bestFit="1" customWidth="1" min="9218" max="9218"/>
    <col width="21.109375" customWidth="1" min="9219" max="9219"/>
    <col width="48.21875" customWidth="1" min="9220" max="9220"/>
    <col width="4.33203125" customWidth="1" min="9221" max="9221"/>
    <col width="3.33203125" bestFit="1" customWidth="1" min="9466" max="9466"/>
    <col width="5.33203125" bestFit="1" customWidth="1" min="9467" max="9467"/>
    <col width="6.6640625" bestFit="1" customWidth="1" min="9468" max="9468"/>
    <col width="10" bestFit="1" customWidth="1" min="9469" max="9469"/>
    <col width="8.6640625" bestFit="1" customWidth="1" min="9470" max="9470"/>
    <col width="10.77734375" bestFit="1" customWidth="1" min="9471" max="9471"/>
    <col width="16.109375" bestFit="1" customWidth="1" min="9472" max="9472"/>
    <col width="6.6640625" bestFit="1" customWidth="1" min="9473" max="9473"/>
    <col width="9.5546875" bestFit="1" customWidth="1" min="9474" max="9474"/>
    <col width="21.109375" customWidth="1" min="9475" max="9475"/>
    <col width="48.21875" customWidth="1" min="9476" max="9476"/>
    <col width="4.33203125" customWidth="1" min="9477" max="9477"/>
    <col width="3.33203125" bestFit="1" customWidth="1" min="9722" max="9722"/>
    <col width="5.33203125" bestFit="1" customWidth="1" min="9723" max="9723"/>
    <col width="6.6640625" bestFit="1" customWidth="1" min="9724" max="9724"/>
    <col width="10" bestFit="1" customWidth="1" min="9725" max="9725"/>
    <col width="8.6640625" bestFit="1" customWidth="1" min="9726" max="9726"/>
    <col width="10.77734375" bestFit="1" customWidth="1" min="9727" max="9727"/>
    <col width="16.109375" bestFit="1" customWidth="1" min="9728" max="9728"/>
    <col width="6.6640625" bestFit="1" customWidth="1" min="9729" max="9729"/>
    <col width="9.5546875" bestFit="1" customWidth="1" min="9730" max="9730"/>
    <col width="21.109375" customWidth="1" min="9731" max="9731"/>
    <col width="48.21875" customWidth="1" min="9732" max="9732"/>
    <col width="4.33203125" customWidth="1" min="9733" max="9733"/>
    <col width="3.33203125" bestFit="1" customWidth="1" min="9978" max="9978"/>
    <col width="5.33203125" bestFit="1" customWidth="1" min="9979" max="9979"/>
    <col width="6.6640625" bestFit="1" customWidth="1" min="9980" max="9980"/>
    <col width="10" bestFit="1" customWidth="1" min="9981" max="9981"/>
    <col width="8.6640625" bestFit="1" customWidth="1" min="9982" max="9982"/>
    <col width="10.77734375" bestFit="1" customWidth="1" min="9983" max="9983"/>
    <col width="16.109375" bestFit="1" customWidth="1" min="9984" max="9984"/>
    <col width="6.6640625" bestFit="1" customWidth="1" min="9985" max="9985"/>
    <col width="9.5546875" bestFit="1" customWidth="1" min="9986" max="9986"/>
    <col width="21.109375" customWidth="1" min="9987" max="9987"/>
    <col width="48.21875" customWidth="1" min="9988" max="9988"/>
    <col width="4.33203125" customWidth="1" min="9989" max="9989"/>
    <col width="3.33203125" bestFit="1" customWidth="1" min="10234" max="10234"/>
    <col width="5.33203125" bestFit="1" customWidth="1" min="10235" max="10235"/>
    <col width="6.6640625" bestFit="1" customWidth="1" min="10236" max="10236"/>
    <col width="10" bestFit="1" customWidth="1" min="10237" max="10237"/>
    <col width="8.6640625" bestFit="1" customWidth="1" min="10238" max="10238"/>
    <col width="10.77734375" bestFit="1" customWidth="1" min="10239" max="10239"/>
    <col width="16.109375" bestFit="1" customWidth="1" min="10240" max="10240"/>
    <col width="6.6640625" bestFit="1" customWidth="1" min="10241" max="10241"/>
    <col width="9.5546875" bestFit="1" customWidth="1" min="10242" max="10242"/>
    <col width="21.109375" customWidth="1" min="10243" max="10243"/>
    <col width="48.21875" customWidth="1" min="10244" max="10244"/>
    <col width="4.33203125" customWidth="1" min="10245" max="10245"/>
    <col width="3.33203125" bestFit="1" customWidth="1" min="10490" max="10490"/>
    <col width="5.33203125" bestFit="1" customWidth="1" min="10491" max="10491"/>
    <col width="6.6640625" bestFit="1" customWidth="1" min="10492" max="10492"/>
    <col width="10" bestFit="1" customWidth="1" min="10493" max="10493"/>
    <col width="8.6640625" bestFit="1" customWidth="1" min="10494" max="10494"/>
    <col width="10.77734375" bestFit="1" customWidth="1" min="10495" max="10495"/>
    <col width="16.109375" bestFit="1" customWidth="1" min="10496" max="10496"/>
    <col width="6.6640625" bestFit="1" customWidth="1" min="10497" max="10497"/>
    <col width="9.5546875" bestFit="1" customWidth="1" min="10498" max="10498"/>
    <col width="21.109375" customWidth="1" min="10499" max="10499"/>
    <col width="48.21875" customWidth="1" min="10500" max="10500"/>
    <col width="4.33203125" customWidth="1" min="10501" max="10501"/>
    <col width="3.33203125" bestFit="1" customWidth="1" min="10746" max="10746"/>
    <col width="5.33203125" bestFit="1" customWidth="1" min="10747" max="10747"/>
    <col width="6.6640625" bestFit="1" customWidth="1" min="10748" max="10748"/>
    <col width="10" bestFit="1" customWidth="1" min="10749" max="10749"/>
    <col width="8.6640625" bestFit="1" customWidth="1" min="10750" max="10750"/>
    <col width="10.77734375" bestFit="1" customWidth="1" min="10751" max="10751"/>
    <col width="16.109375" bestFit="1" customWidth="1" min="10752" max="10752"/>
    <col width="6.6640625" bestFit="1" customWidth="1" min="10753" max="10753"/>
    <col width="9.5546875" bestFit="1" customWidth="1" min="10754" max="10754"/>
    <col width="21.109375" customWidth="1" min="10755" max="10755"/>
    <col width="48.21875" customWidth="1" min="10756" max="10756"/>
    <col width="4.33203125" customWidth="1" min="10757" max="10757"/>
    <col width="3.33203125" bestFit="1" customWidth="1" min="11002" max="11002"/>
    <col width="5.33203125" bestFit="1" customWidth="1" min="11003" max="11003"/>
    <col width="6.6640625" bestFit="1" customWidth="1" min="11004" max="11004"/>
    <col width="10" bestFit="1" customWidth="1" min="11005" max="11005"/>
    <col width="8.6640625" bestFit="1" customWidth="1" min="11006" max="11006"/>
    <col width="10.77734375" bestFit="1" customWidth="1" min="11007" max="11007"/>
    <col width="16.109375" bestFit="1" customWidth="1" min="11008" max="11008"/>
    <col width="6.6640625" bestFit="1" customWidth="1" min="11009" max="11009"/>
    <col width="9.5546875" bestFit="1" customWidth="1" min="11010" max="11010"/>
    <col width="21.109375" customWidth="1" min="11011" max="11011"/>
    <col width="48.21875" customWidth="1" min="11012" max="11012"/>
    <col width="4.33203125" customWidth="1" min="11013" max="11013"/>
    <col width="3.33203125" bestFit="1" customWidth="1" min="11258" max="11258"/>
    <col width="5.33203125" bestFit="1" customWidth="1" min="11259" max="11259"/>
    <col width="6.6640625" bestFit="1" customWidth="1" min="11260" max="11260"/>
    <col width="10" bestFit="1" customWidth="1" min="11261" max="11261"/>
    <col width="8.6640625" bestFit="1" customWidth="1" min="11262" max="11262"/>
    <col width="10.77734375" bestFit="1" customWidth="1" min="11263" max="11263"/>
    <col width="16.109375" bestFit="1" customWidth="1" min="11264" max="11264"/>
    <col width="6.6640625" bestFit="1" customWidth="1" min="11265" max="11265"/>
    <col width="9.5546875" bestFit="1" customWidth="1" min="11266" max="11266"/>
    <col width="21.109375" customWidth="1" min="11267" max="11267"/>
    <col width="48.21875" customWidth="1" min="11268" max="11268"/>
    <col width="4.33203125" customWidth="1" min="11269" max="11269"/>
    <col width="3.33203125" bestFit="1" customWidth="1" min="11514" max="11514"/>
    <col width="5.33203125" bestFit="1" customWidth="1" min="11515" max="11515"/>
    <col width="6.6640625" bestFit="1" customWidth="1" min="11516" max="11516"/>
    <col width="10" bestFit="1" customWidth="1" min="11517" max="11517"/>
    <col width="8.6640625" bestFit="1" customWidth="1" min="11518" max="11518"/>
    <col width="10.77734375" bestFit="1" customWidth="1" min="11519" max="11519"/>
    <col width="16.109375" bestFit="1" customWidth="1" min="11520" max="11520"/>
    <col width="6.6640625" bestFit="1" customWidth="1" min="11521" max="11521"/>
    <col width="9.5546875" bestFit="1" customWidth="1" min="11522" max="11522"/>
    <col width="21.109375" customWidth="1" min="11523" max="11523"/>
    <col width="48.21875" customWidth="1" min="11524" max="11524"/>
    <col width="4.33203125" customWidth="1" min="11525" max="11525"/>
    <col width="3.33203125" bestFit="1" customWidth="1" min="11770" max="11770"/>
    <col width="5.33203125" bestFit="1" customWidth="1" min="11771" max="11771"/>
    <col width="6.6640625" bestFit="1" customWidth="1" min="11772" max="11772"/>
    <col width="10" bestFit="1" customWidth="1" min="11773" max="11773"/>
    <col width="8.6640625" bestFit="1" customWidth="1" min="11774" max="11774"/>
    <col width="10.77734375" bestFit="1" customWidth="1" min="11775" max="11775"/>
    <col width="16.109375" bestFit="1" customWidth="1" min="11776" max="11776"/>
    <col width="6.6640625" bestFit="1" customWidth="1" min="11777" max="11777"/>
    <col width="9.5546875" bestFit="1" customWidth="1" min="11778" max="11778"/>
    <col width="21.109375" customWidth="1" min="11779" max="11779"/>
    <col width="48.21875" customWidth="1" min="11780" max="11780"/>
    <col width="4.33203125" customWidth="1" min="11781" max="11781"/>
    <col width="3.33203125" bestFit="1" customWidth="1" min="12026" max="12026"/>
    <col width="5.33203125" bestFit="1" customWidth="1" min="12027" max="12027"/>
    <col width="6.6640625" bestFit="1" customWidth="1" min="12028" max="12028"/>
    <col width="10" bestFit="1" customWidth="1" min="12029" max="12029"/>
    <col width="8.6640625" bestFit="1" customWidth="1" min="12030" max="12030"/>
    <col width="10.77734375" bestFit="1" customWidth="1" min="12031" max="12031"/>
    <col width="16.109375" bestFit="1" customWidth="1" min="12032" max="12032"/>
    <col width="6.6640625" bestFit="1" customWidth="1" min="12033" max="12033"/>
    <col width="9.5546875" bestFit="1" customWidth="1" min="12034" max="12034"/>
    <col width="21.109375" customWidth="1" min="12035" max="12035"/>
    <col width="48.21875" customWidth="1" min="12036" max="12036"/>
    <col width="4.33203125" customWidth="1" min="12037" max="12037"/>
    <col width="3.33203125" bestFit="1" customWidth="1" min="12282" max="12282"/>
    <col width="5.33203125" bestFit="1" customWidth="1" min="12283" max="12283"/>
    <col width="6.6640625" bestFit="1" customWidth="1" min="12284" max="12284"/>
    <col width="10" bestFit="1" customWidth="1" min="12285" max="12285"/>
    <col width="8.6640625" bestFit="1" customWidth="1" min="12286" max="12286"/>
    <col width="10.77734375" bestFit="1" customWidth="1" min="12287" max="12287"/>
    <col width="16.109375" bestFit="1" customWidth="1" min="12288" max="12288"/>
    <col width="6.6640625" bestFit="1" customWidth="1" min="12289" max="12289"/>
    <col width="9.5546875" bestFit="1" customWidth="1" min="12290" max="12290"/>
    <col width="21.109375" customWidth="1" min="12291" max="12291"/>
    <col width="48.21875" customWidth="1" min="12292" max="12292"/>
    <col width="4.33203125" customWidth="1" min="12293" max="12293"/>
    <col width="3.33203125" bestFit="1" customWidth="1" min="12538" max="12538"/>
    <col width="5.33203125" bestFit="1" customWidth="1" min="12539" max="12539"/>
    <col width="6.6640625" bestFit="1" customWidth="1" min="12540" max="12540"/>
    <col width="10" bestFit="1" customWidth="1" min="12541" max="12541"/>
    <col width="8.6640625" bestFit="1" customWidth="1" min="12542" max="12542"/>
    <col width="10.77734375" bestFit="1" customWidth="1" min="12543" max="12543"/>
    <col width="16.109375" bestFit="1" customWidth="1" min="12544" max="12544"/>
    <col width="6.6640625" bestFit="1" customWidth="1" min="12545" max="12545"/>
    <col width="9.5546875" bestFit="1" customWidth="1" min="12546" max="12546"/>
    <col width="21.109375" customWidth="1" min="12547" max="12547"/>
    <col width="48.21875" customWidth="1" min="12548" max="12548"/>
    <col width="4.33203125" customWidth="1" min="12549" max="12549"/>
    <col width="3.33203125" bestFit="1" customWidth="1" min="12794" max="12794"/>
    <col width="5.33203125" bestFit="1" customWidth="1" min="12795" max="12795"/>
    <col width="6.6640625" bestFit="1" customWidth="1" min="12796" max="12796"/>
    <col width="10" bestFit="1" customWidth="1" min="12797" max="12797"/>
    <col width="8.6640625" bestFit="1" customWidth="1" min="12798" max="12798"/>
    <col width="10.77734375" bestFit="1" customWidth="1" min="12799" max="12799"/>
    <col width="16.109375" bestFit="1" customWidth="1" min="12800" max="12800"/>
    <col width="6.6640625" bestFit="1" customWidth="1" min="12801" max="12801"/>
    <col width="9.5546875" bestFit="1" customWidth="1" min="12802" max="12802"/>
    <col width="21.109375" customWidth="1" min="12803" max="12803"/>
    <col width="48.21875" customWidth="1" min="12804" max="12804"/>
    <col width="4.33203125" customWidth="1" min="12805" max="12805"/>
    <col width="3.33203125" bestFit="1" customWidth="1" min="13050" max="13050"/>
    <col width="5.33203125" bestFit="1" customWidth="1" min="13051" max="13051"/>
    <col width="6.6640625" bestFit="1" customWidth="1" min="13052" max="13052"/>
    <col width="10" bestFit="1" customWidth="1" min="13053" max="13053"/>
    <col width="8.6640625" bestFit="1" customWidth="1" min="13054" max="13054"/>
    <col width="10.77734375" bestFit="1" customWidth="1" min="13055" max="13055"/>
    <col width="16.109375" bestFit="1" customWidth="1" min="13056" max="13056"/>
    <col width="6.6640625" bestFit="1" customWidth="1" min="13057" max="13057"/>
    <col width="9.5546875" bestFit="1" customWidth="1" min="13058" max="13058"/>
    <col width="21.109375" customWidth="1" min="13059" max="13059"/>
    <col width="48.21875" customWidth="1" min="13060" max="13060"/>
    <col width="4.33203125" customWidth="1" min="13061" max="13061"/>
    <col width="3.33203125" bestFit="1" customWidth="1" min="13306" max="13306"/>
    <col width="5.33203125" bestFit="1" customWidth="1" min="13307" max="13307"/>
    <col width="6.6640625" bestFit="1" customWidth="1" min="13308" max="13308"/>
    <col width="10" bestFit="1" customWidth="1" min="13309" max="13309"/>
    <col width="8.6640625" bestFit="1" customWidth="1" min="13310" max="13310"/>
    <col width="10.77734375" bestFit="1" customWidth="1" min="13311" max="13311"/>
    <col width="16.109375" bestFit="1" customWidth="1" min="13312" max="13312"/>
    <col width="6.6640625" bestFit="1" customWidth="1" min="13313" max="13313"/>
    <col width="9.5546875" bestFit="1" customWidth="1" min="13314" max="13314"/>
    <col width="21.109375" customWidth="1" min="13315" max="13315"/>
    <col width="48.21875" customWidth="1" min="13316" max="13316"/>
    <col width="4.33203125" customWidth="1" min="13317" max="13317"/>
    <col width="3.33203125" bestFit="1" customWidth="1" min="13562" max="13562"/>
    <col width="5.33203125" bestFit="1" customWidth="1" min="13563" max="13563"/>
    <col width="6.6640625" bestFit="1" customWidth="1" min="13564" max="13564"/>
    <col width="10" bestFit="1" customWidth="1" min="13565" max="13565"/>
    <col width="8.6640625" bestFit="1" customWidth="1" min="13566" max="13566"/>
    <col width="10.77734375" bestFit="1" customWidth="1" min="13567" max="13567"/>
    <col width="16.109375" bestFit="1" customWidth="1" min="13568" max="13568"/>
    <col width="6.6640625" bestFit="1" customWidth="1" min="13569" max="13569"/>
    <col width="9.5546875" bestFit="1" customWidth="1" min="13570" max="13570"/>
    <col width="21.109375" customWidth="1" min="13571" max="13571"/>
    <col width="48.21875" customWidth="1" min="13572" max="13572"/>
    <col width="4.33203125" customWidth="1" min="13573" max="13573"/>
    <col width="3.33203125" bestFit="1" customWidth="1" min="13818" max="13818"/>
    <col width="5.33203125" bestFit="1" customWidth="1" min="13819" max="13819"/>
    <col width="6.6640625" bestFit="1" customWidth="1" min="13820" max="13820"/>
    <col width="10" bestFit="1" customWidth="1" min="13821" max="13821"/>
    <col width="8.6640625" bestFit="1" customWidth="1" min="13822" max="13822"/>
    <col width="10.77734375" bestFit="1" customWidth="1" min="13823" max="13823"/>
    <col width="16.109375" bestFit="1" customWidth="1" min="13824" max="13824"/>
    <col width="6.6640625" bestFit="1" customWidth="1" min="13825" max="13825"/>
    <col width="9.5546875" bestFit="1" customWidth="1" min="13826" max="13826"/>
    <col width="21.109375" customWidth="1" min="13827" max="13827"/>
    <col width="48.21875" customWidth="1" min="13828" max="13828"/>
    <col width="4.33203125" customWidth="1" min="13829" max="13829"/>
    <col width="3.33203125" bestFit="1" customWidth="1" min="14074" max="14074"/>
    <col width="5.33203125" bestFit="1" customWidth="1" min="14075" max="14075"/>
    <col width="6.6640625" bestFit="1" customWidth="1" min="14076" max="14076"/>
    <col width="10" bestFit="1" customWidth="1" min="14077" max="14077"/>
    <col width="8.6640625" bestFit="1" customWidth="1" min="14078" max="14078"/>
    <col width="10.77734375" bestFit="1" customWidth="1" min="14079" max="14079"/>
    <col width="16.109375" bestFit="1" customWidth="1" min="14080" max="14080"/>
    <col width="6.6640625" bestFit="1" customWidth="1" min="14081" max="14081"/>
    <col width="9.5546875" bestFit="1" customWidth="1" min="14082" max="14082"/>
    <col width="21.109375" customWidth="1" min="14083" max="14083"/>
    <col width="48.21875" customWidth="1" min="14084" max="14084"/>
    <col width="4.33203125" customWidth="1" min="14085" max="14085"/>
    <col width="3.33203125" bestFit="1" customWidth="1" min="14330" max="14330"/>
    <col width="5.33203125" bestFit="1" customWidth="1" min="14331" max="14331"/>
    <col width="6.6640625" bestFit="1" customWidth="1" min="14332" max="14332"/>
    <col width="10" bestFit="1" customWidth="1" min="14333" max="14333"/>
    <col width="8.6640625" bestFit="1" customWidth="1" min="14334" max="14334"/>
    <col width="10.77734375" bestFit="1" customWidth="1" min="14335" max="14335"/>
    <col width="16.109375" bestFit="1" customWidth="1" min="14336" max="14336"/>
    <col width="6.6640625" bestFit="1" customWidth="1" min="14337" max="14337"/>
    <col width="9.5546875" bestFit="1" customWidth="1" min="14338" max="14338"/>
    <col width="21.109375" customWidth="1" min="14339" max="14339"/>
    <col width="48.21875" customWidth="1" min="14340" max="14340"/>
    <col width="4.33203125" customWidth="1" min="14341" max="14341"/>
    <col width="3.33203125" bestFit="1" customWidth="1" min="14586" max="14586"/>
    <col width="5.33203125" bestFit="1" customWidth="1" min="14587" max="14587"/>
    <col width="6.6640625" bestFit="1" customWidth="1" min="14588" max="14588"/>
    <col width="10" bestFit="1" customWidth="1" min="14589" max="14589"/>
    <col width="8.6640625" bestFit="1" customWidth="1" min="14590" max="14590"/>
    <col width="10.77734375" bestFit="1" customWidth="1" min="14591" max="14591"/>
    <col width="16.109375" bestFit="1" customWidth="1" min="14592" max="14592"/>
    <col width="6.6640625" bestFit="1" customWidth="1" min="14593" max="14593"/>
    <col width="9.5546875" bestFit="1" customWidth="1" min="14594" max="14594"/>
    <col width="21.109375" customWidth="1" min="14595" max="14595"/>
    <col width="48.21875" customWidth="1" min="14596" max="14596"/>
    <col width="4.33203125" customWidth="1" min="14597" max="14597"/>
    <col width="3.33203125" bestFit="1" customWidth="1" min="14842" max="14842"/>
    <col width="5.33203125" bestFit="1" customWidth="1" min="14843" max="14843"/>
    <col width="6.6640625" bestFit="1" customWidth="1" min="14844" max="14844"/>
    <col width="10" bestFit="1" customWidth="1" min="14845" max="14845"/>
    <col width="8.6640625" bestFit="1" customWidth="1" min="14846" max="14846"/>
    <col width="10.77734375" bestFit="1" customWidth="1" min="14847" max="14847"/>
    <col width="16.109375" bestFit="1" customWidth="1" min="14848" max="14848"/>
    <col width="6.6640625" bestFit="1" customWidth="1" min="14849" max="14849"/>
    <col width="9.5546875" bestFit="1" customWidth="1" min="14850" max="14850"/>
    <col width="21.109375" customWidth="1" min="14851" max="14851"/>
    <col width="48.21875" customWidth="1" min="14852" max="14852"/>
    <col width="4.33203125" customWidth="1" min="14853" max="14853"/>
    <col width="3.33203125" bestFit="1" customWidth="1" min="15098" max="15098"/>
    <col width="5.33203125" bestFit="1" customWidth="1" min="15099" max="15099"/>
    <col width="6.6640625" bestFit="1" customWidth="1" min="15100" max="15100"/>
    <col width="10" bestFit="1" customWidth="1" min="15101" max="15101"/>
    <col width="8.6640625" bestFit="1" customWidth="1" min="15102" max="15102"/>
    <col width="10.77734375" bestFit="1" customWidth="1" min="15103" max="15103"/>
    <col width="16.109375" bestFit="1" customWidth="1" min="15104" max="15104"/>
    <col width="6.6640625" bestFit="1" customWidth="1" min="15105" max="15105"/>
    <col width="9.5546875" bestFit="1" customWidth="1" min="15106" max="15106"/>
    <col width="21.109375" customWidth="1" min="15107" max="15107"/>
    <col width="48.21875" customWidth="1" min="15108" max="15108"/>
    <col width="4.33203125" customWidth="1" min="15109" max="15109"/>
    <col width="3.33203125" bestFit="1" customWidth="1" min="15354" max="15354"/>
    <col width="5.33203125" bestFit="1" customWidth="1" min="15355" max="15355"/>
    <col width="6.6640625" bestFit="1" customWidth="1" min="15356" max="15356"/>
    <col width="10" bestFit="1" customWidth="1" min="15357" max="15357"/>
    <col width="8.6640625" bestFit="1" customWidth="1" min="15358" max="15358"/>
    <col width="10.77734375" bestFit="1" customWidth="1" min="15359" max="15359"/>
    <col width="16.109375" bestFit="1" customWidth="1" min="15360" max="15360"/>
    <col width="6.6640625" bestFit="1" customWidth="1" min="15361" max="15361"/>
    <col width="9.5546875" bestFit="1" customWidth="1" min="15362" max="15362"/>
    <col width="21.109375" customWidth="1" min="15363" max="15363"/>
    <col width="48.21875" customWidth="1" min="15364" max="15364"/>
    <col width="4.33203125" customWidth="1" min="15365" max="15365"/>
    <col width="3.33203125" bestFit="1" customWidth="1" min="15610" max="15610"/>
    <col width="5.33203125" bestFit="1" customWidth="1" min="15611" max="15611"/>
    <col width="6.6640625" bestFit="1" customWidth="1" min="15612" max="15612"/>
    <col width="10" bestFit="1" customWidth="1" min="15613" max="15613"/>
    <col width="8.6640625" bestFit="1" customWidth="1" min="15614" max="15614"/>
    <col width="10.77734375" bestFit="1" customWidth="1" min="15615" max="15615"/>
    <col width="16.109375" bestFit="1" customWidth="1" min="15616" max="15616"/>
    <col width="6.6640625" bestFit="1" customWidth="1" min="15617" max="15617"/>
    <col width="9.5546875" bestFit="1" customWidth="1" min="15618" max="15618"/>
    <col width="21.109375" customWidth="1" min="15619" max="15619"/>
    <col width="48.21875" customWidth="1" min="15620" max="15620"/>
    <col width="4.33203125" customWidth="1" min="15621" max="15621"/>
    <col width="3.33203125" bestFit="1" customWidth="1" min="15866" max="15866"/>
    <col width="5.33203125" bestFit="1" customWidth="1" min="15867" max="15867"/>
    <col width="6.6640625" bestFit="1" customWidth="1" min="15868" max="15868"/>
    <col width="10" bestFit="1" customWidth="1" min="15869" max="15869"/>
    <col width="8.6640625" bestFit="1" customWidth="1" min="15870" max="15870"/>
    <col width="10.77734375" bestFit="1" customWidth="1" min="15871" max="15871"/>
    <col width="16.109375" bestFit="1" customWidth="1" min="15872" max="15872"/>
    <col width="6.6640625" bestFit="1" customWidth="1" min="15873" max="15873"/>
    <col width="9.5546875" bestFit="1" customWidth="1" min="15874" max="15874"/>
    <col width="21.109375" customWidth="1" min="15875" max="15875"/>
    <col width="48.21875" customWidth="1" min="15876" max="15876"/>
    <col width="4.33203125" customWidth="1" min="15877" max="15877"/>
    <col width="3.33203125" bestFit="1" customWidth="1" min="16122" max="16122"/>
    <col width="5.33203125" bestFit="1" customWidth="1" min="16123" max="16123"/>
    <col width="6.6640625" bestFit="1" customWidth="1" min="16124" max="16124"/>
    <col width="10" bestFit="1" customWidth="1" min="16125" max="16125"/>
    <col width="8.6640625" bestFit="1" customWidth="1" min="16126" max="16126"/>
    <col width="10.77734375" bestFit="1" customWidth="1" min="16127" max="16127"/>
    <col width="16.109375" bestFit="1" customWidth="1" min="16128" max="16128"/>
    <col width="6.6640625" bestFit="1" customWidth="1" min="16129" max="16129"/>
    <col width="9.5546875" bestFit="1" customWidth="1" min="16130" max="16130"/>
    <col width="21.109375" customWidth="1" min="16131" max="16131"/>
    <col width="48.21875" customWidth="1" min="16132" max="16132"/>
    <col width="4.33203125" customWidth="1" min="16133" max="16133"/>
  </cols>
  <sheetData>
    <row r="1" ht="12" customHeight="1">
      <c r="G1" s="26" t="inlineStr">
        <is>
          <t> </t>
        </is>
      </c>
      <c r="H1" s="26" t="inlineStr">
        <is>
          <t>2021.07.01(목)</t>
        </is>
      </c>
    </row>
    <row r="2">
      <c r="A2" s="347" t="inlineStr">
        <is>
          <t>TAMA 고정 지출 내역(2022)</t>
        </is>
      </c>
      <c r="B2" s="374" t="n"/>
      <c r="C2" s="374" t="n"/>
      <c r="D2" s="374" t="n"/>
      <c r="E2" s="374" t="n"/>
      <c r="F2" s="374" t="n"/>
      <c r="G2" s="374" t="n"/>
      <c r="H2" s="375" t="n"/>
      <c r="K2" s="1" t="n"/>
      <c r="P2" s="1" t="n"/>
      <c r="Q2" s="1" t="n"/>
      <c r="R2" s="1" t="n"/>
      <c r="S2" s="1" t="n"/>
    </row>
    <row r="3">
      <c r="A3" s="27" t="inlineStr">
        <is>
          <t>NO.</t>
        </is>
      </c>
      <c r="B3" s="27" t="inlineStr">
        <is>
          <t>일자</t>
        </is>
      </c>
      <c r="C3" s="27" t="inlineStr">
        <is>
          <t>출금은행</t>
        </is>
      </c>
      <c r="D3" s="27" t="inlineStr">
        <is>
          <t xml:space="preserve"> 금액</t>
        </is>
      </c>
      <c r="E3" s="27" t="inlineStr">
        <is>
          <t>저축</t>
        </is>
      </c>
      <c r="F3" s="27" t="inlineStr">
        <is>
          <t>보험</t>
        </is>
      </c>
      <c r="G3" s="27" t="inlineStr">
        <is>
          <t xml:space="preserve">  내역</t>
        </is>
      </c>
      <c r="H3" s="27" t="inlineStr">
        <is>
          <t>비고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4.1" customFormat="1" customHeight="1" s="1">
      <c r="A4" s="499" t="n">
        <v>1</v>
      </c>
      <c r="B4" s="29" t="n">
        <v>10</v>
      </c>
      <c r="C4" s="284" t="inlineStr">
        <is>
          <t>KB국민카드</t>
        </is>
      </c>
      <c r="D4" s="21" t="n">
        <v>452470</v>
      </c>
      <c r="E4" s="21" t="n"/>
      <c r="F4" s="21" t="n"/>
      <c r="G4" s="42" t="inlineStr">
        <is>
          <t>국민연금</t>
        </is>
      </c>
      <c r="H4" s="21" t="inlineStr">
        <is>
          <t>신한은행에서 자동이체 설정함 ==&gt; KB국민카드 자동이체로 변경[2023.02.01(수)]</t>
        </is>
      </c>
    </row>
    <row r="5" ht="14.1" customFormat="1" customHeight="1" s="1">
      <c r="A5" s="499" t="n">
        <v>2</v>
      </c>
      <c r="B5" s="29" t="n">
        <v>10</v>
      </c>
      <c r="C5" s="284" t="inlineStr">
        <is>
          <t>KB국민카드</t>
        </is>
      </c>
      <c r="D5" s="21" t="n">
        <v>134200</v>
      </c>
      <c r="E5" s="21" t="n"/>
      <c r="F5" s="21" t="n"/>
      <c r="G5" s="42" t="inlineStr">
        <is>
          <t xml:space="preserve">국민건강 보험 </t>
        </is>
      </c>
      <c r="H5" s="21" t="inlineStr">
        <is>
          <t>신한은행에서 자동이체 설정함 ==&gt; KB국민카드 자동이체로 변경[2023.02.01(수)]</t>
        </is>
      </c>
    </row>
    <row r="6" ht="14.1" customFormat="1" customHeight="1" s="1">
      <c r="A6" s="499" t="n">
        <v>3</v>
      </c>
      <c r="B6" s="29" t="n">
        <v>10</v>
      </c>
      <c r="C6" s="30" t="inlineStr">
        <is>
          <t>신한은행</t>
        </is>
      </c>
      <c r="D6" s="21" t="n">
        <v>5000</v>
      </c>
      <c r="E6" s="21" t="n"/>
      <c r="F6" s="21" t="n"/>
      <c r="G6" s="42" t="inlineStr">
        <is>
          <t>도시가스</t>
        </is>
      </c>
      <c r="H6" s="21" t="inlineStr">
        <is>
          <t>신한은행에서 자동이체 설정함</t>
        </is>
      </c>
    </row>
    <row r="7" ht="14.1" customFormat="1" customHeight="1" s="1">
      <c r="A7" s="499" t="n">
        <v>4</v>
      </c>
      <c r="B7" s="29" t="n">
        <v>12</v>
      </c>
      <c r="C7" s="283" t="inlineStr">
        <is>
          <t>현대카드</t>
        </is>
      </c>
      <c r="D7" s="21" t="n">
        <v>33000</v>
      </c>
      <c r="E7" s="21" t="n"/>
      <c r="F7" s="21" t="n"/>
      <c r="G7" s="21" t="inlineStr">
        <is>
          <t>KT 인터넷 사용료(현아트빌 404호)</t>
        </is>
      </c>
      <c r="H7" s="21" t="inlineStr">
        <is>
          <t>현대카드에서 자동이체 설정함</t>
        </is>
      </c>
    </row>
    <row r="8" ht="14.1" customFormat="1" customHeight="1" s="1">
      <c r="A8" s="499" t="n">
        <v>5</v>
      </c>
      <c r="B8" s="29" t="n">
        <v>15</v>
      </c>
      <c r="C8" s="30" t="inlineStr">
        <is>
          <t>신한은행</t>
        </is>
      </c>
      <c r="D8" s="21" t="n">
        <v>76787</v>
      </c>
      <c r="E8" s="21" t="n"/>
      <c r="F8" s="21" t="n"/>
      <c r="G8" s="92" t="inlineStr">
        <is>
          <t>한화 손해보험 실손 보험료</t>
        </is>
      </c>
      <c r="H8" s="21" t="inlineStr">
        <is>
          <t>신한은행에서 자동이체 설정함</t>
        </is>
      </c>
    </row>
    <row r="9" ht="14.1" customFormat="1" customHeight="1" s="1">
      <c r="A9" s="499" t="n">
        <v>6</v>
      </c>
      <c r="B9" s="29" t="n">
        <v>15</v>
      </c>
      <c r="C9" s="30" t="inlineStr">
        <is>
          <t>신한은행</t>
        </is>
      </c>
      <c r="D9" s="89" t="n">
        <v>23900</v>
      </c>
      <c r="E9" s="21" t="n"/>
      <c r="F9" s="21" t="n"/>
      <c r="G9" s="203" t="inlineStr">
        <is>
          <t>수종 휴대폰 요금(LG U+)</t>
        </is>
      </c>
      <c r="H9" s="21" t="inlineStr">
        <is>
          <t>신한은행에서 자동이체 설정함</t>
        </is>
      </c>
    </row>
    <row r="10" ht="14.1" customFormat="1" customHeight="1" s="1">
      <c r="A10" s="499" t="n">
        <v>7</v>
      </c>
      <c r="B10" s="29" t="n">
        <v>25</v>
      </c>
      <c r="C10" s="30" t="inlineStr">
        <is>
          <t>신한은행</t>
        </is>
      </c>
      <c r="D10" s="89" t="n">
        <v>5000</v>
      </c>
      <c r="E10" s="89" t="n"/>
      <c r="F10" s="89" t="n"/>
      <c r="G10" s="89" t="inlineStr">
        <is>
          <t>수종 용돈</t>
        </is>
      </c>
      <c r="H10" s="21" t="inlineStr">
        <is>
          <t>신한은행에서 자동이체 설정함(수종 국민은행 통장으로 송금됨)</t>
        </is>
      </c>
    </row>
    <row r="11" ht="14.1" customFormat="1" customHeight="1" s="1">
      <c r="A11" s="499" t="n">
        <v>8</v>
      </c>
      <c r="B11" s="29" t="n">
        <v>25</v>
      </c>
      <c r="C11" s="30" t="inlineStr">
        <is>
          <t>신한은행</t>
        </is>
      </c>
      <c r="D11" s="89" t="n">
        <v>200000</v>
      </c>
      <c r="E11" s="89" t="n"/>
      <c r="F11" s="89" t="inlineStr">
        <is>
          <t> </t>
        </is>
      </c>
      <c r="G11" s="89" t="inlineStr">
        <is>
          <t xml:space="preserve">부모님 생활비 </t>
        </is>
      </c>
      <c r="H11" s="21" t="inlineStr">
        <is>
          <t>신한은행에서 자동이체 설정함 ==&gt; 큰누나 MG새마을금고 통장으로 자동 입금할 것</t>
        </is>
      </c>
    </row>
    <row r="12" ht="14.1" customFormat="1" customHeight="1" s="1">
      <c r="A12" s="499" t="n">
        <v>9</v>
      </c>
      <c r="B12" s="29" t="n">
        <v>25</v>
      </c>
      <c r="C12" s="30" t="inlineStr">
        <is>
          <t>신한은행</t>
        </is>
      </c>
      <c r="D12" s="80" t="n">
        <v>33610</v>
      </c>
      <c r="E12" s="21" t="n"/>
      <c r="F12" s="21" t="n"/>
      <c r="G12" s="137" t="inlineStr">
        <is>
          <t>21. 무배당 굿앤굿어린이CI보험(Hi1304)(현대해상, 진수종)</t>
        </is>
      </c>
      <c r="H12" s="21" t="inlineStr">
        <is>
          <t>신한은행에서 자동이체 설정함 ==&gt; 대규한테 요청(의료 실비보험)</t>
        </is>
      </c>
    </row>
    <row r="13" ht="14.1" customFormat="1" customHeight="1" s="1">
      <c r="A13" s="499" t="n">
        <v>10</v>
      </c>
      <c r="B13" s="29" t="n">
        <v>25</v>
      </c>
      <c r="C13" s="30" t="inlineStr">
        <is>
          <t>신한은행</t>
        </is>
      </c>
      <c r="D13" s="21" t="n">
        <v>40000</v>
      </c>
      <c r="E13" s="21" t="n"/>
      <c r="F13" s="21" t="n"/>
      <c r="G13" s="21" t="inlineStr">
        <is>
          <t xml:space="preserve">현아트빌(빌라) 관리비 </t>
        </is>
      </c>
      <c r="H13" s="21" t="inlineStr">
        <is>
          <t>신한은행에서 자동이체 설정함</t>
        </is>
      </c>
    </row>
    <row r="14" ht="14.1" customFormat="1" customHeight="1" s="1">
      <c r="A14" s="499" t="n">
        <v>11</v>
      </c>
      <c r="B14" s="29" t="n">
        <v>25</v>
      </c>
      <c r="C14" s="283" t="inlineStr">
        <is>
          <t>현대카드</t>
        </is>
      </c>
      <c r="D14" s="21" t="n">
        <v>25000</v>
      </c>
      <c r="E14" s="21" t="n"/>
      <c r="F14" s="21" t="n"/>
      <c r="G14" s="92" t="inlineStr">
        <is>
          <t>전기 요금</t>
        </is>
      </c>
      <c r="H14" s="21" t="inlineStr">
        <is>
          <t>현대카드에서 자동이체 설정함</t>
        </is>
      </c>
    </row>
    <row r="15" ht="14.1" customFormat="1" customHeight="1" s="1">
      <c r="A15" s="499" t="n">
        <v>12</v>
      </c>
      <c r="B15" s="29" t="n">
        <v>25</v>
      </c>
      <c r="C15" s="283" t="inlineStr">
        <is>
          <t>현대카드</t>
        </is>
      </c>
      <c r="D15" s="21" t="n">
        <v>25000</v>
      </c>
      <c r="E15" s="21" t="n"/>
      <c r="F15" s="21" t="n"/>
      <c r="G15" s="92" t="inlineStr">
        <is>
          <t>핸드폰 비용(LG U+ 알뜰폰)</t>
        </is>
      </c>
      <c r="H15" s="21" t="inlineStr">
        <is>
          <t>현대카드에서 자동이체 설정함</t>
        </is>
      </c>
    </row>
    <row r="16" ht="14.1" customFormat="1" customHeight="1" s="1">
      <c r="A16" s="499" t="n">
        <v>13</v>
      </c>
      <c r="B16" s="29" t="n">
        <v>25</v>
      </c>
      <c r="C16" s="30" t="inlineStr">
        <is>
          <t>신한은행</t>
        </is>
      </c>
      <c r="D16" s="249" t="n">
        <v>500000</v>
      </c>
      <c r="E16" s="21" t="n"/>
      <c r="F16" s="21" t="n"/>
      <c r="G16" s="240" t="inlineStr">
        <is>
          <t>신용카드 결제(현대카드: 월 고정 지출)</t>
        </is>
      </c>
      <c r="H16" s="21" t="inlineStr">
        <is>
          <t>신한은행에서 자동이체 설정함</t>
        </is>
      </c>
    </row>
    <row r="17" ht="14.1" customFormat="1" customHeight="1" s="1">
      <c r="A17" s="499" t="n">
        <v>14</v>
      </c>
      <c r="B17" s="29" t="n">
        <v>28</v>
      </c>
      <c r="C17" s="30" t="inlineStr">
        <is>
          <t>신한은행</t>
        </is>
      </c>
      <c r="D17" s="21" t="n">
        <v>20000</v>
      </c>
      <c r="E17" s="21" t="n"/>
      <c r="F17" s="21" t="n"/>
      <c r="G17" s="21" t="inlineStr">
        <is>
          <t>나눔 계비</t>
        </is>
      </c>
      <c r="H17" s="21" t="inlineStr">
        <is>
          <t>신한은행에서 자동이체 설정함</t>
        </is>
      </c>
    </row>
    <row r="18" ht="12.75" customFormat="1" customHeight="1" s="1">
      <c r="A18" s="500" t="inlineStr">
        <is>
          <t>총지출(A)</t>
        </is>
      </c>
      <c r="B18" s="374" t="n"/>
      <c r="C18" s="375" t="n"/>
      <c r="D18" s="41">
        <f>SUM(D4:D17)</f>
        <v/>
      </c>
      <c r="E18" s="41" t="n"/>
      <c r="F18" s="41" t="n"/>
      <c r="G18" s="41">
        <f>D18-E18</f>
        <v/>
      </c>
      <c r="H18" s="41" t="inlineStr">
        <is>
          <t> </t>
        </is>
      </c>
    </row>
    <row r="19" ht="11.25" customFormat="1" customHeight="1" s="1">
      <c r="A19" s="21" t="n"/>
      <c r="B19" s="40" t="n">
        <v>10</v>
      </c>
      <c r="C19" s="21" t="inlineStr">
        <is>
          <t>월급여</t>
        </is>
      </c>
      <c r="D19" s="21" t="n">
        <v>7000000</v>
      </c>
      <c r="E19" s="21" t="inlineStr">
        <is>
          <t> </t>
        </is>
      </c>
      <c r="F19" s="21" t="n">
        <v>0</v>
      </c>
      <c r="G19" s="36" t="n"/>
      <c r="H19" s="37" t="inlineStr">
        <is>
          <t> </t>
        </is>
      </c>
    </row>
    <row r="20" ht="11.25" customFormat="1" customHeight="1" s="1">
      <c r="A20" s="21" t="n"/>
      <c r="B20" s="40" t="inlineStr">
        <is>
          <t> </t>
        </is>
      </c>
      <c r="C20" s="21" t="inlineStr">
        <is>
          <t> </t>
        </is>
      </c>
      <c r="D20" s="21" t="n">
        <v>0</v>
      </c>
      <c r="E20" s="21" t="n">
        <v>0</v>
      </c>
      <c r="F20" s="21" t="n">
        <v>0</v>
      </c>
      <c r="G20" s="36" t="n"/>
      <c r="H20" s="37" t="inlineStr">
        <is>
          <t> </t>
        </is>
      </c>
    </row>
    <row r="21" ht="13.5" customFormat="1" customHeight="1" s="1">
      <c r="A21" s="363" t="inlineStr">
        <is>
          <t>총수익(B)</t>
        </is>
      </c>
      <c r="B21" s="374" t="n"/>
      <c r="C21" s="375" t="n"/>
      <c r="D21" s="38">
        <f>D19-D18</f>
        <v/>
      </c>
      <c r="E21" s="38" t="inlineStr">
        <is>
          <t> </t>
        </is>
      </c>
      <c r="F21" s="38" t="inlineStr">
        <is>
          <t> </t>
        </is>
      </c>
      <c r="G21" s="20" t="n"/>
      <c r="H21" s="20" t="n"/>
    </row>
    <row r="22">
      <c r="G22" t="inlineStr">
        <is>
          <t> 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2" customHeight="1">
      <c r="G23" s="26" t="inlineStr">
        <is>
          <t> </t>
        </is>
      </c>
      <c r="H23" s="26" t="inlineStr">
        <is>
          <t>2017.01.19(목)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347" t="inlineStr">
        <is>
          <t>TAMA 고정 지출 내역(2021)</t>
        </is>
      </c>
      <c r="B24" s="374" t="n"/>
      <c r="C24" s="374" t="n"/>
      <c r="D24" s="374" t="n"/>
      <c r="E24" s="374" t="n"/>
      <c r="F24" s="374" t="n"/>
      <c r="G24" s="374" t="n"/>
      <c r="H24" s="375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27" t="inlineStr">
        <is>
          <t>NO.</t>
        </is>
      </c>
      <c r="B25" s="27" t="inlineStr">
        <is>
          <t>일자</t>
        </is>
      </c>
      <c r="C25" s="27" t="inlineStr">
        <is>
          <t>출금은행</t>
        </is>
      </c>
      <c r="D25" s="27" t="inlineStr">
        <is>
          <t xml:space="preserve"> 금액</t>
        </is>
      </c>
      <c r="E25" s="27" t="inlineStr">
        <is>
          <t>저축</t>
        </is>
      </c>
      <c r="F25" s="27" t="inlineStr">
        <is>
          <t>보험</t>
        </is>
      </c>
      <c r="G25" s="27" t="inlineStr">
        <is>
          <t xml:space="preserve">  내역</t>
        </is>
      </c>
      <c r="H25" s="27" t="inlineStr">
        <is>
          <t>비고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4.1" customFormat="1" customHeight="1" s="1">
      <c r="A26" s="499" t="n">
        <v>1</v>
      </c>
      <c r="B26" s="29" t="n">
        <v>10</v>
      </c>
      <c r="C26" s="30" t="inlineStr">
        <is>
          <t>신한은행</t>
        </is>
      </c>
      <c r="D26" s="21" t="n">
        <v>452470</v>
      </c>
      <c r="E26" s="21" t="n"/>
      <c r="F26" s="21" t="n"/>
      <c r="G26" s="42" t="inlineStr">
        <is>
          <t>국민연금 보험 보험료</t>
        </is>
      </c>
      <c r="H26" s="21" t="inlineStr">
        <is>
          <t>신한은행에서 자동이체 설정함</t>
        </is>
      </c>
    </row>
    <row r="27" ht="14.1" customFormat="1" customHeight="1" s="1">
      <c r="A27" s="499" t="n">
        <v>2</v>
      </c>
      <c r="B27" s="29" t="n">
        <v>10</v>
      </c>
      <c r="C27" s="30" t="inlineStr">
        <is>
          <t>신한은행</t>
        </is>
      </c>
      <c r="D27" s="21" t="n">
        <v>102760</v>
      </c>
      <c r="E27" s="21" t="n"/>
      <c r="F27" s="21" t="n"/>
      <c r="G27" s="42" t="inlineStr">
        <is>
          <t>국민건강 보험 보험료</t>
        </is>
      </c>
      <c r="H27" s="21" t="inlineStr">
        <is>
          <t>신한은행에서 자동이체 설정함</t>
        </is>
      </c>
    </row>
    <row r="28" ht="14.1" customFormat="1" customHeight="1" s="1">
      <c r="A28" s="499" t="n">
        <v>3</v>
      </c>
      <c r="B28" s="29" t="n">
        <v>10</v>
      </c>
      <c r="C28" s="30" t="inlineStr">
        <is>
          <t>신한은행</t>
        </is>
      </c>
      <c r="D28" s="21" t="n">
        <v>2430</v>
      </c>
      <c r="E28" s="21" t="n"/>
      <c r="F28" s="21" t="n"/>
      <c r="G28" s="42" t="inlineStr">
        <is>
          <t>도시가스</t>
        </is>
      </c>
      <c r="H28" s="21" t="inlineStr">
        <is>
          <t>신한은행에서 자동이체 설정함</t>
        </is>
      </c>
    </row>
    <row r="29" ht="14.1" customFormat="1" customHeight="1" s="1">
      <c r="A29" s="499" t="n">
        <v>6</v>
      </c>
      <c r="B29" s="29" t="n">
        <v>10</v>
      </c>
      <c r="C29" s="30" t="inlineStr">
        <is>
          <t>신한은행</t>
        </is>
      </c>
      <c r="D29" s="89" t="n">
        <v>27300</v>
      </c>
      <c r="E29" s="21" t="n"/>
      <c r="F29" s="21" t="n"/>
      <c r="G29" s="89" t="inlineStr">
        <is>
          <t>휴대폰 요금(LG U+ 할뜰폰)</t>
        </is>
      </c>
      <c r="H29" s="21" t="inlineStr">
        <is>
          <t xml:space="preserve">현대카드 자동이체 설정함 </t>
        </is>
      </c>
    </row>
    <row r="30" ht="14.1" customFormat="1" customHeight="1" s="1">
      <c r="A30" s="499" t="n">
        <v>4</v>
      </c>
      <c r="B30" s="29" t="n">
        <v>15</v>
      </c>
      <c r="C30" s="30" t="inlineStr">
        <is>
          <t>신한은행</t>
        </is>
      </c>
      <c r="D30" s="25" t="n">
        <v>76787</v>
      </c>
      <c r="E30" s="21" t="n"/>
      <c r="F30" s="21" t="n"/>
      <c r="G30" s="32" t="inlineStr">
        <is>
          <t>한화 손해보험 실손 보험료</t>
        </is>
      </c>
      <c r="H30" s="21" t="inlineStr">
        <is>
          <t>신한은행에서 자동이체 설정함</t>
        </is>
      </c>
    </row>
    <row r="31" ht="14.1" customFormat="1" customHeight="1" s="1">
      <c r="A31" s="499" t="n">
        <v>5</v>
      </c>
      <c r="B31" s="29" t="n">
        <v>15</v>
      </c>
      <c r="C31" s="30" t="inlineStr">
        <is>
          <t>신한은행</t>
        </is>
      </c>
      <c r="D31" s="89" t="n">
        <v>23900</v>
      </c>
      <c r="E31" s="21" t="n"/>
      <c r="F31" s="21" t="n"/>
      <c r="G31" s="203" t="inlineStr">
        <is>
          <t>수종 휴대폰 요금(LG U+)</t>
        </is>
      </c>
      <c r="H31" s="21" t="inlineStr">
        <is>
          <t>신한은행에서 자동이체 설정함</t>
        </is>
      </c>
    </row>
    <row r="32" ht="14.1" customFormat="1" customHeight="1" s="1">
      <c r="A32" s="499" t="n">
        <v>7</v>
      </c>
      <c r="B32" s="29" t="n">
        <v>20</v>
      </c>
      <c r="C32" s="30" t="inlineStr">
        <is>
          <t>신한은행</t>
        </is>
      </c>
      <c r="D32" s="21" t="n">
        <v>500000</v>
      </c>
      <c r="E32" s="21" t="n"/>
      <c r="F32" s="21" t="n"/>
      <c r="G32" s="21" t="inlineStr">
        <is>
          <t>수종 양육비</t>
        </is>
      </c>
      <c r="H32" s="21" t="inlineStr">
        <is>
          <t>신한은행에서 자동이체 설정함(어머니 국민은행 통장으로 송금됨)</t>
        </is>
      </c>
    </row>
    <row r="33" ht="14.1" customFormat="1" customHeight="1" s="1">
      <c r="A33" s="499" t="n">
        <v>8</v>
      </c>
      <c r="B33" s="29" t="n">
        <v>20</v>
      </c>
      <c r="C33" s="30" t="inlineStr">
        <is>
          <t>신한은행</t>
        </is>
      </c>
      <c r="D33" s="21" t="n">
        <v>50000</v>
      </c>
      <c r="E33" s="21" t="n"/>
      <c r="F33" s="21" t="n"/>
      <c r="G33" s="21" t="inlineStr">
        <is>
          <t>수종 용돈</t>
        </is>
      </c>
      <c r="H33" s="21" t="inlineStr">
        <is>
          <t>신한은행에서 자동이체 설정함(수종 국민은행 통장으로 송금됨)</t>
        </is>
      </c>
    </row>
    <row r="34" ht="14.1" customFormat="1" customHeight="1" s="1">
      <c r="A34" s="499" t="n">
        <v>9</v>
      </c>
      <c r="B34" s="29" t="n">
        <v>21</v>
      </c>
      <c r="C34" s="30" t="inlineStr">
        <is>
          <t>신한은행</t>
        </is>
      </c>
      <c r="D34" s="89" t="n">
        <v>36930</v>
      </c>
      <c r="E34" s="21" t="n"/>
      <c r="F34" s="21" t="n"/>
      <c r="G34" s="203" t="inlineStr">
        <is>
          <t>LG U+  통신료(인터넷, TV)</t>
        </is>
      </c>
      <c r="H34" s="21" t="inlineStr">
        <is>
          <t>신한은행에서 자동이체 설정함</t>
        </is>
      </c>
    </row>
    <row r="35" ht="14.1" customFormat="1" customHeight="1" s="1">
      <c r="A35" s="499" t="n">
        <v>10</v>
      </c>
      <c r="B35" s="29" t="n">
        <v>25</v>
      </c>
      <c r="C35" s="30" t="inlineStr">
        <is>
          <t>신한은행</t>
        </is>
      </c>
      <c r="D35" s="21" t="n">
        <v>200000</v>
      </c>
      <c r="E35" s="21" t="n"/>
      <c r="F35" s="21" t="inlineStr">
        <is>
          <t> </t>
        </is>
      </c>
      <c r="G35" s="21" t="inlineStr">
        <is>
          <t xml:space="preserve">부모님 생활비 </t>
        </is>
      </c>
      <c r="H35" s="21" t="inlineStr">
        <is>
          <t>신한은행에서 자동이체 설정함 ==&gt; 큰누나 MG새마을금고 통장으로 수동 입금할 것</t>
        </is>
      </c>
    </row>
    <row r="36" ht="14.1" customFormat="1" customHeight="1" s="1">
      <c r="A36" s="499" t="n">
        <v>11</v>
      </c>
      <c r="B36" s="29" t="n">
        <v>25</v>
      </c>
      <c r="C36" s="30" t="inlineStr">
        <is>
          <t>신한은행</t>
        </is>
      </c>
      <c r="D36" s="204" t="n">
        <v>33610</v>
      </c>
      <c r="E36" s="21" t="n"/>
      <c r="F36" s="21" t="n"/>
      <c r="G36" s="202" t="inlineStr">
        <is>
          <t>21. 무배당 굿앤굿어린이CI보험(Hi1304)(현대해상, 진수종)</t>
        </is>
      </c>
      <c r="H36" s="21" t="inlineStr">
        <is>
          <t>신한은행에서 자동이체 설정함 ==&gt; 대규한테 요청(의료 실비보험)</t>
        </is>
      </c>
    </row>
    <row r="37" ht="14.1" customFormat="1" customHeight="1" s="1">
      <c r="A37" s="499" t="n">
        <v>12</v>
      </c>
      <c r="B37" s="29" t="n">
        <v>25</v>
      </c>
      <c r="C37" s="30" t="inlineStr">
        <is>
          <t>신한은행</t>
        </is>
      </c>
      <c r="D37" s="21" t="n">
        <v>40000</v>
      </c>
      <c r="E37" s="21" t="n"/>
      <c r="F37" s="21" t="n"/>
      <c r="G37" s="21" t="inlineStr">
        <is>
          <t xml:space="preserve">현아트빌(빌라) 관리비 </t>
        </is>
      </c>
      <c r="H37" s="21" t="inlineStr">
        <is>
          <t>신한은행에서 자동이체 설정함</t>
        </is>
      </c>
    </row>
    <row r="38" ht="14.1" customFormat="1" customHeight="1" s="1">
      <c r="A38" s="499" t="n">
        <v>13</v>
      </c>
      <c r="B38" s="29" t="n">
        <v>28</v>
      </c>
      <c r="C38" s="30" t="inlineStr">
        <is>
          <t>신한은행</t>
        </is>
      </c>
      <c r="D38" s="21" t="n">
        <v>100000</v>
      </c>
      <c r="E38" s="21" t="n"/>
      <c r="F38" s="21" t="n"/>
      <c r="G38" s="21" t="inlineStr">
        <is>
          <t>Sh 쑥쑥크는 아이적금[1410-0874-5755]</t>
        </is>
      </c>
      <c r="H38" s="311" t="inlineStr">
        <is>
          <t>28일 신한은행에서 수협은행(진태만) 통장[0010-3072-0898]으로 타행이체 ==&gt;1일 이체 수협은행(진태만) 통장에서 이체</t>
        </is>
      </c>
    </row>
    <row r="39" ht="14.1" customFormat="1" customHeight="1" s="1">
      <c r="A39" s="499" t="n">
        <v>14</v>
      </c>
      <c r="B39" s="29" t="n">
        <v>28</v>
      </c>
      <c r="C39" s="30" t="inlineStr">
        <is>
          <t>신한은행</t>
        </is>
      </c>
      <c r="D39" s="21" t="n">
        <v>100000</v>
      </c>
      <c r="E39" s="21" t="n"/>
      <c r="F39" s="21" t="n"/>
      <c r="G39" s="21" t="inlineStr">
        <is>
          <t>Sh보고싶다! 명태야 적금2[1410-0874-8568]</t>
        </is>
      </c>
      <c r="H39" s="311" t="inlineStr">
        <is>
          <t>Sh보고싶다! 명태야 적금2 ==&gt;신한은행에서 해당 적금 통장[1410-0874-8568]으로 자동이체</t>
        </is>
      </c>
    </row>
    <row r="40" ht="14.1" customFormat="1" customHeight="1" s="1">
      <c r="A40" s="499" t="n">
        <v>15</v>
      </c>
      <c r="B40" s="29" t="n">
        <v>28</v>
      </c>
      <c r="C40" s="30" t="inlineStr">
        <is>
          <t>신한은행</t>
        </is>
      </c>
      <c r="D40" s="21" t="n">
        <v>20000</v>
      </c>
      <c r="E40" s="21" t="n"/>
      <c r="F40" s="21" t="n"/>
      <c r="G40" s="21" t="inlineStr">
        <is>
          <t>나눔 계비</t>
        </is>
      </c>
      <c r="H40" s="311" t="inlineStr">
        <is>
          <t> </t>
        </is>
      </c>
    </row>
    <row r="41" ht="12.75" customFormat="1" customHeight="1" s="1">
      <c r="A41" s="500" t="inlineStr">
        <is>
          <t>총지출(A)</t>
        </is>
      </c>
      <c r="B41" s="374" t="n"/>
      <c r="C41" s="375" t="n"/>
      <c r="D41" s="41">
        <f>SUM(D26:F40)</f>
        <v/>
      </c>
      <c r="E41" s="41" t="n"/>
      <c r="F41" s="41" t="n"/>
      <c r="G41" s="41">
        <f>D41-E41</f>
        <v/>
      </c>
      <c r="H41" s="41" t="inlineStr">
        <is>
          <t> </t>
        </is>
      </c>
    </row>
    <row r="42" ht="11.25" customFormat="1" customHeight="1" s="1">
      <c r="A42" s="21" t="n"/>
      <c r="B42" s="40" t="n">
        <v>10</v>
      </c>
      <c r="C42" s="21" t="inlineStr">
        <is>
          <t>월급여</t>
        </is>
      </c>
      <c r="D42" s="21" t="n">
        <v>6000000</v>
      </c>
      <c r="E42" s="21" t="inlineStr">
        <is>
          <t> </t>
        </is>
      </c>
      <c r="F42" s="21" t="n">
        <v>0</v>
      </c>
      <c r="G42" s="36" t="n"/>
      <c r="H42" s="37" t="inlineStr">
        <is>
          <t> </t>
        </is>
      </c>
    </row>
    <row r="43" ht="11.25" customFormat="1" customHeight="1" s="1">
      <c r="A43" s="21" t="n"/>
      <c r="B43" s="40" t="inlineStr">
        <is>
          <t> </t>
        </is>
      </c>
      <c r="C43" s="21" t="inlineStr">
        <is>
          <t> </t>
        </is>
      </c>
      <c r="D43" s="21" t="n">
        <v>0</v>
      </c>
      <c r="E43" s="21" t="n">
        <v>0</v>
      </c>
      <c r="F43" s="21" t="n">
        <v>0</v>
      </c>
      <c r="G43" s="36" t="n"/>
      <c r="H43" s="37" t="inlineStr">
        <is>
          <t> </t>
        </is>
      </c>
    </row>
    <row r="44" ht="13.5" customFormat="1" customHeight="1" s="1">
      <c r="A44" s="363" t="inlineStr">
        <is>
          <t>총수익(B)</t>
        </is>
      </c>
      <c r="B44" s="374" t="n"/>
      <c r="C44" s="375" t="n"/>
      <c r="D44" s="38">
        <f>D42-D41</f>
        <v/>
      </c>
      <c r="E44" s="38" t="inlineStr">
        <is>
          <t> </t>
        </is>
      </c>
      <c r="F44" s="38" t="inlineStr">
        <is>
          <t> </t>
        </is>
      </c>
      <c r="G44" s="20" t="n"/>
      <c r="H44" s="20" t="n"/>
    </row>
    <row r="45">
      <c r="G45" t="inlineStr">
        <is>
          <t> </t>
        </is>
      </c>
      <c r="I45" s="1" t="n"/>
      <c r="L45" s="1" t="n"/>
      <c r="M45" s="1" t="n"/>
      <c r="N45" s="1" t="n"/>
      <c r="O45" s="1" t="n"/>
    </row>
    <row r="46" ht="12" customHeight="1">
      <c r="G46" s="26" t="inlineStr">
        <is>
          <t> </t>
        </is>
      </c>
      <c r="H46" s="26" t="inlineStr">
        <is>
          <t>2017.01.19(목)</t>
        </is>
      </c>
    </row>
    <row r="47">
      <c r="A47" s="347" t="inlineStr">
        <is>
          <t>TAMA 고정 지출 내역(2021)</t>
        </is>
      </c>
      <c r="B47" s="374" t="n"/>
      <c r="C47" s="374" t="n"/>
      <c r="D47" s="374" t="n"/>
      <c r="E47" s="374" t="n"/>
      <c r="F47" s="374" t="n"/>
      <c r="G47" s="374" t="n"/>
      <c r="H47" s="375" t="n"/>
    </row>
    <row r="48">
      <c r="A48" s="27" t="inlineStr">
        <is>
          <t>NO.</t>
        </is>
      </c>
      <c r="B48" s="27" t="inlineStr">
        <is>
          <t>일자</t>
        </is>
      </c>
      <c r="C48" s="27" t="inlineStr">
        <is>
          <t>출금은행</t>
        </is>
      </c>
      <c r="D48" s="27" t="inlineStr">
        <is>
          <t xml:space="preserve"> 금액</t>
        </is>
      </c>
      <c r="E48" s="27" t="inlineStr">
        <is>
          <t>저축</t>
        </is>
      </c>
      <c r="F48" s="27" t="inlineStr">
        <is>
          <t>보험</t>
        </is>
      </c>
      <c r="G48" s="27" t="inlineStr">
        <is>
          <t xml:space="preserve">  내역</t>
        </is>
      </c>
      <c r="H48" s="27" t="inlineStr">
        <is>
          <t>비고</t>
        </is>
      </c>
      <c r="I48" s="1" t="n"/>
      <c r="J48" s="1" t="n"/>
      <c r="K48" s="1" t="n"/>
      <c r="L48" s="1" t="n"/>
    </row>
    <row r="49" customFormat="1" s="1">
      <c r="A49" s="499" t="n">
        <v>1</v>
      </c>
      <c r="B49" s="29" t="n">
        <v>15</v>
      </c>
      <c r="C49" s="30" t="inlineStr">
        <is>
          <t>신한은행</t>
        </is>
      </c>
      <c r="D49" s="76" t="n">
        <v>46722</v>
      </c>
      <c r="E49" s="21" t="n"/>
      <c r="F49" s="76" t="n">
        <v>46722</v>
      </c>
      <c r="G49" s="42" t="inlineStr">
        <is>
          <t>22. 무배당 한아름행복플러스종합보험1404(한화손해보험, 잔태만)</t>
        </is>
      </c>
      <c r="H49" s="21" t="inlineStr">
        <is>
          <t>신한은행에서 자동이체 설정함</t>
        </is>
      </c>
    </row>
    <row r="50" ht="11.25" customFormat="1" customHeight="1" s="1">
      <c r="A50" s="499" t="n">
        <v>2</v>
      </c>
      <c r="B50" s="29" t="n">
        <v>21</v>
      </c>
      <c r="C50" s="30" t="inlineStr">
        <is>
          <t>신한은행</t>
        </is>
      </c>
      <c r="D50" s="21" t="n">
        <v>72900</v>
      </c>
      <c r="E50" s="21" t="n"/>
      <c r="F50" s="21" t="n"/>
      <c r="G50" s="21" t="inlineStr">
        <is>
          <t>휴대폰 요금(KT)</t>
        </is>
      </c>
      <c r="H50" s="21" t="inlineStr">
        <is>
          <t>롯데카드 자동이체 설정함</t>
        </is>
      </c>
    </row>
    <row r="51" ht="11.25" customFormat="1" customHeight="1" s="1">
      <c r="A51" s="499" t="n">
        <v>3</v>
      </c>
      <c r="B51" s="29" t="n">
        <v>21</v>
      </c>
      <c r="C51" s="30" t="inlineStr">
        <is>
          <t>신한은행</t>
        </is>
      </c>
      <c r="D51" s="21" t="n">
        <v>36910</v>
      </c>
      <c r="E51" s="21" t="n"/>
      <c r="F51" s="21" t="n"/>
      <c r="G51" s="92" t="inlineStr">
        <is>
          <t>SK통신료(인터넷, TV)</t>
        </is>
      </c>
      <c r="H51" s="21" t="inlineStr">
        <is>
          <t>신한은행에서 자동이체 설정함</t>
        </is>
      </c>
    </row>
    <row r="52" ht="10.5" customFormat="1" customHeight="1" s="1">
      <c r="A52" s="499" t="n">
        <v>4</v>
      </c>
      <c r="B52" s="29" t="n">
        <v>25</v>
      </c>
      <c r="C52" s="30" t="inlineStr">
        <is>
          <t>신한은행</t>
        </is>
      </c>
      <c r="D52" s="21" t="n">
        <v>200000</v>
      </c>
      <c r="E52" s="21" t="n"/>
      <c r="F52" s="21" t="n"/>
      <c r="G52" s="21" t="inlineStr">
        <is>
          <t xml:space="preserve">부모님 생활비 </t>
        </is>
      </c>
      <c r="H52" s="21" t="inlineStr">
        <is>
          <t>신한은행에서 자동이체 설정함 ==&gt; 큰누나 MG새마을금고 통장으로 수동 입금할 것</t>
        </is>
      </c>
    </row>
    <row r="53" ht="11.25" customFormat="1" customHeight="1" s="1">
      <c r="A53" s="499" t="n">
        <v>5</v>
      </c>
      <c r="B53" s="29" t="n">
        <v>25</v>
      </c>
      <c r="C53" s="30" t="inlineStr">
        <is>
          <t>신한은행</t>
        </is>
      </c>
      <c r="D53" s="76" t="n">
        <v>80409</v>
      </c>
      <c r="E53" s="21" t="n"/>
      <c r="F53" s="76" t="n">
        <v>80409</v>
      </c>
      <c r="G53" s="42" t="inlineStr">
        <is>
          <t>23. 무배당플러스유니버설CI보험(한화생명, 루옌)</t>
        </is>
      </c>
      <c r="H53" s="21" t="inlineStr">
        <is>
          <t>신한은행에서 자동이체 설정함 ==&gt; 대규한테 요청(의료 실비보험)</t>
        </is>
      </c>
    </row>
    <row r="54" customFormat="1" s="1">
      <c r="A54" s="499" t="n">
        <v>6</v>
      </c>
      <c r="B54" s="29" t="n">
        <v>25</v>
      </c>
      <c r="C54" s="30" t="inlineStr">
        <is>
          <t>신한은행</t>
        </is>
      </c>
      <c r="D54" s="70" t="n">
        <v>300000</v>
      </c>
      <c r="E54" s="21" t="n"/>
      <c r="F54" s="70" t="n">
        <v>0</v>
      </c>
      <c r="G54" s="137" t="inlineStr">
        <is>
          <t>90. (무) 드림링크 변액유니버셜보험 II(매형, 진태만)</t>
        </is>
      </c>
      <c r="H54" s="37" t="inlineStr">
        <is>
          <t>신한은행에서 자동이체 설정함 ==&gt; 매형한테 가입(30만원, 납입 중지)</t>
        </is>
      </c>
    </row>
    <row r="55" customFormat="1" s="1">
      <c r="A55" s="499" t="n">
        <v>7</v>
      </c>
      <c r="B55" s="29" t="n">
        <v>25</v>
      </c>
      <c r="C55" s="30" t="inlineStr">
        <is>
          <t>신한은행</t>
        </is>
      </c>
      <c r="D55" s="76" t="n">
        <v>33540</v>
      </c>
      <c r="E55" s="21" t="n"/>
      <c r="F55" s="76" t="n">
        <v>33540</v>
      </c>
      <c r="G55" s="42" t="inlineStr">
        <is>
          <t>21. 무배당 굿앤굿어린이CI보험(Hi1304)(현대해상, 진수종)</t>
        </is>
      </c>
      <c r="H55" s="21" t="inlineStr">
        <is>
          <t>신한은행에서 자동이체 설정함 ==&gt; 대규한테 요청(의료 실비보험)</t>
        </is>
      </c>
    </row>
    <row r="56" customFormat="1" s="1">
      <c r="A56" s="499" t="n">
        <v>8</v>
      </c>
      <c r="B56" s="29" t="n">
        <v>31</v>
      </c>
      <c r="C56" s="30" t="inlineStr">
        <is>
          <t xml:space="preserve">우리카드 </t>
        </is>
      </c>
      <c r="D56" s="21" t="n">
        <v>150000</v>
      </c>
      <c r="E56" s="21" t="n"/>
      <c r="F56" s="21" t="n"/>
      <c r="G56" s="90" t="inlineStr">
        <is>
          <t>APT 관리비(대림문영APT)</t>
        </is>
      </c>
      <c r="H56" s="23" t="inlineStr">
        <is>
          <t>우리카드 자동이체 설정함(2016.08)</t>
        </is>
      </c>
    </row>
    <row r="57" customFormat="1" s="1">
      <c r="A57" s="499" t="n">
        <v>9</v>
      </c>
      <c r="B57" s="29" t="n">
        <v>31</v>
      </c>
      <c r="C57" s="30" t="inlineStr">
        <is>
          <t>KB국민카드</t>
        </is>
      </c>
      <c r="D57" s="21" t="n">
        <v>100000</v>
      </c>
      <c r="E57" s="21" t="n"/>
      <c r="F57" s="21" t="n"/>
      <c r="G57" s="89" t="inlineStr">
        <is>
          <t>도시가스</t>
        </is>
      </c>
      <c r="H57" s="93" t="inlineStr">
        <is>
          <t>서울도시가스 KB국민카드에서 자동이체됨 ==&gt; 2015년 2월 5일 자동이체 재설정</t>
        </is>
      </c>
    </row>
    <row r="58" ht="11.25" customFormat="1" customHeight="1" s="1">
      <c r="A58" s="499" t="n">
        <v>10</v>
      </c>
      <c r="B58" s="29" t="n">
        <v>28</v>
      </c>
      <c r="C58" s="30" t="inlineStr">
        <is>
          <t>신한은행</t>
        </is>
      </c>
      <c r="D58" s="21" t="n">
        <v>100000</v>
      </c>
      <c r="E58" s="21" t="n"/>
      <c r="F58" s="21" t="n"/>
      <c r="G58" s="25" t="inlineStr">
        <is>
          <t>Sh 쑥쑥크는 아이적금[1410-0874-5755]</t>
        </is>
      </c>
      <c r="H58" s="311" t="inlineStr">
        <is>
          <t>28일 신한은행에서 수협은행(진태만) 통장[0010-3072-0898]으로 타행이체 ==&gt;1일 이체 수협은행(진태만) 통장에서 이체</t>
        </is>
      </c>
    </row>
    <row r="59" ht="11.25" customFormat="1" customHeight="1" s="1">
      <c r="A59" s="499" t="n">
        <v>11</v>
      </c>
      <c r="B59" s="29" t="n">
        <v>28</v>
      </c>
      <c r="C59" s="30" t="inlineStr">
        <is>
          <t>신한은행</t>
        </is>
      </c>
      <c r="D59" s="21" t="n">
        <v>100000</v>
      </c>
      <c r="E59" s="21" t="n"/>
      <c r="F59" s="21" t="n"/>
      <c r="G59" s="21" t="inlineStr">
        <is>
          <t>Sh보고싶다! 명태야 적금2[1410-0874-8568]</t>
        </is>
      </c>
      <c r="H59" s="311" t="inlineStr">
        <is>
          <t>Sh보고싶다! 명태야 적금2 ==&gt;신한은행에서 해당 적금 통장[1410-0874-8568]으로 자동이체</t>
        </is>
      </c>
    </row>
    <row r="60" ht="13.5" customFormat="1" customHeight="1" s="1">
      <c r="A60" s="500" t="inlineStr">
        <is>
          <t>총지출(A)</t>
        </is>
      </c>
      <c r="B60" s="374" t="n"/>
      <c r="C60" s="375" t="n"/>
      <c r="D60" s="41">
        <f>SUM(D49:D59)</f>
        <v/>
      </c>
      <c r="E60" s="41">
        <f>SUM(E49:E59)</f>
        <v/>
      </c>
      <c r="F60" s="41">
        <f>SUM(F49:F59)</f>
        <v/>
      </c>
      <c r="G60" s="41">
        <f>D60-E60</f>
        <v/>
      </c>
      <c r="H60" s="41">
        <f>D60-#REF!-F54-#REF!</f>
        <v/>
      </c>
    </row>
    <row r="61" ht="11.25" customFormat="1" customHeight="1" s="1">
      <c r="A61" s="21" t="n"/>
      <c r="B61" s="40" t="n">
        <v>10</v>
      </c>
      <c r="C61" s="21" t="inlineStr">
        <is>
          <t>월급여</t>
        </is>
      </c>
      <c r="D61" s="21" t="n">
        <v>3700000</v>
      </c>
      <c r="E61" s="21" t="inlineStr">
        <is>
          <t> </t>
        </is>
      </c>
      <c r="F61" s="21" t="n">
        <v>0</v>
      </c>
      <c r="G61" s="36" t="n"/>
      <c r="H61" s="37" t="inlineStr">
        <is>
          <t> </t>
        </is>
      </c>
    </row>
    <row r="62" ht="11.25" customFormat="1" customHeight="1" s="1">
      <c r="A62" s="21" t="n"/>
      <c r="B62" s="40" t="inlineStr">
        <is>
          <t> </t>
        </is>
      </c>
      <c r="C62" s="21" t="inlineStr">
        <is>
          <t> </t>
        </is>
      </c>
      <c r="D62" s="21" t="n">
        <v>0</v>
      </c>
      <c r="E62" s="21" t="n">
        <v>0</v>
      </c>
      <c r="F62" s="21" t="n">
        <v>0</v>
      </c>
      <c r="G62" s="36" t="n"/>
      <c r="H62" s="41">
        <f>H60-E60</f>
        <v/>
      </c>
    </row>
    <row r="63" ht="13.5" customFormat="1" customHeight="1" s="1">
      <c r="A63" s="363" t="inlineStr">
        <is>
          <t>총수익(B)</t>
        </is>
      </c>
      <c r="B63" s="374" t="n"/>
      <c r="C63" s="375" t="n"/>
      <c r="D63" s="38">
        <f>D61-D60</f>
        <v/>
      </c>
      <c r="E63" s="38" t="inlineStr">
        <is>
          <t> </t>
        </is>
      </c>
      <c r="F63" s="38" t="inlineStr">
        <is>
          <t> </t>
        </is>
      </c>
      <c r="G63" s="20" t="n"/>
      <c r="H63" s="20" t="n"/>
    </row>
    <row r="64">
      <c r="G64" t="inlineStr">
        <is>
          <t> </t>
        </is>
      </c>
      <c r="L64" s="1" t="n"/>
      <c r="M64" s="1" t="n"/>
      <c r="N64" s="1" t="n"/>
      <c r="O64" s="1" t="n"/>
    </row>
    <row r="65">
      <c r="G65" s="26" t="inlineStr">
        <is>
          <t> </t>
        </is>
      </c>
      <c r="H65" s="26" t="inlineStr">
        <is>
          <t>2016.03.15(화)</t>
        </is>
      </c>
    </row>
    <row r="66">
      <c r="A66" s="347" t="inlineStr">
        <is>
          <t>TAMA 고정 지출 내역(2017)</t>
        </is>
      </c>
      <c r="B66" s="374" t="n"/>
      <c r="C66" s="374" t="n"/>
      <c r="D66" s="374" t="n"/>
      <c r="E66" s="374" t="n"/>
      <c r="F66" s="374" t="n"/>
      <c r="G66" s="374" t="n"/>
      <c r="H66" s="375" t="n"/>
    </row>
    <row r="67">
      <c r="A67" s="27" t="inlineStr">
        <is>
          <t>NO.</t>
        </is>
      </c>
      <c r="B67" s="27" t="inlineStr">
        <is>
          <t>일자</t>
        </is>
      </c>
      <c r="C67" s="27" t="inlineStr">
        <is>
          <t>출금은행</t>
        </is>
      </c>
      <c r="D67" s="27" t="inlineStr">
        <is>
          <t xml:space="preserve"> 금액</t>
        </is>
      </c>
      <c r="E67" s="27" t="inlineStr">
        <is>
          <t>저축</t>
        </is>
      </c>
      <c r="F67" s="27" t="inlineStr">
        <is>
          <t>보험</t>
        </is>
      </c>
      <c r="G67" s="27" t="inlineStr">
        <is>
          <t xml:space="preserve">  내역</t>
        </is>
      </c>
      <c r="H67" s="27" t="inlineStr">
        <is>
          <t>비고</t>
        </is>
      </c>
      <c r="I67" s="1" t="n"/>
      <c r="J67" s="1" t="n"/>
      <c r="K67" s="1" t="n"/>
      <c r="L67" s="1" t="n"/>
    </row>
    <row r="68" ht="11.25" customFormat="1" customHeight="1" s="1">
      <c r="A68" s="499" t="n">
        <v>1</v>
      </c>
      <c r="B68" s="29" t="n">
        <v>1</v>
      </c>
      <c r="C68" s="30" t="inlineStr">
        <is>
          <t>신한은행</t>
        </is>
      </c>
      <c r="D68" s="21" t="n">
        <v>100000</v>
      </c>
      <c r="E68" s="21" t="n"/>
      <c r="F68" s="21" t="n"/>
      <c r="G68" s="25" t="inlineStr">
        <is>
          <t>Sh 쑥쑥크는 아이적금[1410-0874-5755]</t>
        </is>
      </c>
      <c r="H68" s="311" t="inlineStr">
        <is>
          <t>28일 신한은행에서 수협은행(진태만) 통장[0010-3072-0898]으로 타행이체 ==&gt;1일 이체 수협은행(진태만) 통장에서 이체</t>
        </is>
      </c>
    </row>
    <row r="69" ht="11.25" customFormat="1" customHeight="1" s="1">
      <c r="A69" s="499" t="n">
        <v>2</v>
      </c>
      <c r="B69" s="29" t="n">
        <v>1</v>
      </c>
      <c r="C69" s="30" t="inlineStr">
        <is>
          <t>신한은행</t>
        </is>
      </c>
      <c r="D69" s="21" t="n">
        <v>100000</v>
      </c>
      <c r="E69" s="21" t="n"/>
      <c r="F69" s="21" t="n"/>
      <c r="G69" s="21" t="inlineStr">
        <is>
          <t>Sh보고싶다! 명태야 적금2[1410-0874-8568]</t>
        </is>
      </c>
      <c r="H69" s="311" t="inlineStr">
        <is>
          <t>1일 카카오 페이에서 수동으로 송금할 것</t>
        </is>
      </c>
    </row>
    <row r="70" customFormat="1" s="1">
      <c r="A70" s="499" t="n">
        <v>3</v>
      </c>
      <c r="B70" s="29" t="n">
        <v>15</v>
      </c>
      <c r="C70" s="30" t="inlineStr">
        <is>
          <t>신한은행</t>
        </is>
      </c>
      <c r="D70" s="76" t="n">
        <v>46722</v>
      </c>
      <c r="E70" s="21" t="n"/>
      <c r="F70" s="76" t="n">
        <v>46722</v>
      </c>
      <c r="G70" s="121" t="inlineStr">
        <is>
          <t>21. 무배당 한아름행복플러스종합보험1404(한화손해보험)(진태만)</t>
        </is>
      </c>
      <c r="H70" s="21" t="inlineStr">
        <is>
          <t>신한은행에서 자동이체 설정함</t>
        </is>
      </c>
    </row>
    <row r="71" ht="11.25" customFormat="1" customHeight="1" s="1">
      <c r="A71" s="499" t="n">
        <v>4</v>
      </c>
      <c r="B71" s="29" t="n">
        <v>21</v>
      </c>
      <c r="C71" s="30" t="inlineStr">
        <is>
          <t>신한은행</t>
        </is>
      </c>
      <c r="D71" s="21" t="n">
        <v>72900</v>
      </c>
      <c r="E71" s="21" t="n"/>
      <c r="F71" s="21" t="n"/>
      <c r="G71" s="21" t="inlineStr">
        <is>
          <t>휴대폰 요금(KT)</t>
        </is>
      </c>
      <c r="H71" s="21" t="inlineStr">
        <is>
          <t>우리카드 자동이체 설정함</t>
        </is>
      </c>
    </row>
    <row r="72" ht="11.25" customFormat="1" customHeight="1" s="1">
      <c r="A72" s="499" t="n">
        <v>5</v>
      </c>
      <c r="B72" s="29" t="n">
        <v>20</v>
      </c>
      <c r="C72" s="30" t="inlineStr">
        <is>
          <t>신한은행</t>
        </is>
      </c>
      <c r="D72" s="21" t="n">
        <v>410000</v>
      </c>
      <c r="E72" s="71" t="n">
        <v>410000</v>
      </c>
      <c r="F72" s="21" t="n"/>
      <c r="G72" s="18" t="inlineStr">
        <is>
          <t>[기업B] 신서민섬김 적금(루옌): 해지</t>
        </is>
      </c>
      <c r="H72" s="23" t="inlineStr">
        <is>
          <t>신한은행에서 자동이체 설정함(2015.11.20 ~ 2017.11.20)</t>
        </is>
      </c>
    </row>
    <row r="73" ht="11.25" customFormat="1" customHeight="1" s="1">
      <c r="A73" s="499" t="n">
        <v>6</v>
      </c>
      <c r="B73" s="29" t="n">
        <v>20</v>
      </c>
      <c r="C73" s="30" t="inlineStr">
        <is>
          <t>신한은행</t>
        </is>
      </c>
      <c r="D73" s="21" t="n">
        <v>500000</v>
      </c>
      <c r="E73" s="71" t="n">
        <v>500000</v>
      </c>
      <c r="F73" s="21" t="n"/>
      <c r="G73" s="18" t="inlineStr">
        <is>
          <t>KB국민행복 적금: 루옌): 해지</t>
        </is>
      </c>
      <c r="H73" s="23" t="inlineStr">
        <is>
          <t>신한은행에서 자동이체 설정함(2016.05.26 ~ 2017.05.25)</t>
        </is>
      </c>
    </row>
    <row r="74" ht="11.25" customFormat="1" customHeight="1" s="1">
      <c r="A74" s="499" t="n">
        <v>7</v>
      </c>
      <c r="B74" s="29" t="n">
        <v>21</v>
      </c>
      <c r="C74" s="30" t="inlineStr">
        <is>
          <t>신한은행</t>
        </is>
      </c>
      <c r="D74" s="21" t="n">
        <v>33792</v>
      </c>
      <c r="E74" s="21" t="n"/>
      <c r="F74" s="21" t="n"/>
      <c r="G74" s="92" t="inlineStr">
        <is>
          <t>SK통신료(인터넷, TV)</t>
        </is>
      </c>
      <c r="H74" s="21" t="inlineStr">
        <is>
          <t>신한은행에서 자동이체 설정함</t>
        </is>
      </c>
    </row>
    <row r="75" ht="11.25" customFormat="1" customHeight="1" s="1">
      <c r="A75" s="499" t="n">
        <v>8</v>
      </c>
      <c r="B75" s="29" t="n">
        <v>21</v>
      </c>
      <c r="C75" s="30" t="inlineStr">
        <is>
          <t>신한은행</t>
        </is>
      </c>
      <c r="D75" s="21" t="n">
        <v>70000</v>
      </c>
      <c r="E75" s="21" t="n"/>
      <c r="F75" s="21" t="n"/>
      <c r="G75" s="18" t="inlineStr">
        <is>
          <t>루옌 휴대폰 요금(SK): 해지</t>
        </is>
      </c>
      <c r="H75" s="21" t="inlineStr">
        <is>
          <t>신한은행에서 자동이체 설정함</t>
        </is>
      </c>
    </row>
    <row r="76" ht="11.25" customFormat="1" customHeight="1" s="1">
      <c r="A76" s="499" t="n">
        <v>9</v>
      </c>
      <c r="B76" s="29" t="n">
        <v>25</v>
      </c>
      <c r="C76" s="30" t="inlineStr">
        <is>
          <t>신한은행</t>
        </is>
      </c>
      <c r="D76" s="21" t="n">
        <v>200000</v>
      </c>
      <c r="E76" s="71" t="n">
        <v>200000</v>
      </c>
      <c r="F76" s="21" t="n"/>
      <c r="G76" s="18" t="inlineStr">
        <is>
          <t>[신한B] 신한 새희망 적금(루옌)</t>
        </is>
      </c>
      <c r="H76" s="23" t="inlineStr">
        <is>
          <t>신한은행에서 자동이체 설정함(2015.05.08 ~2018.05.08)</t>
        </is>
      </c>
    </row>
    <row r="77" ht="12" customFormat="1" customHeight="1" s="1">
      <c r="A77" s="499" t="n">
        <v>10</v>
      </c>
      <c r="B77" s="29" t="n">
        <v>25</v>
      </c>
      <c r="C77" s="30" t="inlineStr">
        <is>
          <t>신한은행</t>
        </is>
      </c>
      <c r="D77" s="21" t="n">
        <v>39000</v>
      </c>
      <c r="E77" s="21" t="n"/>
      <c r="F77" s="21" t="n"/>
      <c r="G77" s="165" t="inlineStr">
        <is>
          <t>눈높이 한글: 해지</t>
        </is>
      </c>
      <c r="H77" s="23" t="inlineStr">
        <is>
          <t>신한은행에서 자동이체 설정함(2016.03.25 ~ )</t>
        </is>
      </c>
    </row>
    <row r="78" ht="10.5" customFormat="1" customHeight="1" s="1">
      <c r="A78" s="499" t="n">
        <v>11</v>
      </c>
      <c r="B78" s="29" t="n">
        <v>25</v>
      </c>
      <c r="C78" s="30" t="inlineStr">
        <is>
          <t>신한은행</t>
        </is>
      </c>
      <c r="D78" s="21" t="n">
        <v>200000</v>
      </c>
      <c r="E78" s="21" t="n"/>
      <c r="F78" s="21" t="n"/>
      <c r="G78" s="21" t="inlineStr">
        <is>
          <t xml:space="preserve">부모님 생활비 </t>
        </is>
      </c>
      <c r="H78" s="21" t="inlineStr">
        <is>
          <t>신한은행에서 자동이체 설정함 ==&gt; 자동이체 취소(2019.02.09) ==&gt; 큰누나 MG새마을금고 통장으로 수동 입금할 것</t>
        </is>
      </c>
    </row>
    <row r="79" ht="11.25" customFormat="1" customHeight="1" s="1">
      <c r="A79" s="499" t="n">
        <v>12</v>
      </c>
      <c r="B79" s="29" t="n">
        <v>25</v>
      </c>
      <c r="C79" s="30" t="inlineStr">
        <is>
          <t>신한은행</t>
        </is>
      </c>
      <c r="D79" s="76" t="n">
        <v>80409</v>
      </c>
      <c r="E79" s="21" t="n"/>
      <c r="F79" s="76" t="n">
        <v>80409</v>
      </c>
      <c r="G79" s="42" t="inlineStr">
        <is>
          <t>23. 무배당플러스유니버설CI보험(한화생명, 루옌)</t>
        </is>
      </c>
      <c r="H79" s="21" t="inlineStr">
        <is>
          <t>신한은행에서 자동이체 설정함 ==&gt; 대규한테 요청(의료 실비보험)</t>
        </is>
      </c>
    </row>
    <row r="80" customFormat="1" s="1">
      <c r="A80" s="499" t="n">
        <v>13</v>
      </c>
      <c r="B80" s="29" t="n">
        <v>25</v>
      </c>
      <c r="C80" s="30" t="inlineStr">
        <is>
          <t>신한은행</t>
        </is>
      </c>
      <c r="D80" s="70" t="n">
        <v>340440</v>
      </c>
      <c r="E80" s="21" t="n"/>
      <c r="F80" s="70" t="n">
        <v>340440</v>
      </c>
      <c r="G80" s="124" t="inlineStr">
        <is>
          <t>13. PCA 스타트 어린이 변액유니버셜보험 II(진수종)</t>
        </is>
      </c>
      <c r="H80" s="21" t="inlineStr">
        <is>
          <t>신한은행에서 자동이체 설정함</t>
        </is>
      </c>
    </row>
    <row r="81" customFormat="1" s="1">
      <c r="A81" s="499" t="n">
        <v>14</v>
      </c>
      <c r="B81" s="29" t="n">
        <v>25</v>
      </c>
      <c r="C81" s="30" t="inlineStr">
        <is>
          <t>신한은행</t>
        </is>
      </c>
      <c r="D81" s="70" t="n">
        <v>300000</v>
      </c>
      <c r="E81" s="21" t="n"/>
      <c r="F81" s="70" t="n">
        <v>300000</v>
      </c>
      <c r="G81" s="124" t="inlineStr">
        <is>
          <t>11. 무배당 PCA 드림링크 변액유니버셜보험 II[02]</t>
        </is>
      </c>
      <c r="H81" s="37" t="inlineStr">
        <is>
          <t>신한은행에서 자동이체 설정함 ==&gt; 매형한테 가입</t>
        </is>
      </c>
    </row>
    <row r="82" customFormat="1" s="1">
      <c r="A82" s="499" t="n">
        <v>15</v>
      </c>
      <c r="B82" s="29" t="n">
        <v>25</v>
      </c>
      <c r="C82" s="30" t="inlineStr">
        <is>
          <t>신한은행</t>
        </is>
      </c>
      <c r="D82" s="70" t="n">
        <v>86500</v>
      </c>
      <c r="E82" s="21" t="n"/>
      <c r="F82" s="70" t="n">
        <v>86500</v>
      </c>
      <c r="G82" s="124" t="inlineStr">
        <is>
          <t>12. MET 무배당 마스터플랜 변액유니버셜종신보험(METLIFE)</t>
        </is>
      </c>
      <c r="H82" s="21" t="inlineStr">
        <is>
          <t>신한은행에서 자동이체 설정함</t>
        </is>
      </c>
    </row>
    <row r="83" customFormat="1" s="1">
      <c r="A83" s="499" t="n">
        <v>16</v>
      </c>
      <c r="B83" s="29" t="n">
        <v>25</v>
      </c>
      <c r="C83" s="30" t="inlineStr">
        <is>
          <t>신한은행</t>
        </is>
      </c>
      <c r="D83" s="76" t="n">
        <v>33540</v>
      </c>
      <c r="E83" s="21" t="n"/>
      <c r="F83" s="76" t="n">
        <v>33540</v>
      </c>
      <c r="G83" s="132" t="inlineStr">
        <is>
          <t>22. 무배당 굿앤굿어린이CI보험(Hi1304)(현대해상, 진수종)</t>
        </is>
      </c>
      <c r="H83" s="21" t="inlineStr">
        <is>
          <t>신한은행에서 자동이체 설정함 ==&gt; 대규한테 요청(의료 실비보험)</t>
        </is>
      </c>
    </row>
    <row r="84" customFormat="1" s="1">
      <c r="A84" s="499" t="n">
        <v>17</v>
      </c>
      <c r="B84" s="29" t="n">
        <v>25</v>
      </c>
      <c r="C84" s="30" t="inlineStr">
        <is>
          <t>신한은행</t>
        </is>
      </c>
      <c r="D84" s="21" t="n">
        <v>42000</v>
      </c>
      <c r="E84" s="21" t="n"/>
      <c r="F84" s="21" t="n"/>
      <c r="G84" s="90" t="inlineStr">
        <is>
          <t>눈높이 한글(수종)</t>
        </is>
      </c>
      <c r="H84" s="21" t="inlineStr">
        <is>
          <t>신한은행에서 자동이체 설정함</t>
        </is>
      </c>
    </row>
    <row r="85" customFormat="1" s="1">
      <c r="A85" s="499" t="n">
        <v>18</v>
      </c>
      <c r="B85" s="29" t="n">
        <v>31</v>
      </c>
      <c r="C85" s="30" t="inlineStr">
        <is>
          <t xml:space="preserve">우리카드 </t>
        </is>
      </c>
      <c r="D85" s="21" t="n">
        <v>150000</v>
      </c>
      <c r="E85" s="21" t="n"/>
      <c r="F85" s="21" t="n"/>
      <c r="G85" s="90" t="inlineStr">
        <is>
          <t>APT 관리비(대림문영APT)</t>
        </is>
      </c>
      <c r="H85" s="23" t="inlineStr">
        <is>
          <t>우리카드 자동이체 설정함(2016.08)</t>
        </is>
      </c>
    </row>
    <row r="86" customFormat="1" s="1">
      <c r="A86" s="499" t="n">
        <v>19</v>
      </c>
      <c r="B86" s="29" t="n">
        <v>31</v>
      </c>
      <c r="C86" s="30" t="inlineStr">
        <is>
          <t>KB국민카드</t>
        </is>
      </c>
      <c r="D86" s="21" t="n">
        <v>100000</v>
      </c>
      <c r="E86" s="21" t="n"/>
      <c r="F86" s="21" t="n"/>
      <c r="G86" s="89" t="inlineStr">
        <is>
          <t>도시가스(새문B)</t>
        </is>
      </c>
      <c r="H86" s="93" t="inlineStr">
        <is>
          <t>서울도시가스 KB국민카드에서 자동이체됨 ==&gt; 2015년 2월 5일 자동이체 재설정</t>
        </is>
      </c>
    </row>
    <row r="87" ht="11.25" customFormat="1" customHeight="1" s="1">
      <c r="A87" s="499" t="n">
        <v>20</v>
      </c>
      <c r="B87" s="29" t="n">
        <v>28</v>
      </c>
      <c r="C87" s="30" t="inlineStr">
        <is>
          <t>신한은행</t>
        </is>
      </c>
      <c r="D87" s="21" t="n">
        <v>1060000</v>
      </c>
      <c r="E87" s="21" t="n"/>
      <c r="F87" s="21" t="n"/>
      <c r="G87" s="21" t="inlineStr">
        <is>
          <t>부인 생활비(루옌)</t>
        </is>
      </c>
      <c r="H87" s="94" t="inlineStr">
        <is>
          <t>매월 수동 이체</t>
        </is>
      </c>
    </row>
    <row r="88" ht="11.25" customFormat="1" customHeight="1" s="1">
      <c r="A88" s="499" t="n">
        <v>21</v>
      </c>
      <c r="B88" s="29" t="n">
        <v>28</v>
      </c>
      <c r="C88" s="30" t="inlineStr">
        <is>
          <t>신한은행</t>
        </is>
      </c>
      <c r="D88" s="21" t="n">
        <v>100000</v>
      </c>
      <c r="E88" s="21" t="n"/>
      <c r="F88" s="21" t="n"/>
      <c r="G88" s="25" t="inlineStr">
        <is>
          <t>Sh 쑥쑥크는 아이적금[1410-0874-5755]</t>
        </is>
      </c>
      <c r="H88" s="311" t="inlineStr">
        <is>
          <t>28일 신한은행에서 수협은행(진태만) 통장[0010-3072-0898]으로 타행이체 ==&gt;1일 이체 수협은행(진태만) 통장에서 이체</t>
        </is>
      </c>
    </row>
    <row r="89" ht="11.25" customFormat="1" customHeight="1" s="1">
      <c r="A89" s="499" t="n">
        <v>22</v>
      </c>
      <c r="B89" s="29" t="n">
        <v>28</v>
      </c>
      <c r="C89" s="30" t="inlineStr">
        <is>
          <t>신한은행</t>
        </is>
      </c>
      <c r="D89" s="21" t="n">
        <v>100000</v>
      </c>
      <c r="E89" s="21" t="n"/>
      <c r="F89" s="21" t="n"/>
      <c r="G89" s="21" t="inlineStr">
        <is>
          <t>Sh보고싶다! 명태야 적금2[1410-0874-8568]</t>
        </is>
      </c>
      <c r="H89" s="311" t="inlineStr">
        <is>
          <t>Sh보고싶다! 명태야 적금2 ==&gt;신한은행에서 해당 적금 통장[1410-0874-8568]으로 자동이체</t>
        </is>
      </c>
    </row>
    <row r="90" ht="11.25" customFormat="1" customHeight="1" s="1">
      <c r="A90" s="499" t="n">
        <v>23</v>
      </c>
      <c r="B90" s="29" t="n">
        <v>28</v>
      </c>
      <c r="C90" s="30" t="inlineStr">
        <is>
          <t>신한은행</t>
        </is>
      </c>
      <c r="D90" s="21" t="n">
        <v>100000</v>
      </c>
      <c r="E90" s="21" t="n"/>
      <c r="F90" s="21" t="n"/>
      <c r="G90" s="21" t="inlineStr">
        <is>
          <t>카카오 뱅크 자유 적금</t>
        </is>
      </c>
      <c r="H90" s="311" t="inlineStr">
        <is>
          <t>신한은행에서 해당 적금 통장[3355-05-5779104]으로 자동이체</t>
        </is>
      </c>
    </row>
    <row r="91" ht="12" customFormat="1" customHeight="1" s="1">
      <c r="A91" s="499" t="n">
        <v>24</v>
      </c>
      <c r="B91" s="29" t="inlineStr">
        <is>
          <t> </t>
        </is>
      </c>
      <c r="C91" s="30" t="inlineStr">
        <is>
          <t> </t>
        </is>
      </c>
      <c r="D91" s="21" t="n">
        <v>130000</v>
      </c>
      <c r="E91" s="21" t="n"/>
      <c r="F91" s="21" t="n"/>
      <c r="G91" s="31" t="inlineStr">
        <is>
          <t>수종 태권도 관비</t>
        </is>
      </c>
      <c r="H91" s="21" t="inlineStr">
        <is>
          <t> </t>
        </is>
      </c>
    </row>
    <row r="92" ht="13.5" customFormat="1" customHeight="1" s="1">
      <c r="A92" s="500" t="inlineStr">
        <is>
          <t>총지출(A)</t>
        </is>
      </c>
      <c r="B92" s="374" t="n"/>
      <c r="C92" s="375" t="n"/>
      <c r="D92" s="41">
        <f>SUM(D70:D91)</f>
        <v/>
      </c>
      <c r="E92" s="41">
        <f>SUM(E70:E91)</f>
        <v/>
      </c>
      <c r="F92" s="41">
        <f>SUM(F70:F91)</f>
        <v/>
      </c>
      <c r="G92" s="41">
        <f>D92-E92</f>
        <v/>
      </c>
      <c r="H92" s="41">
        <f>D92-F80-F81-F82</f>
        <v/>
      </c>
    </row>
    <row r="93" ht="11.25" customFormat="1" customHeight="1" s="1">
      <c r="A93" s="21" t="n"/>
      <c r="B93" s="40" t="n">
        <v>10</v>
      </c>
      <c r="C93" s="21" t="inlineStr">
        <is>
          <t>월급여</t>
        </is>
      </c>
      <c r="D93" s="21" t="n">
        <v>3700000</v>
      </c>
      <c r="E93" s="21" t="inlineStr">
        <is>
          <t> </t>
        </is>
      </c>
      <c r="F93" s="21" t="n">
        <v>0</v>
      </c>
      <c r="G93" s="36" t="n"/>
      <c r="H93" s="37" t="inlineStr">
        <is>
          <t> </t>
        </is>
      </c>
    </row>
    <row r="94" ht="11.25" customFormat="1" customHeight="1" s="1">
      <c r="A94" s="21" t="n"/>
      <c r="B94" s="40" t="inlineStr">
        <is>
          <t> </t>
        </is>
      </c>
      <c r="C94" s="21" t="inlineStr">
        <is>
          <t> </t>
        </is>
      </c>
      <c r="D94" s="21" t="n">
        <v>0</v>
      </c>
      <c r="E94" s="21" t="n">
        <v>0</v>
      </c>
      <c r="F94" s="21" t="n">
        <v>0</v>
      </c>
      <c r="G94" s="36" t="n"/>
      <c r="H94" s="41">
        <f>H92-E92</f>
        <v/>
      </c>
    </row>
    <row r="95" ht="13.5" customFormat="1" customHeight="1" s="1">
      <c r="A95" s="363" t="inlineStr">
        <is>
          <t>총수익(B)</t>
        </is>
      </c>
      <c r="B95" s="374" t="n"/>
      <c r="C95" s="375" t="n"/>
      <c r="D95" s="38">
        <f>D93-D92</f>
        <v/>
      </c>
      <c r="E95" s="38" t="inlineStr">
        <is>
          <t> </t>
        </is>
      </c>
      <c r="F95" s="38" t="inlineStr">
        <is>
          <t> </t>
        </is>
      </c>
      <c r="G95" s="20" t="n"/>
      <c r="H95" s="20" t="n"/>
    </row>
    <row r="96">
      <c r="G96" t="inlineStr">
        <is>
          <t> </t>
        </is>
      </c>
      <c r="L96" s="1" t="n"/>
      <c r="M96" s="1" t="n"/>
      <c r="N96" s="1" t="n"/>
      <c r="O96" s="1" t="n"/>
    </row>
    <row r="97">
      <c r="G97" s="26" t="inlineStr">
        <is>
          <t> </t>
        </is>
      </c>
      <c r="H97" s="26" t="inlineStr">
        <is>
          <t>2016.03.15(화)</t>
        </is>
      </c>
    </row>
    <row r="98">
      <c r="A98" s="347" t="inlineStr">
        <is>
          <t>TAMA 고정 지출 내역(2016)</t>
        </is>
      </c>
      <c r="B98" s="374" t="n"/>
      <c r="C98" s="374" t="n"/>
      <c r="D98" s="374" t="n"/>
      <c r="E98" s="374" t="n"/>
      <c r="F98" s="374" t="n"/>
      <c r="G98" s="374" t="n"/>
      <c r="H98" s="375" t="n"/>
    </row>
    <row r="99">
      <c r="A99" s="27" t="inlineStr">
        <is>
          <t>NO.</t>
        </is>
      </c>
      <c r="B99" s="27" t="inlineStr">
        <is>
          <t>일자</t>
        </is>
      </c>
      <c r="C99" s="27" t="inlineStr">
        <is>
          <t>출금은행</t>
        </is>
      </c>
      <c r="D99" s="27" t="inlineStr">
        <is>
          <t xml:space="preserve"> 금액</t>
        </is>
      </c>
      <c r="E99" s="27" t="inlineStr">
        <is>
          <t>저축</t>
        </is>
      </c>
      <c r="F99" s="27" t="inlineStr">
        <is>
          <t>보험</t>
        </is>
      </c>
      <c r="G99" s="27" t="inlineStr">
        <is>
          <t xml:space="preserve">  내역</t>
        </is>
      </c>
      <c r="H99" s="27" t="inlineStr">
        <is>
          <t>비고</t>
        </is>
      </c>
      <c r="I99" s="1" t="n"/>
      <c r="J99" s="1" t="n"/>
      <c r="K99" s="1" t="n"/>
      <c r="L99" s="1" t="n"/>
    </row>
    <row r="100" ht="11.25" customFormat="1" customHeight="1" s="1">
      <c r="A100" s="499" t="n">
        <v>1</v>
      </c>
      <c r="B100" s="29" t="n">
        <v>20</v>
      </c>
      <c r="C100" s="30" t="inlineStr">
        <is>
          <t>신한은행</t>
        </is>
      </c>
      <c r="D100" s="21" t="n">
        <v>500000</v>
      </c>
      <c r="E100" s="71" t="n">
        <v>500000</v>
      </c>
      <c r="F100" s="21" t="n"/>
      <c r="G100" s="21" t="inlineStr">
        <is>
          <t>KB국민행복 적금: 루옌</t>
        </is>
      </c>
      <c r="H100" s="23" t="inlineStr">
        <is>
          <t>신한은행에서 자동이체 설정함(2016.03.15 ~2016.04.20)</t>
        </is>
      </c>
    </row>
    <row r="101" ht="11.25" customFormat="1" customHeight="1" s="1">
      <c r="A101" s="499" t="n">
        <v>1</v>
      </c>
      <c r="B101" s="29" t="n">
        <v>20</v>
      </c>
      <c r="C101" s="30" t="inlineStr">
        <is>
          <t>신한은행</t>
        </is>
      </c>
      <c r="D101" s="21" t="n">
        <v>410000</v>
      </c>
      <c r="E101" s="71" t="n">
        <v>410000</v>
      </c>
      <c r="F101" s="21" t="n"/>
      <c r="G101" s="21" t="inlineStr">
        <is>
          <t>[기업B] 신서민섬김 적금(루옌)</t>
        </is>
      </c>
      <c r="H101" s="23" t="inlineStr">
        <is>
          <t>신한은행에서 자동이체 설정함(2016.03.20 ~2017.10.20)</t>
        </is>
      </c>
    </row>
    <row r="102" ht="11.25" customFormat="1" customHeight="1" s="1">
      <c r="A102" s="499" t="n">
        <v>4</v>
      </c>
      <c r="B102" s="29" t="n">
        <v>20</v>
      </c>
      <c r="C102" s="125" t="inlineStr">
        <is>
          <t>SC은행</t>
        </is>
      </c>
      <c r="D102" s="21" t="n">
        <v>40000</v>
      </c>
      <c r="E102" s="21" t="n"/>
      <c r="F102" s="21" t="n"/>
      <c r="G102" s="21" t="inlineStr">
        <is>
          <t>휴대폰 요금(KT)</t>
        </is>
      </c>
      <c r="H102" s="21" t="inlineStr">
        <is>
          <t>SC은행에 자동이체 설정함</t>
        </is>
      </c>
    </row>
    <row r="103" ht="11.25" customFormat="1" customHeight="1" s="1">
      <c r="A103" s="499" t="n">
        <v>6</v>
      </c>
      <c r="B103" s="29" t="n">
        <v>22</v>
      </c>
      <c r="C103" s="125" t="inlineStr">
        <is>
          <t>SC은행</t>
        </is>
      </c>
      <c r="D103" s="21" t="n">
        <v>33930</v>
      </c>
      <c r="E103" s="21" t="n"/>
      <c r="F103" s="21" t="n"/>
      <c r="G103" s="92" t="inlineStr">
        <is>
          <t>KT통신료(인터넷, TV)</t>
        </is>
      </c>
      <c r="H103" s="22" t="inlineStr">
        <is>
          <t>서울도시가스 KB국민카드에서 자동이체됨  ==&gt; 2016년 3월 해지(자동이체 해지 요청)</t>
        </is>
      </c>
    </row>
    <row r="104" ht="11.25" customFormat="1" customHeight="1" s="1">
      <c r="A104" s="499" t="n">
        <v>1</v>
      </c>
      <c r="B104" s="29" t="n">
        <v>25</v>
      </c>
      <c r="C104" s="30" t="inlineStr">
        <is>
          <t>신한은행</t>
        </is>
      </c>
      <c r="D104" s="21" t="n">
        <v>200000</v>
      </c>
      <c r="E104" s="21" t="n"/>
      <c r="F104" s="21" t="n"/>
      <c r="G104" s="21" t="inlineStr">
        <is>
          <t>[신한B] 신한 새희망 적금(루옌)</t>
        </is>
      </c>
      <c r="H104" s="23" t="inlineStr">
        <is>
          <t>신한은행에서 자동이체 설정함(2015.06.25 ~2018.05.08)</t>
        </is>
      </c>
    </row>
    <row r="105" ht="11.25" customFormat="1" customHeight="1" s="1">
      <c r="A105" s="499" t="n">
        <v>1</v>
      </c>
      <c r="B105" s="29" t="n">
        <v>25</v>
      </c>
      <c r="C105" s="30" t="inlineStr">
        <is>
          <t>신한은행</t>
        </is>
      </c>
      <c r="D105" s="21" t="n">
        <v>39000</v>
      </c>
      <c r="E105" s="21" t="n"/>
      <c r="F105" s="21" t="n"/>
      <c r="G105" s="21" t="inlineStr">
        <is>
          <t>눈높이 한글</t>
        </is>
      </c>
      <c r="H105" s="23" t="inlineStr">
        <is>
          <t>신한은행에서 자동이체 설정함(2016.03.25 ~ )</t>
        </is>
      </c>
    </row>
    <row r="106" ht="12" customFormat="1" customHeight="1" s="1">
      <c r="A106" s="499" t="n">
        <v>7</v>
      </c>
      <c r="B106" s="29" t="n">
        <v>25</v>
      </c>
      <c r="C106" s="30" t="inlineStr">
        <is>
          <t>SC은행</t>
        </is>
      </c>
      <c r="D106" s="70" t="n">
        <v>300000</v>
      </c>
      <c r="E106" s="21" t="n"/>
      <c r="F106" s="70" t="n">
        <v>300000</v>
      </c>
      <c r="G106" s="121" t="inlineStr">
        <is>
          <t>11. 무배당 PCA드림링크 변액유니버셜보험 II</t>
        </is>
      </c>
      <c r="H106" s="122" t="inlineStr">
        <is>
          <t>SC은행에 자동이체 설정함</t>
        </is>
      </c>
    </row>
    <row r="107" customFormat="1" s="1">
      <c r="A107" s="499" t="n">
        <v>8</v>
      </c>
      <c r="B107" s="29" t="n">
        <v>25</v>
      </c>
      <c r="C107" s="125" t="inlineStr">
        <is>
          <t>SC은행</t>
        </is>
      </c>
      <c r="D107" s="70" t="n">
        <v>86500</v>
      </c>
      <c r="E107" s="21" t="n"/>
      <c r="F107" s="70" t="n">
        <v>86500</v>
      </c>
      <c r="G107" s="124" t="inlineStr">
        <is>
          <t>12. MET 무배당 마스터플랜 변액유니버셜종신보험</t>
        </is>
      </c>
      <c r="H107" s="23" t="inlineStr">
        <is>
          <t>SC은행에 자동이체 설정함</t>
        </is>
      </c>
    </row>
    <row r="108" customFormat="1" s="1">
      <c r="A108" s="499" t="n">
        <v>9</v>
      </c>
      <c r="B108" s="29" t="n">
        <v>25</v>
      </c>
      <c r="C108" s="30" t="inlineStr">
        <is>
          <t>SC은행</t>
        </is>
      </c>
      <c r="D108" s="70" t="n">
        <v>340440</v>
      </c>
      <c r="E108" s="21" t="n"/>
      <c r="F108" s="70" t="n">
        <v>340440</v>
      </c>
      <c r="G108" s="121" t="inlineStr">
        <is>
          <t>13. PCA 스타트 어린이 변액유니버셜보험 II(진수종)</t>
        </is>
      </c>
      <c r="H108" s="122" t="inlineStr">
        <is>
          <t>SC은행에 자동이체 설정함</t>
        </is>
      </c>
    </row>
    <row r="109" customFormat="1" s="1">
      <c r="A109" s="499" t="n">
        <v>10</v>
      </c>
      <c r="B109" s="29" t="n">
        <v>22</v>
      </c>
      <c r="C109" s="30" t="inlineStr">
        <is>
          <t>SC은행</t>
        </is>
      </c>
      <c r="D109" s="76" t="n">
        <v>43000</v>
      </c>
      <c r="E109" s="21" t="n"/>
      <c r="F109" s="76" t="n">
        <v>43000</v>
      </c>
      <c r="G109" s="121" t="inlineStr">
        <is>
          <t>21. 무배당 한아름행복플러스종합보험1404(한화손해보험)</t>
        </is>
      </c>
      <c r="H109" s="123" t="inlineStr">
        <is>
          <t>SC은행에 자동이체 설정함</t>
        </is>
      </c>
    </row>
    <row r="110" customFormat="1" s="1">
      <c r="A110" s="499" t="n">
        <v>11</v>
      </c>
      <c r="B110" s="29" t="n">
        <v>25</v>
      </c>
      <c r="C110" s="125" t="inlineStr">
        <is>
          <t>SC은행</t>
        </is>
      </c>
      <c r="D110" s="76" t="n">
        <v>52000</v>
      </c>
      <c r="E110" s="21" t="n"/>
      <c r="F110" s="76" t="inlineStr">
        <is>
          <t>  </t>
        </is>
      </c>
      <c r="G110" s="124" t="inlineStr">
        <is>
          <t>22. 무배당 굿앤굿어린이CI보험(Hi1304)(현대해상, 진수종)</t>
        </is>
      </c>
      <c r="H110" s="21" t="inlineStr">
        <is>
          <t>SC은행에 자동이체 설정함  ==&gt; 대규한테 요청</t>
        </is>
      </c>
    </row>
    <row r="111" ht="11.25" customFormat="1" customHeight="1" s="1">
      <c r="A111" s="499" t="n">
        <v>12</v>
      </c>
      <c r="B111" s="29" t="n">
        <v>25</v>
      </c>
      <c r="C111" s="30" t="inlineStr">
        <is>
          <t>SC은행</t>
        </is>
      </c>
      <c r="D111" s="76" t="n">
        <v>79217</v>
      </c>
      <c r="E111" s="21" t="n"/>
      <c r="F111" s="76" t="inlineStr">
        <is>
          <t> </t>
        </is>
      </c>
      <c r="G111" s="42" t="inlineStr">
        <is>
          <t>23. 무배당플러스유니버설CI보험(한화생명, 루옌)</t>
        </is>
      </c>
      <c r="H111" s="21" t="inlineStr">
        <is>
          <t>SC은행에 자동이체 설정함</t>
        </is>
      </c>
    </row>
    <row r="112" ht="11.25" customFormat="1" customHeight="1" s="1">
      <c r="A112" s="499" t="n">
        <v>15</v>
      </c>
      <c r="B112" s="29" t="n">
        <v>25</v>
      </c>
      <c r="C112" s="30" t="inlineStr">
        <is>
          <t>신한은행</t>
        </is>
      </c>
      <c r="D112" s="21" t="n">
        <v>200000</v>
      </c>
      <c r="E112" s="21" t="n"/>
      <c r="F112" s="21" t="n"/>
      <c r="G112" s="21" t="inlineStr">
        <is>
          <t xml:space="preserve">부모님 생활비 </t>
        </is>
      </c>
      <c r="H112" s="23" t="inlineStr">
        <is>
          <t>신한은행에서 자동이체 설정함(2016.03.15)</t>
        </is>
      </c>
    </row>
    <row r="113" ht="11.25" customFormat="1" customHeight="1" s="1">
      <c r="A113" s="499" t="n">
        <v>16</v>
      </c>
      <c r="B113" s="29" t="n">
        <v>25</v>
      </c>
      <c r="C113" s="30" t="inlineStr">
        <is>
          <t>신한은행</t>
        </is>
      </c>
      <c r="D113" s="21" t="n">
        <v>1000000</v>
      </c>
      <c r="E113" s="21" t="n"/>
      <c r="F113" s="21" t="n"/>
      <c r="G113" s="21" t="inlineStr">
        <is>
          <t>부인 생활비(루옌)</t>
        </is>
      </c>
      <c r="H113" s="94" t="inlineStr">
        <is>
          <t>매월 수동 이체</t>
        </is>
      </c>
    </row>
    <row r="114" customFormat="1" s="1">
      <c r="A114" s="499" t="n">
        <v>17</v>
      </c>
      <c r="B114" s="29" t="n">
        <v>25</v>
      </c>
      <c r="C114" s="30" t="inlineStr">
        <is>
          <t>신한은행</t>
        </is>
      </c>
      <c r="D114" s="21" t="n">
        <v>150000</v>
      </c>
      <c r="E114" s="21" t="n"/>
      <c r="F114" s="21" t="n"/>
      <c r="G114" s="90" t="inlineStr">
        <is>
          <t>APT 관리비(대림문영APT)</t>
        </is>
      </c>
      <c r="H114" s="23" t="inlineStr">
        <is>
          <t>신한은행에 자동이체 설정함(2015.03.30)</t>
        </is>
      </c>
    </row>
    <row r="115" customFormat="1" s="1">
      <c r="A115" s="499" t="n">
        <v>18</v>
      </c>
      <c r="B115" s="499" t="n">
        <v>31</v>
      </c>
      <c r="C115" s="30" t="inlineStr">
        <is>
          <t>KB국민카드</t>
        </is>
      </c>
      <c r="D115" s="21" t="n">
        <v>150000</v>
      </c>
      <c r="E115" s="21" t="n"/>
      <c r="F115" s="21" t="n"/>
      <c r="G115" s="89" t="inlineStr">
        <is>
          <t>도시가스(새문B)</t>
        </is>
      </c>
      <c r="H115" s="93" t="inlineStr">
        <is>
          <t>서울도시가스 KB국민카드에서 자동이체됨 ==&gt; 2015년 2월 5일 자동이체 재설정</t>
        </is>
      </c>
    </row>
    <row r="116" customFormat="1" s="1">
      <c r="A116" s="499" t="n">
        <v>19</v>
      </c>
      <c r="B116" s="29" t="inlineStr">
        <is>
          <t> </t>
        </is>
      </c>
      <c r="C116" s="30" t="inlineStr">
        <is>
          <t> </t>
        </is>
      </c>
      <c r="D116" s="21" t="n">
        <v>20000</v>
      </c>
      <c r="E116" s="21" t="n"/>
      <c r="F116" s="21" t="n"/>
      <c r="G116" s="72" t="inlineStr">
        <is>
          <t xml:space="preserve">회비(신사 FC)  </t>
        </is>
      </c>
      <c r="H116" s="21" t="inlineStr">
        <is>
          <t> </t>
        </is>
      </c>
    </row>
    <row r="117" ht="12" customFormat="1" customHeight="1" s="1">
      <c r="A117" s="499" t="n">
        <v>20</v>
      </c>
      <c r="B117" s="29" t="inlineStr">
        <is>
          <t> </t>
        </is>
      </c>
      <c r="C117" s="30" t="inlineStr">
        <is>
          <t> </t>
        </is>
      </c>
      <c r="D117" s="21" t="n">
        <v>10000</v>
      </c>
      <c r="E117" s="21" t="n"/>
      <c r="F117" s="21" t="n"/>
      <c r="G117" s="72" t="inlineStr">
        <is>
          <t>회비(포항계 계비)</t>
        </is>
      </c>
      <c r="H117" s="21" t="inlineStr">
        <is>
          <t> </t>
        </is>
      </c>
    </row>
    <row r="118" ht="12" customFormat="1" customHeight="1" s="1">
      <c r="A118" s="499" t="n">
        <v>22</v>
      </c>
      <c r="B118" s="29" t="inlineStr">
        <is>
          <t> </t>
        </is>
      </c>
      <c r="C118" s="30" t="inlineStr">
        <is>
          <t> </t>
        </is>
      </c>
      <c r="D118" s="21" t="n">
        <v>100000</v>
      </c>
      <c r="E118" s="21" t="n"/>
      <c r="F118" s="21" t="n"/>
      <c r="G118" s="42" t="inlineStr">
        <is>
          <t>과일</t>
        </is>
      </c>
      <c r="H118" s="21" t="inlineStr">
        <is>
          <t> </t>
        </is>
      </c>
    </row>
    <row r="119" ht="13.5" customFormat="1" customHeight="1" s="1">
      <c r="A119" s="500" t="inlineStr">
        <is>
          <t>총지출(A)</t>
        </is>
      </c>
      <c r="B119" s="374" t="n"/>
      <c r="C119" s="375" t="n"/>
      <c r="D119" s="41">
        <f>SUM(D100:D118)</f>
        <v/>
      </c>
      <c r="E119" s="41">
        <f>SUM(E100:E118)</f>
        <v/>
      </c>
      <c r="F119" s="41">
        <f>SUM(F100:F118)</f>
        <v/>
      </c>
      <c r="G119" s="41">
        <f>D119-E119</f>
        <v/>
      </c>
      <c r="H119" s="13" t="n"/>
    </row>
    <row r="120" ht="11.25" customFormat="1" customHeight="1" s="1">
      <c r="A120" s="21" t="n"/>
      <c r="B120" s="40" t="n">
        <v>10</v>
      </c>
      <c r="C120" s="21" t="inlineStr">
        <is>
          <t>월급여</t>
        </is>
      </c>
      <c r="D120" s="21" t="n">
        <v>3569150</v>
      </c>
      <c r="E120" s="21" t="inlineStr">
        <is>
          <t> </t>
        </is>
      </c>
      <c r="F120" s="21" t="n">
        <v>0</v>
      </c>
      <c r="G120" s="36" t="n"/>
      <c r="H120" s="37" t="inlineStr">
        <is>
          <t> </t>
        </is>
      </c>
    </row>
    <row r="121" ht="11.25" customFormat="1" customHeight="1" s="1">
      <c r="A121" s="21" t="n"/>
      <c r="B121" s="40" t="inlineStr">
        <is>
          <t> </t>
        </is>
      </c>
      <c r="C121" s="21" t="inlineStr">
        <is>
          <t> </t>
        </is>
      </c>
      <c r="D121" s="21" t="n">
        <v>0</v>
      </c>
      <c r="E121" s="21" t="n">
        <v>0</v>
      </c>
      <c r="F121" s="21" t="n">
        <v>0</v>
      </c>
      <c r="G121" s="36" t="n"/>
      <c r="H121" s="21" t="inlineStr">
        <is>
          <t> </t>
        </is>
      </c>
    </row>
    <row r="122" ht="13.5" customFormat="1" customHeight="1" s="1">
      <c r="A122" s="363" t="inlineStr">
        <is>
          <t>총수익(B)</t>
        </is>
      </c>
      <c r="B122" s="374" t="n"/>
      <c r="C122" s="375" t="n"/>
      <c r="D122" s="38">
        <f>D120-D119</f>
        <v/>
      </c>
      <c r="E122" s="38" t="inlineStr">
        <is>
          <t> </t>
        </is>
      </c>
      <c r="F122" s="38" t="inlineStr">
        <is>
          <t> </t>
        </is>
      </c>
      <c r="G122" s="20" t="n"/>
      <c r="H122" s="20" t="n"/>
    </row>
    <row r="123">
      <c r="G123" t="inlineStr">
        <is>
          <t> </t>
        </is>
      </c>
      <c r="L123" s="1" t="n"/>
      <c r="M123" s="1" t="n"/>
      <c r="N123" s="1" t="n"/>
      <c r="O123" s="1" t="n"/>
    </row>
    <row r="125">
      <c r="A125" s="347" t="inlineStr">
        <is>
          <t>TAMA 고정 지출 내역(2015)</t>
        </is>
      </c>
      <c r="B125" s="374" t="n"/>
      <c r="C125" s="374" t="n"/>
      <c r="D125" s="374" t="n"/>
      <c r="E125" s="374" t="n"/>
      <c r="F125" s="374" t="n"/>
      <c r="G125" s="374" t="n"/>
      <c r="H125" s="375" t="n"/>
    </row>
    <row r="126">
      <c r="A126" s="27" t="inlineStr">
        <is>
          <t>NO.</t>
        </is>
      </c>
      <c r="B126" s="27" t="inlineStr">
        <is>
          <t>일자</t>
        </is>
      </c>
      <c r="C126" s="27" t="inlineStr">
        <is>
          <t>출금은행</t>
        </is>
      </c>
      <c r="D126" s="27" t="inlineStr">
        <is>
          <t xml:space="preserve"> 금액</t>
        </is>
      </c>
      <c r="E126" s="27" t="inlineStr">
        <is>
          <t>저축, 보험</t>
        </is>
      </c>
      <c r="F126" s="27" t="inlineStr">
        <is>
          <t>저축, 보험</t>
        </is>
      </c>
      <c r="G126" s="27" t="inlineStr">
        <is>
          <t xml:space="preserve">  내역</t>
        </is>
      </c>
      <c r="H126" s="27" t="inlineStr">
        <is>
          <t>비고</t>
        </is>
      </c>
      <c r="I126" s="1" t="n"/>
      <c r="J126" s="1" t="n"/>
      <c r="K126" s="1" t="n"/>
      <c r="L126" s="1" t="n"/>
    </row>
    <row r="127" ht="11.25" customFormat="1" customHeight="1" s="1">
      <c r="A127" s="499" t="n">
        <v>1</v>
      </c>
      <c r="B127" s="29" t="n">
        <v>9</v>
      </c>
      <c r="C127" s="30" t="inlineStr">
        <is>
          <t>SC은행</t>
        </is>
      </c>
      <c r="D127" s="21" t="n">
        <v>500000</v>
      </c>
      <c r="E127" s="71" t="n">
        <v>500000</v>
      </c>
      <c r="F127" s="71" t="n">
        <v>500000</v>
      </c>
      <c r="G127" s="21" t="inlineStr">
        <is>
          <t>KB국민행복 적금: 루옌</t>
        </is>
      </c>
      <c r="H127" s="22" t="inlineStr">
        <is>
          <t>1년 적금 ==&gt; 매월 이체할 것</t>
        </is>
      </c>
    </row>
    <row r="128" ht="11.25" customFormat="1" customHeight="1" s="1">
      <c r="A128" s="499" t="n">
        <v>2</v>
      </c>
      <c r="B128" s="29" t="n">
        <v>9</v>
      </c>
      <c r="C128" s="30" t="inlineStr">
        <is>
          <t>SC은행</t>
        </is>
      </c>
      <c r="D128" s="21" t="n">
        <v>300000</v>
      </c>
      <c r="E128" s="71" t="n">
        <v>300000</v>
      </c>
      <c r="F128" s="71" t="n">
        <v>300000</v>
      </c>
      <c r="G128" s="21" t="inlineStr">
        <is>
          <t>우리 희망드림 적금: 루옌</t>
        </is>
      </c>
      <c r="H128" s="22" t="inlineStr">
        <is>
          <t>1년 적금 ==&gt; 매월 이체할 것(우리직장인재테크[진태만] 통장에서 매월 이체됨)</t>
        </is>
      </c>
    </row>
    <row r="129" ht="11.25" customFormat="1" customHeight="1" s="1">
      <c r="A129" s="499" t="n">
        <v>3</v>
      </c>
      <c r="B129" s="29" t="n">
        <v>9</v>
      </c>
      <c r="C129" s="30" t="inlineStr">
        <is>
          <t>SC은행</t>
        </is>
      </c>
      <c r="D129" s="21" t="n">
        <v>10000</v>
      </c>
      <c r="E129" s="71" t="n">
        <v>100000</v>
      </c>
      <c r="F129" s="71" t="n">
        <v>100000</v>
      </c>
      <c r="G129" s="21" t="inlineStr">
        <is>
          <t>우리은행 주택청약종합저축 적금</t>
        </is>
      </c>
      <c r="H129" s="22" t="inlineStr">
        <is>
          <t>2년 적금 ==&gt; 매월 이체할 것(우리직장인재테크[진태만] 통장에서 매월 이체됨)</t>
        </is>
      </c>
    </row>
    <row r="130" ht="11.25" customFormat="1" customHeight="1" s="1">
      <c r="A130" s="499" t="n">
        <v>4</v>
      </c>
      <c r="B130" s="29" t="n">
        <v>20</v>
      </c>
      <c r="C130" s="30" t="inlineStr">
        <is>
          <t>SC은행</t>
        </is>
      </c>
      <c r="D130" s="21" t="n">
        <v>40000</v>
      </c>
      <c r="E130" s="21" t="n"/>
      <c r="F130" s="21" t="n"/>
      <c r="G130" s="21" t="inlineStr">
        <is>
          <t>휴대폰 요금(KT)</t>
        </is>
      </c>
      <c r="H130" s="21" t="inlineStr">
        <is>
          <t>SC은행에 자동이체 설정함</t>
        </is>
      </c>
    </row>
    <row r="131" ht="11.25" customFormat="1" customHeight="1" s="1">
      <c r="A131" s="499" t="n">
        <v>5</v>
      </c>
      <c r="B131" s="29" t="n">
        <v>20</v>
      </c>
      <c r="C131" s="30" t="inlineStr">
        <is>
          <t>SC은행</t>
        </is>
      </c>
      <c r="D131" s="21" t="n">
        <v>65000</v>
      </c>
      <c r="E131" s="21" t="n"/>
      <c r="F131" s="21" t="n"/>
      <c r="G131" s="21" t="inlineStr">
        <is>
          <t>휴대폰 요금(LG): 루옌</t>
        </is>
      </c>
      <c r="H131" s="21" t="inlineStr">
        <is>
          <t>SC은행에 자동이체 설정함</t>
        </is>
      </c>
    </row>
    <row r="132" ht="11.25" customFormat="1" customHeight="1" s="1">
      <c r="A132" s="499" t="n">
        <v>6</v>
      </c>
      <c r="B132" s="29" t="n">
        <v>22</v>
      </c>
      <c r="C132" s="30" t="inlineStr">
        <is>
          <t>SC은행</t>
        </is>
      </c>
      <c r="D132" s="21" t="n">
        <v>33930</v>
      </c>
      <c r="E132" s="21" t="n"/>
      <c r="F132" s="21" t="n"/>
      <c r="G132" s="92" t="inlineStr">
        <is>
          <t>KT통신료(인터넷, TV)</t>
        </is>
      </c>
      <c r="H132" s="22" t="inlineStr">
        <is>
          <t>서울도시가스 KB국민카드에서 자동이체됨</t>
        </is>
      </c>
    </row>
    <row r="133" ht="12" customFormat="1" customHeight="1" s="1">
      <c r="A133" s="499" t="n">
        <v>7</v>
      </c>
      <c r="B133" s="29" t="n">
        <v>25</v>
      </c>
      <c r="C133" s="30" t="inlineStr">
        <is>
          <t>SC은행</t>
        </is>
      </c>
      <c r="D133" s="70" t="n">
        <v>300000</v>
      </c>
      <c r="E133" s="70" t="n">
        <v>300000</v>
      </c>
      <c r="F133" s="70" t="n">
        <v>300000</v>
      </c>
      <c r="G133" s="42" t="inlineStr">
        <is>
          <t>11. 무배당 PCA드림링크 변액유니버셜보험 II</t>
        </is>
      </c>
      <c r="H133" s="23" t="inlineStr">
        <is>
          <t>SC은행에 자동이체 설정함</t>
        </is>
      </c>
    </row>
    <row r="134" customFormat="1" s="1">
      <c r="A134" s="499" t="n">
        <v>8</v>
      </c>
      <c r="B134" s="29" t="n">
        <v>25</v>
      </c>
      <c r="C134" s="30" t="inlineStr">
        <is>
          <t>SC은행</t>
        </is>
      </c>
      <c r="D134" s="70" t="n">
        <v>86500</v>
      </c>
      <c r="E134" s="70" t="n">
        <v>86500</v>
      </c>
      <c r="F134" s="70" t="n">
        <v>86500</v>
      </c>
      <c r="G134" s="42" t="inlineStr">
        <is>
          <t>12. MET 무배당 마스터플랜 변액유니버셜종신보험</t>
        </is>
      </c>
      <c r="H134" s="23" t="inlineStr">
        <is>
          <t>SC은행에 자동이체 설정함</t>
        </is>
      </c>
    </row>
    <row r="135" customFormat="1" s="1">
      <c r="A135" s="499" t="n">
        <v>9</v>
      </c>
      <c r="B135" s="29" t="n">
        <v>25</v>
      </c>
      <c r="C135" s="30" t="inlineStr">
        <is>
          <t>SC은행</t>
        </is>
      </c>
      <c r="D135" s="70" t="n">
        <v>340440</v>
      </c>
      <c r="E135" s="70" t="n">
        <v>340440</v>
      </c>
      <c r="F135" s="70" t="n">
        <v>340440</v>
      </c>
      <c r="G135" s="42" t="inlineStr">
        <is>
          <t>13. PCA 스타트 어린이 변액유니버셜보험 II(진수종)</t>
        </is>
      </c>
      <c r="H135" s="23" t="inlineStr">
        <is>
          <t>SC은행에 자동이체 설정함</t>
        </is>
      </c>
    </row>
    <row r="136" customFormat="1" s="1">
      <c r="A136" s="499" t="n">
        <v>10</v>
      </c>
      <c r="B136" s="29" t="n">
        <v>22</v>
      </c>
      <c r="C136" s="30" t="inlineStr">
        <is>
          <t>SC은행</t>
        </is>
      </c>
      <c r="D136" s="76" t="n">
        <v>43000</v>
      </c>
      <c r="E136" s="76" t="n">
        <v>43000</v>
      </c>
      <c r="F136" s="76" t="n">
        <v>43000</v>
      </c>
      <c r="G136" s="42" t="inlineStr">
        <is>
          <t>21. 무배당 한아름행복플러스종합보험1404(한화손해보험)</t>
        </is>
      </c>
      <c r="H136" s="21" t="inlineStr">
        <is>
          <t>SC은행에 자동이체 설정함</t>
        </is>
      </c>
    </row>
    <row r="137" customFormat="1" s="1">
      <c r="A137" s="499" t="n">
        <v>11</v>
      </c>
      <c r="B137" s="29" t="n">
        <v>25</v>
      </c>
      <c r="C137" s="30" t="inlineStr">
        <is>
          <t>SC은행</t>
        </is>
      </c>
      <c r="D137" s="76" t="n">
        <v>52000</v>
      </c>
      <c r="E137" s="76" t="inlineStr">
        <is>
          <t>  </t>
        </is>
      </c>
      <c r="F137" s="76" t="inlineStr">
        <is>
          <t>  </t>
        </is>
      </c>
      <c r="G137" s="42" t="inlineStr">
        <is>
          <t>22. 무배당 굿앤굿어린이CI보험(Hi1304)(현대해상, 진수종)</t>
        </is>
      </c>
      <c r="H137" s="21" t="inlineStr">
        <is>
          <t>SC은행에 자동이체 설정함</t>
        </is>
      </c>
    </row>
    <row r="138" ht="11.25" customFormat="1" customHeight="1" s="1">
      <c r="A138" s="499" t="n">
        <v>12</v>
      </c>
      <c r="B138" s="29" t="n">
        <v>25</v>
      </c>
      <c r="C138" s="30" t="inlineStr">
        <is>
          <t>SC은행</t>
        </is>
      </c>
      <c r="D138" s="76" t="n">
        <v>79217</v>
      </c>
      <c r="E138" s="76" t="inlineStr">
        <is>
          <t> </t>
        </is>
      </c>
      <c r="F138" s="76" t="inlineStr">
        <is>
          <t> </t>
        </is>
      </c>
      <c r="G138" s="42" t="inlineStr">
        <is>
          <t>23. 무배당플러스유니버설CI보험(한화생명, 루옌)</t>
        </is>
      </c>
      <c r="H138" s="21" t="inlineStr">
        <is>
          <t>SC은행에 자동이체 설정함</t>
        </is>
      </c>
    </row>
    <row r="139" ht="11.25" customFormat="1" customHeight="1" s="1">
      <c r="A139" s="499" t="n">
        <v>13</v>
      </c>
      <c r="B139" s="29" t="n">
        <v>25</v>
      </c>
      <c r="C139" s="30" t="inlineStr">
        <is>
          <t>SC은행</t>
        </is>
      </c>
      <c r="D139" s="76" t="n">
        <v>38290</v>
      </c>
      <c r="E139" s="76" t="n"/>
      <c r="F139" s="76" t="n"/>
      <c r="G139" s="42" t="inlineStr">
        <is>
          <t>21. 국민건강보험</t>
        </is>
      </c>
      <c r="H139" s="21" t="inlineStr">
        <is>
          <t>SC은행에 자동이체 설정함</t>
        </is>
      </c>
    </row>
    <row r="140" ht="11.25" customFormat="1" customHeight="1" s="1">
      <c r="A140" s="499" t="n">
        <v>14</v>
      </c>
      <c r="B140" s="29" t="n">
        <v>25</v>
      </c>
      <c r="C140" s="30" t="inlineStr">
        <is>
          <t>SC은행</t>
        </is>
      </c>
      <c r="D140" s="76" t="n">
        <v>89100</v>
      </c>
      <c r="E140" s="76" t="n"/>
      <c r="F140" s="76" t="n"/>
      <c r="G140" s="42" t="inlineStr">
        <is>
          <t>22. 국민연금</t>
        </is>
      </c>
      <c r="H140" s="21" t="inlineStr">
        <is>
          <t>SC은행에 자동이체 설정함</t>
        </is>
      </c>
    </row>
    <row r="141" ht="11.25" customFormat="1" customHeight="1" s="1">
      <c r="A141" s="499" t="n">
        <v>15</v>
      </c>
      <c r="B141" s="29" t="n">
        <v>25</v>
      </c>
      <c r="C141" s="30" t="inlineStr">
        <is>
          <t>SC은행</t>
        </is>
      </c>
      <c r="D141" s="21" t="n">
        <v>200000</v>
      </c>
      <c r="E141" s="21" t="n"/>
      <c r="F141" s="21" t="n"/>
      <c r="G141" s="21" t="inlineStr">
        <is>
          <t xml:space="preserve">부모님 생활비 </t>
        </is>
      </c>
      <c r="H141" s="23" t="inlineStr">
        <is>
          <t>SC은행에 자동이체 설정함</t>
        </is>
      </c>
    </row>
    <row r="142" ht="11.25" customFormat="1" customHeight="1" s="1">
      <c r="A142" s="499" t="n">
        <v>16</v>
      </c>
      <c r="B142" s="29" t="n">
        <v>25</v>
      </c>
      <c r="C142" s="30" t="inlineStr">
        <is>
          <t>SC은행</t>
        </is>
      </c>
      <c r="D142" s="21" t="n">
        <v>800000</v>
      </c>
      <c r="E142" s="21" t="n"/>
      <c r="F142" s="21" t="n"/>
      <c r="G142" s="21" t="inlineStr">
        <is>
          <t>생활비(루옌)</t>
        </is>
      </c>
      <c r="H142" s="94" t="inlineStr">
        <is>
          <t>매월 이체</t>
        </is>
      </c>
    </row>
    <row r="143" customFormat="1" s="1">
      <c r="A143" s="499" t="n">
        <v>17</v>
      </c>
      <c r="B143" s="29" t="n">
        <v>25</v>
      </c>
      <c r="C143" s="30" t="inlineStr">
        <is>
          <t>신한은행</t>
        </is>
      </c>
      <c r="D143" s="21" t="n">
        <v>150000</v>
      </c>
      <c r="E143" s="21" t="n"/>
      <c r="F143" s="21" t="n"/>
      <c r="G143" s="90" t="inlineStr">
        <is>
          <t>APT 관리비(대림문영APT)</t>
        </is>
      </c>
      <c r="H143" s="23" t="inlineStr">
        <is>
          <t>신한은행에 자동이체 설정함(2015.03.30)</t>
        </is>
      </c>
    </row>
    <row r="144" customFormat="1" s="1">
      <c r="A144" s="499" t="n">
        <v>18</v>
      </c>
      <c r="B144" s="499" t="n">
        <v>31</v>
      </c>
      <c r="C144" s="30" t="inlineStr">
        <is>
          <t>KB국민카드</t>
        </is>
      </c>
      <c r="D144" s="21" t="n">
        <v>150000</v>
      </c>
      <c r="E144" s="21" t="n"/>
      <c r="F144" s="21" t="n"/>
      <c r="G144" s="89" t="inlineStr">
        <is>
          <t>도시가스(새문B)</t>
        </is>
      </c>
      <c r="H144" s="93" t="inlineStr">
        <is>
          <t>서울도시가스 KB국민카드에서 자동이체됨 ==&gt; 2015년 2월 5일 자동이체 재설정</t>
        </is>
      </c>
    </row>
    <row r="145" customFormat="1" s="1">
      <c r="A145" s="499" t="n">
        <v>19</v>
      </c>
      <c r="B145" s="29" t="inlineStr">
        <is>
          <t> </t>
        </is>
      </c>
      <c r="C145" s="30" t="inlineStr">
        <is>
          <t> </t>
        </is>
      </c>
      <c r="D145" s="21" t="n">
        <v>20000</v>
      </c>
      <c r="E145" s="21" t="n"/>
      <c r="F145" s="21" t="n"/>
      <c r="G145" s="72" t="inlineStr">
        <is>
          <t xml:space="preserve">회비(신사 FC)  </t>
        </is>
      </c>
      <c r="H145" s="21" t="inlineStr">
        <is>
          <t> </t>
        </is>
      </c>
    </row>
    <row r="146" ht="12" customFormat="1" customHeight="1" s="1">
      <c r="A146" s="499" t="n">
        <v>20</v>
      </c>
      <c r="B146" s="29" t="inlineStr">
        <is>
          <t> </t>
        </is>
      </c>
      <c r="C146" s="30" t="inlineStr">
        <is>
          <t> </t>
        </is>
      </c>
      <c r="D146" s="21" t="n">
        <v>10000</v>
      </c>
      <c r="E146" s="21" t="n"/>
      <c r="F146" s="21" t="n"/>
      <c r="G146" s="72" t="inlineStr">
        <is>
          <t>회비(포항계 계비)</t>
        </is>
      </c>
      <c r="H146" s="21" t="inlineStr">
        <is>
          <t> </t>
        </is>
      </c>
    </row>
    <row r="147" ht="12" customFormat="1" customHeight="1" s="1">
      <c r="A147" s="499" t="n">
        <v>21</v>
      </c>
      <c r="B147" s="29" t="inlineStr">
        <is>
          <t> </t>
        </is>
      </c>
      <c r="C147" s="30" t="inlineStr">
        <is>
          <t> </t>
        </is>
      </c>
      <c r="D147" s="21" t="n">
        <v>15000</v>
      </c>
      <c r="E147" s="21" t="n"/>
      <c r="F147" s="21" t="n"/>
      <c r="G147" s="72" t="inlineStr">
        <is>
          <t>회비(나눔 동기 계비)</t>
        </is>
      </c>
      <c r="H147" s="21" t="inlineStr">
        <is>
          <t> </t>
        </is>
      </c>
    </row>
    <row r="148" ht="12" customFormat="1" customHeight="1" s="1">
      <c r="A148" s="499" t="n">
        <v>22</v>
      </c>
      <c r="B148" s="29" t="inlineStr">
        <is>
          <t> </t>
        </is>
      </c>
      <c r="C148" s="30" t="inlineStr">
        <is>
          <t> </t>
        </is>
      </c>
      <c r="D148" s="21" t="n">
        <v>100000</v>
      </c>
      <c r="E148" s="21" t="n"/>
      <c r="F148" s="21" t="n"/>
      <c r="G148" s="42" t="inlineStr">
        <is>
          <t>과일</t>
        </is>
      </c>
      <c r="H148" s="21" t="inlineStr">
        <is>
          <t> </t>
        </is>
      </c>
    </row>
    <row r="149" ht="13.5" customFormat="1" customHeight="1" s="1">
      <c r="A149" s="500" t="inlineStr">
        <is>
          <t>총지출(A)</t>
        </is>
      </c>
      <c r="B149" s="374" t="n"/>
      <c r="C149" s="375" t="n"/>
      <c r="D149" s="41">
        <f>SUM(D127:D148)</f>
        <v/>
      </c>
      <c r="E149" s="41">
        <f>SUM(E127:E148)</f>
        <v/>
      </c>
      <c r="F149" s="41">
        <f>SUM(F127:F148)</f>
        <v/>
      </c>
      <c r="G149" s="41">
        <f>D149-E149</f>
        <v/>
      </c>
      <c r="H149" s="13" t="n"/>
    </row>
    <row r="150" ht="11.25" customFormat="1" customHeight="1" s="1">
      <c r="A150" s="21" t="n"/>
      <c r="B150" s="40" t="n">
        <v>10</v>
      </c>
      <c r="C150" s="21" t="inlineStr">
        <is>
          <t>월급여</t>
        </is>
      </c>
      <c r="D150" s="21" t="n">
        <v>3782500</v>
      </c>
      <c r="E150" s="21" t="n">
        <v>3782500</v>
      </c>
      <c r="F150" s="21" t="n">
        <v>3782500</v>
      </c>
      <c r="G150" s="36" t="n"/>
      <c r="H150" s="37" t="inlineStr">
        <is>
          <t> </t>
        </is>
      </c>
    </row>
    <row r="151" ht="11.25" customFormat="1" customHeight="1" s="1">
      <c r="A151" s="21" t="n"/>
      <c r="B151" s="40" t="inlineStr">
        <is>
          <t> </t>
        </is>
      </c>
      <c r="C151" s="21" t="inlineStr">
        <is>
          <t> </t>
        </is>
      </c>
      <c r="D151" s="21" t="n">
        <v>0</v>
      </c>
      <c r="E151" s="21" t="n">
        <v>0</v>
      </c>
      <c r="F151" s="21" t="n">
        <v>0</v>
      </c>
      <c r="G151" s="36" t="n"/>
      <c r="H151" s="21" t="inlineStr">
        <is>
          <t> </t>
        </is>
      </c>
    </row>
    <row r="152" ht="13.5" customFormat="1" customHeight="1" s="1">
      <c r="A152" s="363" t="inlineStr">
        <is>
          <t>총수익(B)</t>
        </is>
      </c>
      <c r="B152" s="374" t="n"/>
      <c r="C152" s="375" t="n"/>
      <c r="D152" s="38">
        <f>D150+D151</f>
        <v/>
      </c>
      <c r="E152" s="38">
        <f>E150+E151</f>
        <v/>
      </c>
      <c r="F152" s="38">
        <f>F150+F151</f>
        <v/>
      </c>
      <c r="G152" s="20" t="n"/>
      <c r="H152" s="20" t="n"/>
    </row>
    <row r="153" ht="13.5" customFormat="1" customHeight="1" s="1">
      <c r="A153" s="501" t="inlineStr">
        <is>
          <t>월급여([B] -[A])</t>
        </is>
      </c>
      <c r="B153" s="374" t="n"/>
      <c r="C153" s="375" t="n"/>
      <c r="D153" s="35">
        <f>D152-D149</f>
        <v/>
      </c>
      <c r="E153" s="35">
        <f>E152-E149</f>
        <v/>
      </c>
      <c r="F153" s="35">
        <f>F152-F149</f>
        <v/>
      </c>
      <c r="G153" s="35" t="n"/>
      <c r="H153" s="39" t="inlineStr">
        <is>
          <t> </t>
        </is>
      </c>
    </row>
    <row r="154">
      <c r="G154" t="inlineStr">
        <is>
          <t> </t>
        </is>
      </c>
      <c r="L154" s="1" t="n"/>
      <c r="M154" s="1" t="n"/>
      <c r="N154" s="1" t="n"/>
      <c r="O154" s="1" t="n"/>
    </row>
    <row r="156">
      <c r="G156" s="26" t="inlineStr">
        <is>
          <t> </t>
        </is>
      </c>
      <c r="H156" s="26" t="inlineStr">
        <is>
          <t>2014.05.13(화)</t>
        </is>
      </c>
    </row>
    <row r="157">
      <c r="A157" s="347" t="inlineStr">
        <is>
          <t>TAMA 고정 지출 내역(2014)</t>
        </is>
      </c>
      <c r="B157" s="374" t="n"/>
      <c r="C157" s="374" t="n"/>
      <c r="D157" s="374" t="n"/>
      <c r="E157" s="374" t="n"/>
      <c r="F157" s="374" t="n"/>
      <c r="G157" s="374" t="n"/>
      <c r="H157" s="375" t="n"/>
    </row>
    <row r="158">
      <c r="A158" s="27" t="inlineStr">
        <is>
          <t>NO.</t>
        </is>
      </c>
      <c r="B158" s="27" t="inlineStr">
        <is>
          <t>일자</t>
        </is>
      </c>
      <c r="C158" s="27" t="inlineStr">
        <is>
          <t>출금은행</t>
        </is>
      </c>
      <c r="D158" s="27" t="inlineStr">
        <is>
          <t xml:space="preserve"> 금액</t>
        </is>
      </c>
      <c r="E158" s="27" t="inlineStr">
        <is>
          <t>저축, 보험</t>
        </is>
      </c>
      <c r="F158" s="27" t="inlineStr">
        <is>
          <t>저축, 보험</t>
        </is>
      </c>
      <c r="G158" s="27" t="inlineStr">
        <is>
          <t xml:space="preserve">  내역</t>
        </is>
      </c>
      <c r="H158" s="27" t="inlineStr">
        <is>
          <t>비고</t>
        </is>
      </c>
      <c r="I158" s="1" t="n"/>
      <c r="J158" s="1" t="n"/>
      <c r="K158" s="1" t="n"/>
      <c r="L158" s="1" t="n"/>
    </row>
    <row r="159" ht="11.25" customFormat="1" customHeight="1" s="1">
      <c r="A159" s="499" t="n">
        <v>1</v>
      </c>
      <c r="B159" s="29" t="n">
        <v>9</v>
      </c>
      <c r="C159" s="30" t="inlineStr">
        <is>
          <t>SC은행</t>
        </is>
      </c>
      <c r="D159" s="21" t="n">
        <v>500000</v>
      </c>
      <c r="E159" s="71" t="n">
        <v>500000</v>
      </c>
      <c r="F159" s="71" t="n">
        <v>500000</v>
      </c>
      <c r="G159" s="69" t="inlineStr">
        <is>
          <t>KB국민행복 적금: 루옌</t>
        </is>
      </c>
      <c r="H159" s="22" t="inlineStr">
        <is>
          <t>1년 적금(2014.05 ~ 2015.04)</t>
        </is>
      </c>
    </row>
    <row r="160" ht="11.25" customFormat="1" customHeight="1" s="1">
      <c r="A160" s="499" t="n">
        <v>2</v>
      </c>
      <c r="B160" s="29" t="n">
        <v>20</v>
      </c>
      <c r="C160" s="30" t="inlineStr">
        <is>
          <t>SC은행</t>
        </is>
      </c>
      <c r="D160" s="21" t="n">
        <v>40000</v>
      </c>
      <c r="E160" s="21" t="n"/>
      <c r="F160" s="21" t="n"/>
      <c r="G160" s="25" t="inlineStr">
        <is>
          <t>휴대폰 요금(KT)</t>
        </is>
      </c>
      <c r="H160" s="21" t="inlineStr">
        <is>
          <t>SC은행에 자동이체 설정함</t>
        </is>
      </c>
    </row>
    <row r="161" ht="11.25" customFormat="1" customHeight="1" s="1">
      <c r="A161" s="499" t="n">
        <v>3</v>
      </c>
      <c r="B161" s="29" t="n">
        <v>20</v>
      </c>
      <c r="C161" s="30" t="inlineStr">
        <is>
          <t>SC은행</t>
        </is>
      </c>
      <c r="D161" s="21" t="n">
        <v>60000</v>
      </c>
      <c r="E161" s="21" t="n"/>
      <c r="F161" s="21" t="n"/>
      <c r="G161" s="25" t="inlineStr">
        <is>
          <t>휴대폰 요금(LG): 루옌</t>
        </is>
      </c>
      <c r="H161" s="21" t="inlineStr">
        <is>
          <t>SC은행에 자동이체 설정함</t>
        </is>
      </c>
    </row>
    <row r="162" ht="11.25" customFormat="1" customHeight="1" s="1">
      <c r="A162" s="499" t="n">
        <v>4</v>
      </c>
      <c r="B162" s="29" t="n">
        <v>22</v>
      </c>
      <c r="C162" s="30" t="inlineStr">
        <is>
          <t>SC은행</t>
        </is>
      </c>
      <c r="D162" s="21" t="n">
        <v>33930</v>
      </c>
      <c r="E162" s="21" t="n"/>
      <c r="F162" s="21" t="n"/>
      <c r="G162" s="32" t="inlineStr">
        <is>
          <t>KT통신료(인터넷, TV)</t>
        </is>
      </c>
      <c r="H162" s="22" t="inlineStr">
        <is>
          <t>서울도시가스 KB국민카드에서 자동이체됨</t>
        </is>
      </c>
    </row>
    <row r="163" ht="12" customFormat="1" customHeight="1" s="1">
      <c r="A163" s="499" t="n">
        <v>5</v>
      </c>
      <c r="B163" s="29" t="n">
        <v>25</v>
      </c>
      <c r="C163" s="30" t="inlineStr">
        <is>
          <t>SC은행</t>
        </is>
      </c>
      <c r="D163" s="70" t="n">
        <v>300000</v>
      </c>
      <c r="E163" s="70" t="n">
        <v>300000</v>
      </c>
      <c r="F163" s="70" t="n">
        <v>300000</v>
      </c>
      <c r="G163" s="42" t="inlineStr">
        <is>
          <t>11. 무배당 PCA드림링크 변액유니버셜보험 II</t>
        </is>
      </c>
      <c r="H163" s="23" t="inlineStr">
        <is>
          <t>SC은행에 자동이체 설정함</t>
        </is>
      </c>
    </row>
    <row r="164" customFormat="1" s="1">
      <c r="A164" s="499" t="n">
        <v>6</v>
      </c>
      <c r="B164" s="29" t="n">
        <v>25</v>
      </c>
      <c r="C164" s="30" t="inlineStr">
        <is>
          <t>SC은행</t>
        </is>
      </c>
      <c r="D164" s="70" t="n">
        <v>86500</v>
      </c>
      <c r="E164" s="70" t="n">
        <v>86500</v>
      </c>
      <c r="F164" s="70" t="n">
        <v>86500</v>
      </c>
      <c r="G164" s="42" t="inlineStr">
        <is>
          <t>12. MET 무배당 마스터플랜 변액유니버셜종신보험</t>
        </is>
      </c>
      <c r="H164" s="23" t="inlineStr">
        <is>
          <t>SC은행에 자동이체 설정함</t>
        </is>
      </c>
    </row>
    <row r="165" customFormat="1" s="1">
      <c r="A165" s="499" t="n">
        <v>7</v>
      </c>
      <c r="B165" s="29" t="n">
        <v>25</v>
      </c>
      <c r="C165" s="30" t="inlineStr">
        <is>
          <t>SC은행</t>
        </is>
      </c>
      <c r="D165" s="70" t="n">
        <v>340440</v>
      </c>
      <c r="E165" s="70" t="n">
        <v>340440</v>
      </c>
      <c r="F165" s="70" t="n">
        <v>340440</v>
      </c>
      <c r="G165" s="42" t="inlineStr">
        <is>
          <t>13. PCA 스타트 어린이 변액유니버셜보험 II</t>
        </is>
      </c>
      <c r="H165" s="23" t="inlineStr">
        <is>
          <t>SC은행에 자동이체 설정함</t>
        </is>
      </c>
    </row>
    <row r="166" customFormat="1" s="1">
      <c r="A166" s="499" t="n">
        <v>8</v>
      </c>
      <c r="B166" s="29" t="n">
        <v>22</v>
      </c>
      <c r="C166" s="30" t="inlineStr">
        <is>
          <t>SC은행</t>
        </is>
      </c>
      <c r="D166" s="76" t="n">
        <v>43000</v>
      </c>
      <c r="E166" s="76" t="n">
        <v>43000</v>
      </c>
      <c r="F166" s="76" t="n">
        <v>43000</v>
      </c>
      <c r="G166" s="42" t="inlineStr">
        <is>
          <t>21. 무배당 한아름행복플러스종합보험1404(한화손해보험)</t>
        </is>
      </c>
      <c r="H166" s="21" t="inlineStr">
        <is>
          <t>SC은행에 자동이체 설정함</t>
        </is>
      </c>
    </row>
    <row r="167" customFormat="1" s="1">
      <c r="A167" s="499" t="n">
        <v>9</v>
      </c>
      <c r="B167" s="29" t="n">
        <v>25</v>
      </c>
      <c r="C167" s="30" t="inlineStr">
        <is>
          <t>SC은행</t>
        </is>
      </c>
      <c r="D167" s="76" t="n">
        <v>52000</v>
      </c>
      <c r="E167" s="76" t="n">
        <v>52000</v>
      </c>
      <c r="F167" s="76" t="n">
        <v>52000</v>
      </c>
      <c r="G167" s="42" t="inlineStr">
        <is>
          <t>22. 무배당 굿앤굿어린이CI보험(Hi1304)(현대해상, 진수종)</t>
        </is>
      </c>
      <c r="H167" s="21" t="inlineStr">
        <is>
          <t>SC은행에 자동이체 설정함</t>
        </is>
      </c>
    </row>
    <row r="168" ht="11.25" customFormat="1" customHeight="1" s="1">
      <c r="A168" s="499" t="n">
        <v>10</v>
      </c>
      <c r="B168" s="29" t="n">
        <v>25</v>
      </c>
      <c r="C168" s="30" t="inlineStr">
        <is>
          <t>SC은행</t>
        </is>
      </c>
      <c r="D168" s="76" t="n">
        <v>79217</v>
      </c>
      <c r="E168" s="76" t="n">
        <v>79217</v>
      </c>
      <c r="F168" s="76" t="n">
        <v>79217</v>
      </c>
      <c r="G168" s="42" t="inlineStr">
        <is>
          <t>23. 무배당플러스유니버설CI보험(한화생명, 루옌)</t>
        </is>
      </c>
      <c r="H168" s="21" t="inlineStr">
        <is>
          <t>SC은행에 자동이체 설정함</t>
        </is>
      </c>
    </row>
    <row r="169" ht="11.25" customFormat="1" customHeight="1" s="1">
      <c r="A169" s="499" t="n">
        <v>11</v>
      </c>
      <c r="B169" s="29" t="n">
        <v>25</v>
      </c>
      <c r="C169" s="30" t="inlineStr">
        <is>
          <t>SC은행</t>
        </is>
      </c>
      <c r="D169" s="76" t="n">
        <v>38290</v>
      </c>
      <c r="E169" s="76" t="n">
        <v>38290</v>
      </c>
      <c r="F169" s="76" t="n">
        <v>38290</v>
      </c>
      <c r="G169" s="42" t="inlineStr">
        <is>
          <t>21. 국민건강보험</t>
        </is>
      </c>
      <c r="H169" s="21" t="inlineStr">
        <is>
          <t>SC은행에 자동이체 설정함</t>
        </is>
      </c>
    </row>
    <row r="170" ht="11.25" customFormat="1" customHeight="1" s="1">
      <c r="A170" s="499" t="n">
        <v>12</v>
      </c>
      <c r="B170" s="29" t="n">
        <v>25</v>
      </c>
      <c r="C170" s="30" t="inlineStr">
        <is>
          <t>SC은행</t>
        </is>
      </c>
      <c r="D170" s="76" t="n">
        <v>89100</v>
      </c>
      <c r="E170" s="76" t="n">
        <v>89100</v>
      </c>
      <c r="F170" s="76" t="n">
        <v>89100</v>
      </c>
      <c r="G170" s="42" t="inlineStr">
        <is>
          <t>22. 국민연금</t>
        </is>
      </c>
      <c r="H170" s="21" t="inlineStr">
        <is>
          <t>SC은행에 자동이체 설정함</t>
        </is>
      </c>
    </row>
    <row r="171" ht="11.25" customFormat="1" customHeight="1" s="1">
      <c r="A171" s="499" t="n">
        <v>13</v>
      </c>
      <c r="B171" s="29" t="n">
        <v>25</v>
      </c>
      <c r="C171" s="30" t="inlineStr">
        <is>
          <t>SC은행</t>
        </is>
      </c>
      <c r="D171" s="21" t="n">
        <v>200000</v>
      </c>
      <c r="E171" s="21" t="n"/>
      <c r="F171" s="21" t="n"/>
      <c r="G171" s="21" t="inlineStr">
        <is>
          <t xml:space="preserve">부모님 생활비 </t>
        </is>
      </c>
      <c r="H171" s="23" t="inlineStr">
        <is>
          <t>SC은행에 자동이체 설정함</t>
        </is>
      </c>
    </row>
    <row r="172" customFormat="1" s="1">
      <c r="A172" s="499" t="n">
        <v>14</v>
      </c>
      <c r="B172" s="29" t="n">
        <v>25</v>
      </c>
      <c r="C172" s="30" t="inlineStr">
        <is>
          <t>SC은행</t>
        </is>
      </c>
      <c r="D172" s="21" t="n">
        <v>20000</v>
      </c>
      <c r="E172" s="21" t="n"/>
      <c r="F172" s="21" t="n"/>
      <c r="G172" s="90" t="inlineStr">
        <is>
          <t>관리비(새문B)</t>
        </is>
      </c>
      <c r="H172" s="23" t="inlineStr">
        <is>
          <t>SC은행에 자동이체 설정함 ==&gt; 2015년 1월 19일 해지</t>
        </is>
      </c>
    </row>
    <row r="173" customFormat="1" s="1">
      <c r="A173" s="499" t="n">
        <v>15</v>
      </c>
      <c r="B173" s="499" t="n">
        <v>31</v>
      </c>
      <c r="C173" s="30" t="inlineStr">
        <is>
          <t>KB국민카드</t>
        </is>
      </c>
      <c r="D173" s="21" t="n">
        <v>20000</v>
      </c>
      <c r="E173" s="21" t="n"/>
      <c r="F173" s="21" t="n"/>
      <c r="G173" s="89" t="inlineStr">
        <is>
          <t>전기세(새문B)</t>
        </is>
      </c>
      <c r="H173" s="22" t="inlineStr">
        <is>
          <t>서울도시가스 KB국민카드에서 자동이체됨 ==&gt; 2015년 1월 19일 해지</t>
        </is>
      </c>
    </row>
    <row r="174" customFormat="1" s="1">
      <c r="A174" s="499" t="n">
        <v>16</v>
      </c>
      <c r="B174" s="499" t="n">
        <v>31</v>
      </c>
      <c r="C174" s="30" t="inlineStr">
        <is>
          <t>KB국민카드</t>
        </is>
      </c>
      <c r="D174" s="21" t="n">
        <v>20000</v>
      </c>
      <c r="E174" s="21" t="n"/>
      <c r="F174" s="21" t="n"/>
      <c r="G174" s="89" t="inlineStr">
        <is>
          <t>도시가스(새문B)</t>
        </is>
      </c>
      <c r="H174" s="91" t="inlineStr">
        <is>
          <t>서울도시가스 KB국민카드에서 자동이체됨 ==&gt; 2015년 1월 19일 해지</t>
        </is>
      </c>
    </row>
    <row r="175" customFormat="1" s="1">
      <c r="A175" s="499" t="n">
        <v>16</v>
      </c>
      <c r="B175" s="499" t="n">
        <v>31</v>
      </c>
      <c r="C175" s="30" t="inlineStr">
        <is>
          <t>SC은행</t>
        </is>
      </c>
      <c r="D175" s="21" t="n">
        <v>15000</v>
      </c>
      <c r="E175" s="21" t="n"/>
      <c r="F175" s="21" t="n"/>
      <c r="G175" s="89" t="inlineStr">
        <is>
          <t>상하수도 요금(새문B)</t>
        </is>
      </c>
      <c r="H175" s="22" t="inlineStr">
        <is>
          <t>서울시 E-Tax에서 자동이체됨 ==&gt; 2015년 1월 19일 해지</t>
        </is>
      </c>
    </row>
    <row r="176" customFormat="1" s="1">
      <c r="A176" s="499" t="n">
        <v>17</v>
      </c>
      <c r="B176" s="29" t="inlineStr">
        <is>
          <t> </t>
        </is>
      </c>
      <c r="C176" s="30" t="inlineStr">
        <is>
          <t> </t>
        </is>
      </c>
      <c r="D176" s="21" t="n">
        <v>20000</v>
      </c>
      <c r="E176" s="21" t="n"/>
      <c r="F176" s="21" t="n"/>
      <c r="G176" s="72" t="inlineStr">
        <is>
          <t xml:space="preserve">회비(신사 FC)  </t>
        </is>
      </c>
      <c r="H176" s="21" t="inlineStr">
        <is>
          <t> </t>
        </is>
      </c>
    </row>
    <row r="177" ht="12" customFormat="1" customHeight="1" s="1">
      <c r="A177" s="499" t="n">
        <v>18</v>
      </c>
      <c r="B177" s="29" t="inlineStr">
        <is>
          <t> </t>
        </is>
      </c>
      <c r="C177" s="30" t="inlineStr">
        <is>
          <t> </t>
        </is>
      </c>
      <c r="D177" s="21" t="n">
        <v>10000</v>
      </c>
      <c r="E177" s="21" t="n"/>
      <c r="F177" s="21" t="n"/>
      <c r="G177" s="72" t="inlineStr">
        <is>
          <t>회비(포항계 계비)</t>
        </is>
      </c>
      <c r="H177" s="21" t="inlineStr">
        <is>
          <t> </t>
        </is>
      </c>
    </row>
    <row r="178" ht="12" customFormat="1" customHeight="1" s="1">
      <c r="A178" s="499" t="n">
        <v>19</v>
      </c>
      <c r="B178" s="29" t="inlineStr">
        <is>
          <t> </t>
        </is>
      </c>
      <c r="C178" s="30" t="inlineStr">
        <is>
          <t> </t>
        </is>
      </c>
      <c r="D178" s="21" t="n">
        <v>15000</v>
      </c>
      <c r="E178" s="21" t="n"/>
      <c r="F178" s="21" t="n"/>
      <c r="G178" s="72" t="inlineStr">
        <is>
          <t>회비(나눔 동기 계비)</t>
        </is>
      </c>
      <c r="H178" s="21" t="inlineStr">
        <is>
          <t> </t>
        </is>
      </c>
    </row>
    <row r="179" ht="12" customFormat="1" customHeight="1" s="1">
      <c r="A179" s="499" t="n">
        <v>19</v>
      </c>
      <c r="B179" s="29" t="inlineStr">
        <is>
          <t> </t>
        </is>
      </c>
      <c r="C179" s="30" t="inlineStr">
        <is>
          <t> </t>
        </is>
      </c>
      <c r="D179" s="21" t="n">
        <v>100000</v>
      </c>
      <c r="E179" s="21" t="n"/>
      <c r="F179" s="21" t="n"/>
      <c r="G179" s="42" t="inlineStr">
        <is>
          <t>과일</t>
        </is>
      </c>
      <c r="H179" s="21" t="inlineStr">
        <is>
          <t> </t>
        </is>
      </c>
    </row>
    <row r="180" ht="13.5" customFormat="1" customHeight="1" s="1">
      <c r="A180" s="500" t="inlineStr">
        <is>
          <t>총지출(A)</t>
        </is>
      </c>
      <c r="B180" s="374" t="n"/>
      <c r="C180" s="375" t="n"/>
      <c r="D180" s="41">
        <f>SUM(D159:D178)</f>
        <v/>
      </c>
      <c r="E180" s="41">
        <f>SUM(E159:E178)</f>
        <v/>
      </c>
      <c r="F180" s="41">
        <f>SUM(F159:F178)</f>
        <v/>
      </c>
      <c r="G180" s="41">
        <f>D180-E180</f>
        <v/>
      </c>
      <c r="H180" s="13" t="n"/>
    </row>
    <row r="181" ht="11.25" customFormat="1" customHeight="1" s="1">
      <c r="A181" s="21" t="n"/>
      <c r="B181" s="40" t="n">
        <v>10</v>
      </c>
      <c r="C181" s="21" t="inlineStr">
        <is>
          <t>월급여</t>
        </is>
      </c>
      <c r="D181" s="21" t="n">
        <v>5125100</v>
      </c>
      <c r="E181" s="21" t="n">
        <v>0</v>
      </c>
      <c r="F181" s="21" t="n">
        <v>0</v>
      </c>
      <c r="G181" s="36" t="n"/>
      <c r="H181" s="37" t="inlineStr">
        <is>
          <t> </t>
        </is>
      </c>
    </row>
    <row r="182" ht="11.25" customFormat="1" customHeight="1" s="1">
      <c r="A182" s="21" t="n"/>
      <c r="B182" s="40" t="inlineStr">
        <is>
          <t> </t>
        </is>
      </c>
      <c r="C182" s="21" t="inlineStr">
        <is>
          <t> </t>
        </is>
      </c>
      <c r="D182" s="21" t="n">
        <v>0</v>
      </c>
      <c r="E182" s="21" t="n">
        <v>0</v>
      </c>
      <c r="F182" s="21" t="n">
        <v>0</v>
      </c>
      <c r="G182" s="36" t="n"/>
      <c r="H182" s="21" t="inlineStr">
        <is>
          <t> </t>
        </is>
      </c>
    </row>
    <row r="183" ht="13.5" customFormat="1" customHeight="1" s="1">
      <c r="A183" s="363" t="inlineStr">
        <is>
          <t>총수익(B)</t>
        </is>
      </c>
      <c r="B183" s="374" t="n"/>
      <c r="C183" s="375" t="n"/>
      <c r="D183" s="38">
        <f>D181+D182</f>
        <v/>
      </c>
      <c r="E183" s="38">
        <f>E181+E182</f>
        <v/>
      </c>
      <c r="F183" s="38">
        <f>F181+F182</f>
        <v/>
      </c>
      <c r="G183" s="20" t="n"/>
      <c r="H183" s="20" t="n"/>
    </row>
    <row r="184" ht="13.5" customFormat="1" customHeight="1" s="1">
      <c r="A184" s="501" t="inlineStr">
        <is>
          <t>월급여([B] -[A])</t>
        </is>
      </c>
      <c r="B184" s="374" t="n"/>
      <c r="C184" s="375" t="n"/>
      <c r="D184" s="35">
        <f>D183-D180</f>
        <v/>
      </c>
      <c r="E184" s="35">
        <f>E183-E180</f>
        <v/>
      </c>
      <c r="F184" s="35">
        <f>F183-F180</f>
        <v/>
      </c>
      <c r="G184" s="35" t="n"/>
      <c r="H184" s="39" t="inlineStr">
        <is>
          <t> </t>
        </is>
      </c>
    </row>
    <row r="185">
      <c r="G185" t="inlineStr">
        <is>
          <t> </t>
        </is>
      </c>
      <c r="L185" s="1" t="n"/>
      <c r="M185" s="1" t="n"/>
      <c r="N185" s="1" t="n"/>
      <c r="O185" s="1" t="n"/>
    </row>
    <row r="187" ht="11.25" customFormat="1" customHeight="1" s="1">
      <c r="A187" s="499" t="n">
        <v>3</v>
      </c>
      <c r="B187" s="29" t="n">
        <v>20</v>
      </c>
      <c r="C187" s="30" t="inlineStr">
        <is>
          <t>SC은행</t>
        </is>
      </c>
      <c r="D187" s="21" t="n">
        <v>21780</v>
      </c>
      <c r="E187" s="21" t="n">
        <v>21780</v>
      </c>
      <c r="F187" s="21" t="n">
        <v>21780</v>
      </c>
      <c r="G187" s="32" t="inlineStr">
        <is>
          <t>SK브로드밴드(인터넷)</t>
        </is>
      </c>
      <c r="H187" s="23" t="inlineStr">
        <is>
          <t>SC은행에 자동이체 설정함</t>
        </is>
      </c>
    </row>
    <row r="188" ht="11.25" customFormat="1" customHeight="1" s="1">
      <c r="A188" s="499" t="n">
        <v>4</v>
      </c>
      <c r="B188" s="29" t="n">
        <v>20</v>
      </c>
      <c r="C188" s="30" t="inlineStr">
        <is>
          <t>SC은행</t>
        </is>
      </c>
      <c r="D188" s="21" t="n">
        <v>30000</v>
      </c>
      <c r="E188" s="21" t="n">
        <v>30000</v>
      </c>
      <c r="F188" s="21" t="n">
        <v>30000</v>
      </c>
      <c r="G188" s="25" t="inlineStr">
        <is>
          <t>휴대폰 요금(LG U+)</t>
        </is>
      </c>
      <c r="H188" s="21" t="inlineStr">
        <is>
          <t>SC은행에 자동이체 설정함(평균 3만 미만)</t>
        </is>
      </c>
    </row>
    <row r="189" ht="11.25" customFormat="1" customHeight="1" s="1">
      <c r="A189" s="499" t="n">
        <v>5</v>
      </c>
      <c r="B189" s="29" t="n">
        <v>20</v>
      </c>
      <c r="C189" s="30" t="inlineStr">
        <is>
          <t>SC은행</t>
        </is>
      </c>
      <c r="D189" s="21" t="n">
        <v>200000</v>
      </c>
      <c r="E189" s="21" t="n">
        <v>200000</v>
      </c>
      <c r="F189" s="21" t="n">
        <v>200000</v>
      </c>
      <c r="G189" s="33" t="inlineStr">
        <is>
          <t>한화연금보험료</t>
        </is>
      </c>
      <c r="H189" s="21" t="inlineStr">
        <is>
          <t>SC은행에 자동이체 설정함(진대규)</t>
        </is>
      </c>
    </row>
    <row r="190" ht="12" customFormat="1" customHeight="1" s="1">
      <c r="A190" s="499" t="n">
        <v>6</v>
      </c>
      <c r="B190" s="29" t="n">
        <v>25</v>
      </c>
      <c r="C190" s="30" t="inlineStr">
        <is>
          <t>SC은행</t>
        </is>
      </c>
      <c r="D190" s="21" t="n">
        <v>86500</v>
      </c>
      <c r="E190" s="21" t="n">
        <v>86500</v>
      </c>
      <c r="F190" s="21" t="n">
        <v>86500</v>
      </c>
      <c r="G190" s="34" t="inlineStr">
        <is>
          <t>Met종신보험료</t>
        </is>
      </c>
      <c r="H190" s="23" t="inlineStr">
        <is>
          <t>SC은행에 자동이체 설정함</t>
        </is>
      </c>
    </row>
    <row r="191" ht="11.25" customFormat="1" customHeight="1" s="1">
      <c r="A191" s="499" t="n">
        <v>7</v>
      </c>
      <c r="B191" s="29" t="n">
        <v>25</v>
      </c>
      <c r="C191" s="30" t="inlineStr">
        <is>
          <t>SC은행</t>
        </is>
      </c>
      <c r="D191" s="21" t="n">
        <v>300000</v>
      </c>
      <c r="E191" s="21" t="n">
        <v>300000</v>
      </c>
      <c r="F191" s="21" t="n">
        <v>300000</v>
      </c>
      <c r="G191" s="34" t="inlineStr">
        <is>
          <t>PCA변액보험료</t>
        </is>
      </c>
      <c r="H191" s="23" t="inlineStr">
        <is>
          <t>SC은행에 자동이체 설정함</t>
        </is>
      </c>
    </row>
    <row r="192" ht="11.25" customFormat="1" customHeight="1" s="1">
      <c r="A192" s="499" t="n">
        <v>8</v>
      </c>
      <c r="B192" s="29" t="n">
        <v>25</v>
      </c>
      <c r="C192" s="30" t="inlineStr">
        <is>
          <t>SC은행</t>
        </is>
      </c>
      <c r="D192" s="21" t="n">
        <v>200000</v>
      </c>
      <c r="E192" s="21" t="n">
        <v>200000</v>
      </c>
      <c r="F192" s="21" t="n">
        <v>200000</v>
      </c>
      <c r="G192" s="21" t="inlineStr">
        <is>
          <t xml:space="preserve">부모님 생활비 </t>
        </is>
      </c>
      <c r="H192" s="23" t="inlineStr">
        <is>
          <t>SC은행에 자동이체 설정함</t>
        </is>
      </c>
    </row>
    <row r="193" ht="11.25" customFormat="1" customHeight="1" s="1">
      <c r="A193" s="499" t="n">
        <v>9</v>
      </c>
      <c r="B193" s="29" t="n">
        <v>25</v>
      </c>
      <c r="C193" s="30" t="inlineStr">
        <is>
          <t>SC은행</t>
        </is>
      </c>
      <c r="D193" s="21" t="n">
        <v>10000</v>
      </c>
      <c r="E193" s="21" t="n">
        <v>10000</v>
      </c>
      <c r="F193" s="21" t="n">
        <v>10000</v>
      </c>
      <c r="G193" s="31" t="inlineStr">
        <is>
          <t>기부(복지 기관)</t>
        </is>
      </c>
      <c r="H193" s="21" t="inlineStr">
        <is>
          <t>SC은행에 자동이체 설정함(김경태: 4촌)</t>
        </is>
      </c>
    </row>
    <row r="194" ht="12" customFormat="1" customHeight="1" s="1">
      <c r="A194" s="499" t="n">
        <v>10</v>
      </c>
      <c r="B194" s="29" t="n">
        <v>25</v>
      </c>
      <c r="C194" s="30" t="inlineStr">
        <is>
          <t>SC은행</t>
        </is>
      </c>
      <c r="D194" s="24" t="n">
        <v>300000</v>
      </c>
      <c r="E194" s="24" t="n">
        <v>300000</v>
      </c>
      <c r="F194" s="24" t="n">
        <v>300000</v>
      </c>
      <c r="G194" s="31" t="inlineStr">
        <is>
          <t>신용카드대금</t>
        </is>
      </c>
      <c r="H194" s="21" t="inlineStr">
        <is>
          <t>SC은행에 자동이체 설정함(평균 30만원 미만)</t>
        </is>
      </c>
    </row>
    <row r="195" ht="11.25" customFormat="1" customHeight="1" s="1">
      <c r="A195" s="499" t="n">
        <v>11</v>
      </c>
      <c r="B195" s="29" t="n">
        <v>25</v>
      </c>
      <c r="C195" s="30" t="inlineStr">
        <is>
          <t>SC은행</t>
        </is>
      </c>
      <c r="D195" s="21" t="n">
        <v>20000</v>
      </c>
      <c r="E195" s="21" t="n">
        <v>20000</v>
      </c>
      <c r="F195" s="21" t="n">
        <v>20000</v>
      </c>
      <c r="G195" s="31" t="inlineStr">
        <is>
          <t>조기축구(신사 FC) 회비</t>
        </is>
      </c>
      <c r="H195" s="21" t="inlineStr">
        <is>
          <t> </t>
        </is>
      </c>
    </row>
    <row r="196" ht="12" customFormat="1" customHeight="1" s="1">
      <c r="A196" s="499" t="n">
        <v>12</v>
      </c>
      <c r="B196" s="29" t="n">
        <v>25</v>
      </c>
      <c r="C196" s="30" t="inlineStr">
        <is>
          <t>SC은행</t>
        </is>
      </c>
      <c r="D196" s="21" t="n">
        <v>10000</v>
      </c>
      <c r="E196" s="21" t="n">
        <v>10000</v>
      </c>
      <c r="F196" s="21" t="n">
        <v>10000</v>
      </c>
      <c r="G196" s="31" t="inlineStr">
        <is>
          <t>포항계 회비</t>
        </is>
      </c>
      <c r="H196" s="21" t="inlineStr">
        <is>
          <t> </t>
        </is>
      </c>
    </row>
    <row r="197" ht="12" customFormat="1" customHeight="1" s="1">
      <c r="A197" s="499" t="n">
        <v>13</v>
      </c>
      <c r="B197" s="29" t="n">
        <v>25</v>
      </c>
      <c r="C197" s="30" t="inlineStr">
        <is>
          <t>SC은행</t>
        </is>
      </c>
      <c r="D197" s="21" t="n">
        <v>10000</v>
      </c>
      <c r="E197" s="21" t="n">
        <v>10000</v>
      </c>
      <c r="F197" s="21" t="n">
        <v>10000</v>
      </c>
      <c r="G197" s="31" t="inlineStr">
        <is>
          <t>베트남 신랑 모임 회비</t>
        </is>
      </c>
      <c r="H197" s="21" t="inlineStr">
        <is>
          <t> </t>
        </is>
      </c>
    </row>
    <row r="198" ht="11.25" customFormat="1" customHeight="1" s="1">
      <c r="A198" s="499" t="n">
        <v>11</v>
      </c>
      <c r="B198" s="29" t="n">
        <v>25</v>
      </c>
      <c r="C198" s="30" t="inlineStr">
        <is>
          <t>SC은행</t>
        </is>
      </c>
      <c r="D198" s="21" t="n">
        <v>20000</v>
      </c>
      <c r="E198" s="21" t="n">
        <v>20000</v>
      </c>
      <c r="F198" s="21" t="n">
        <v>20000</v>
      </c>
      <c r="G198" s="31" t="inlineStr">
        <is>
          <t>새문빌라 관리비</t>
        </is>
      </c>
      <c r="H198" s="23" t="inlineStr">
        <is>
          <t>SC은행에 자동이체 설정함</t>
        </is>
      </c>
    </row>
    <row r="199" ht="13.5" customFormat="1" customHeight="1" s="1">
      <c r="A199" s="500" t="inlineStr">
        <is>
          <t>총지출(A)</t>
        </is>
      </c>
      <c r="B199" s="374" t="n"/>
      <c r="C199" s="375" t="n"/>
      <c r="D199" s="41">
        <f>SUM(D185:D198)</f>
        <v/>
      </c>
      <c r="E199" s="41">
        <f>SUM(E185:E198)</f>
        <v/>
      </c>
      <c r="F199" s="41">
        <f>SUM(F185:F198)</f>
        <v/>
      </c>
      <c r="G199" s="13" t="n"/>
      <c r="H199" s="13" t="n"/>
    </row>
    <row r="200" ht="11.25" customFormat="1" customHeight="1" s="1">
      <c r="A200" s="21" t="n"/>
      <c r="B200" s="40" t="n">
        <v>10</v>
      </c>
      <c r="C200" s="21" t="inlineStr">
        <is>
          <t>월급여</t>
        </is>
      </c>
      <c r="D200" s="21" t="n">
        <v>5644470</v>
      </c>
      <c r="E200" s="21" t="n">
        <v>5644470</v>
      </c>
      <c r="F200" s="21" t="n">
        <v>5644470</v>
      </c>
      <c r="G200" s="36" t="n"/>
      <c r="H200" s="37" t="inlineStr">
        <is>
          <t>2013년 2월 현재</t>
        </is>
      </c>
    </row>
    <row r="201" ht="11.25" customFormat="1" customHeight="1" s="1">
      <c r="A201" s="21" t="n"/>
      <c r="B201" s="40" t="n">
        <v>10</v>
      </c>
      <c r="C201" s="21" t="inlineStr">
        <is>
          <t>이자</t>
        </is>
      </c>
      <c r="D201" s="21" t="n">
        <v>600000</v>
      </c>
      <c r="E201" s="21" t="n">
        <v>600000</v>
      </c>
      <c r="F201" s="21" t="n">
        <v>600000</v>
      </c>
      <c r="G201" s="36" t="n"/>
      <c r="H201" s="21" t="inlineStr">
        <is>
          <t xml:space="preserve">3천대여이자(남권이형) </t>
        </is>
      </c>
    </row>
    <row r="202" ht="13.5" customFormat="1" customHeight="1" s="1">
      <c r="A202" s="363" t="inlineStr">
        <is>
          <t>총수익(B)</t>
        </is>
      </c>
      <c r="B202" s="374" t="n"/>
      <c r="C202" s="375" t="n"/>
      <c r="D202" s="38">
        <f>D200+D201</f>
        <v/>
      </c>
      <c r="E202" s="38">
        <f>E200+E201</f>
        <v/>
      </c>
      <c r="F202" s="38">
        <f>F200+F201</f>
        <v/>
      </c>
      <c r="G202" s="20" t="n"/>
      <c r="H202" s="20" t="n"/>
    </row>
    <row r="203" ht="13.5" customFormat="1" customHeight="1" s="1">
      <c r="A203" s="501" t="inlineStr">
        <is>
          <t>월급여([B] -[A])</t>
        </is>
      </c>
      <c r="B203" s="374" t="n"/>
      <c r="C203" s="375" t="n"/>
      <c r="D203" s="35">
        <f>D202-D199</f>
        <v/>
      </c>
      <c r="E203" s="35">
        <f>E202-E199</f>
        <v/>
      </c>
      <c r="F203" s="35">
        <f>F202-F199</f>
        <v/>
      </c>
      <c r="G203" s="35" t="n"/>
      <c r="H203" s="39" t="inlineStr">
        <is>
          <t> </t>
        </is>
      </c>
    </row>
  </sheetData>
  <mergeCells count="26">
    <mergeCell ref="A183:C183"/>
    <mergeCell ref="A41:C41"/>
    <mergeCell ref="A24:H24"/>
    <mergeCell ref="A157:H157"/>
    <mergeCell ref="A149:C149"/>
    <mergeCell ref="A98:H98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2:H2"/>
    <mergeCell ref="A92:C92"/>
    <mergeCell ref="A47:H47"/>
    <mergeCell ref="A60:C60"/>
    <mergeCell ref="A125:H125"/>
    <mergeCell ref="A119:C119"/>
    <mergeCell ref="A153:C153"/>
  </mergeCells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G32" sqref="G32"/>
    </sheetView>
  </sheetViews>
  <sheetFormatPr baseColWidth="8" defaultRowHeight="13.5"/>
  <cols>
    <col width="7.5546875" bestFit="1" customWidth="1" style="75" min="1" max="1"/>
    <col width="8.21875" bestFit="1" customWidth="1" style="75" min="2" max="2"/>
    <col width="8.88671875" bestFit="1" customWidth="1" style="75" min="3" max="4"/>
    <col width="8.21875" bestFit="1" customWidth="1" style="75" min="5" max="5"/>
    <col width="10.21875" bestFit="1" customWidth="1" style="75" min="6" max="6"/>
    <col width="56.21875" customWidth="1" style="75" min="7" max="7"/>
    <col width="4.44140625" bestFit="1" customWidth="1" style="75" min="8" max="8"/>
    <col width="8.88671875" customWidth="1" style="75" min="9" max="10"/>
    <col width="4.44140625" bestFit="1" customWidth="1" style="75" min="11" max="11"/>
    <col width="13.88671875" customWidth="1" style="75" min="12" max="12"/>
    <col width="10.21875" bestFit="1" customWidth="1" style="75" min="13" max="13"/>
    <col width="34.5546875" customWidth="1" style="75" min="14" max="14"/>
    <col width="8.88671875" customWidth="1" style="75" min="15" max="15"/>
    <col width="6.88671875" bestFit="1" customWidth="1" style="75" min="16" max="16"/>
    <col width="8.88671875" customWidth="1" style="75" min="17" max="16384"/>
  </cols>
  <sheetData>
    <row r="1">
      <c r="G1" s="26" t="inlineStr">
        <is>
          <t> </t>
        </is>
      </c>
      <c r="K1" s="206" t="inlineStr">
        <is>
          <t xml:space="preserve"> 개월</t>
        </is>
      </c>
      <c r="L1" s="206" t="inlineStr">
        <is>
          <t>납부금</t>
        </is>
      </c>
      <c r="M1" s="206" t="inlineStr">
        <is>
          <t>총 추가 납부금</t>
        </is>
      </c>
      <c r="N1" s="207" t="inlineStr">
        <is>
          <t>비고</t>
        </is>
      </c>
      <c r="O1" s="75" t="n"/>
      <c r="P1" s="75" t="n"/>
      <c r="Q1" s="75" t="n"/>
    </row>
    <row r="2">
      <c r="A2" s="347" t="inlineStr">
        <is>
          <t>재산 내역</t>
        </is>
      </c>
      <c r="B2" s="374" t="n"/>
      <c r="C2" s="374" t="n"/>
      <c r="D2" s="374" t="n"/>
      <c r="E2" s="374" t="n"/>
      <c r="F2" s="374" t="n"/>
      <c r="G2" s="375" t="n"/>
      <c r="K2" s="208" t="n">
        <v>43</v>
      </c>
      <c r="L2" s="209" t="n">
        <v>452470</v>
      </c>
      <c r="M2" s="209" t="n">
        <v>19456210</v>
      </c>
      <c r="N2" s="210" t="inlineStr">
        <is>
          <t>추가 납 개월(총 43개월)</t>
        </is>
      </c>
      <c r="O2" s="75" t="n"/>
      <c r="P2" s="75" t="n"/>
      <c r="Q2" s="75" t="n"/>
    </row>
    <row r="3" customFormat="1" s="1">
      <c r="A3" s="84" t="inlineStr">
        <is>
          <t> </t>
        </is>
      </c>
      <c r="B3" s="84" t="n"/>
      <c r="C3" s="84" t="n"/>
      <c r="D3" s="84" t="n"/>
      <c r="E3" s="84" t="n"/>
      <c r="F3" s="84" t="n"/>
      <c r="G3" s="84" t="inlineStr">
        <is>
          <t>2017.01.17</t>
        </is>
      </c>
      <c r="K3" s="211" t="n">
        <v>29</v>
      </c>
      <c r="L3" s="209" t="n">
        <v>452470</v>
      </c>
      <c r="M3" s="209" t="n">
        <v>13121630</v>
      </c>
      <c r="N3" s="210" t="inlineStr">
        <is>
          <t>군 복무(총 29개월)</t>
        </is>
      </c>
      <c r="O3" s="75" t="n"/>
      <c r="P3" s="75" t="n"/>
      <c r="Q3" s="75" t="n"/>
    </row>
    <row r="4">
      <c r="A4" s="85" t="inlineStr">
        <is>
          <t>NO.</t>
        </is>
      </c>
      <c r="B4" s="86" t="inlineStr">
        <is>
          <t>총 자산</t>
        </is>
      </c>
      <c r="C4" s="85" t="inlineStr">
        <is>
          <t>자산 증감 폭</t>
        </is>
      </c>
      <c r="D4" s="85" t="inlineStr">
        <is>
          <t>총 자산 차액</t>
        </is>
      </c>
      <c r="E4" s="85" t="inlineStr">
        <is>
          <t>가용 자산</t>
        </is>
      </c>
      <c r="F4" s="85" t="inlineStr">
        <is>
          <t>가용 자산 차액</t>
        </is>
      </c>
      <c r="G4" s="85" t="inlineStr">
        <is>
          <t>비고</t>
        </is>
      </c>
      <c r="H4" s="1" t="n"/>
      <c r="K4" s="212" t="n">
        <v>72</v>
      </c>
      <c r="L4" s="213" t="inlineStr">
        <is>
          <t>총 추가 납부금</t>
        </is>
      </c>
      <c r="M4" s="214" t="n">
        <v>32577840</v>
      </c>
      <c r="N4" s="215" t="n"/>
      <c r="O4" s="75" t="n"/>
      <c r="P4" s="75" t="n"/>
      <c r="Q4" s="75" t="n"/>
    </row>
    <row r="5" customFormat="1" s="1">
      <c r="A5" s="81" t="inlineStr">
        <is>
          <t>2021.12.31</t>
        </is>
      </c>
      <c r="B5" s="21" t="n">
        <v>410309271</v>
      </c>
      <c r="C5" s="69">
        <f>B5-B6</f>
        <v/>
      </c>
      <c r="D5" s="241">
        <f>C5-C4</f>
        <v/>
      </c>
      <c r="E5" s="241" t="n">
        <v>410309271</v>
      </c>
      <c r="F5" s="241">
        <f>E5-E4</f>
        <v/>
      </c>
      <c r="G5" s="87" t="inlineStr">
        <is>
          <t>국민연금 추가 납부 금액: 32,577,840원, 주식 손실 금액: 22,238,000원</t>
        </is>
      </c>
      <c r="K5" s="208" t="n">
        <v>55</v>
      </c>
      <c r="L5" s="216" t="n">
        <v>452470</v>
      </c>
      <c r="M5" s="224" t="n">
        <v>24885850</v>
      </c>
      <c r="N5" s="218" t="inlineStr">
        <is>
          <t>8월 25일 국민연금 출금(약 2천 5백): 완료</t>
        </is>
      </c>
      <c r="O5" s="75" t="n"/>
      <c r="P5" s="75" t="n"/>
      <c r="Q5" s="75" t="n"/>
    </row>
    <row r="6" customFormat="1" s="1">
      <c r="A6" s="81" t="inlineStr">
        <is>
          <t>2020.12.31</t>
        </is>
      </c>
      <c r="B6" s="21" t="n">
        <v>403906791</v>
      </c>
      <c r="C6" s="69">
        <f>B6-B7</f>
        <v/>
      </c>
      <c r="D6" s="241">
        <f>C6-C5</f>
        <v/>
      </c>
      <c r="E6" s="241" t="n">
        <v>403906791</v>
      </c>
      <c r="F6" s="241">
        <f>E6-E5</f>
        <v/>
      </c>
      <c r="G6" s="87" t="n"/>
      <c r="K6" s="208" t="n">
        <v>17</v>
      </c>
      <c r="L6" s="217" t="n">
        <v>452470</v>
      </c>
      <c r="M6" s="217" t="n">
        <v>7691990</v>
      </c>
      <c r="N6" s="218" t="inlineStr">
        <is>
          <t>남은 추가 납부 국민연금</t>
        </is>
      </c>
      <c r="O6" s="75" t="n"/>
      <c r="P6" s="75" t="n"/>
      <c r="Q6" s="75" t="n"/>
    </row>
    <row r="7" customFormat="1" s="1">
      <c r="A7" s="81" t="inlineStr">
        <is>
          <t>2019.12.31</t>
        </is>
      </c>
      <c r="B7" s="21" t="n">
        <v>369433745</v>
      </c>
      <c r="C7" s="69">
        <f>B7-B8</f>
        <v/>
      </c>
      <c r="D7" s="241">
        <f>C7-C6</f>
        <v/>
      </c>
      <c r="E7" s="241" t="n">
        <v>369433745</v>
      </c>
      <c r="F7" s="241">
        <f>E7-E6</f>
        <v/>
      </c>
      <c r="G7" s="87" t="n"/>
      <c r="K7" s="75" t="n"/>
      <c r="L7" s="75" t="n"/>
      <c r="M7" s="205" t="n"/>
      <c r="N7" s="75" t="n"/>
      <c r="O7" s="75" t="n"/>
      <c r="P7" s="75" t="n"/>
      <c r="Q7" s="75" t="n"/>
    </row>
    <row r="8" customFormat="1" s="1">
      <c r="A8" s="81" t="inlineStr">
        <is>
          <t>2018.12.31</t>
        </is>
      </c>
      <c r="B8" s="21" t="n">
        <v>347951007</v>
      </c>
      <c r="C8" s="69">
        <f>B8-B9</f>
        <v/>
      </c>
      <c r="D8" s="241">
        <f>C8-C7</f>
        <v/>
      </c>
      <c r="E8" s="241" t="n">
        <v>347951007</v>
      </c>
      <c r="F8" s="241">
        <f>E8-E7</f>
        <v/>
      </c>
      <c r="G8" s="87" t="n"/>
      <c r="K8" s="75" t="n"/>
      <c r="L8" s="205" t="n"/>
      <c r="M8" s="75" t="n"/>
      <c r="N8" s="205" t="n"/>
      <c r="O8" s="75" t="n"/>
      <c r="P8" s="75" t="n"/>
      <c r="Q8" s="75" t="n"/>
    </row>
    <row r="9" ht="12.75" customHeight="1">
      <c r="A9" s="81" t="inlineStr">
        <is>
          <t>2017.12.31</t>
        </is>
      </c>
      <c r="B9" s="21" t="n">
        <v>331179069</v>
      </c>
      <c r="C9" s="69">
        <f>B9-B10</f>
        <v/>
      </c>
      <c r="D9" s="241">
        <f>C9-C8</f>
        <v/>
      </c>
      <c r="E9" s="241" t="n">
        <v>331179069</v>
      </c>
      <c r="F9" s="241">
        <f>E9-E8</f>
        <v/>
      </c>
      <c r="G9" s="87" t="n"/>
      <c r="L9" s="206" t="inlineStr">
        <is>
          <t>추가 납 개월</t>
        </is>
      </c>
      <c r="M9" s="206" t="inlineStr">
        <is>
          <t>총 추가 납부금</t>
        </is>
      </c>
      <c r="N9" s="207" t="inlineStr">
        <is>
          <t>비고</t>
        </is>
      </c>
      <c r="P9" s="206" t="inlineStr">
        <is>
          <t>급여</t>
        </is>
      </c>
      <c r="Q9" s="206" t="inlineStr">
        <is>
          <t>생활비</t>
        </is>
      </c>
    </row>
    <row r="10">
      <c r="A10" s="81" t="inlineStr">
        <is>
          <t>2016.12.31</t>
        </is>
      </c>
      <c r="B10" s="21" t="n">
        <v>333046892</v>
      </c>
      <c r="C10" s="69">
        <f>B10-B11</f>
        <v/>
      </c>
      <c r="D10" s="241">
        <f>C10-C9</f>
        <v/>
      </c>
      <c r="E10" s="241" t="n">
        <v>292436971</v>
      </c>
      <c r="F10" s="241">
        <f>E10-E9</f>
        <v/>
      </c>
      <c r="G10" s="87" t="n"/>
      <c r="L10" s="219" t="inlineStr">
        <is>
          <t>2021.07.21</t>
        </is>
      </c>
      <c r="M10" s="209" t="n">
        <v>22617770</v>
      </c>
      <c r="N10" s="210" t="inlineStr">
        <is>
          <t>현재</t>
        </is>
      </c>
      <c r="P10" s="200" t="n">
        <v>7059100</v>
      </c>
      <c r="Q10" s="200" t="n">
        <v>2000000</v>
      </c>
    </row>
    <row r="11">
      <c r="A11" s="81" t="inlineStr">
        <is>
          <t>2015.12.31</t>
        </is>
      </c>
      <c r="B11" s="21" t="n">
        <v>339007463</v>
      </c>
      <c r="C11" s="69">
        <f>B11-B12</f>
        <v/>
      </c>
      <c r="D11" s="241">
        <f>C11-C10</f>
        <v/>
      </c>
      <c r="E11" s="241" t="n">
        <v>286211142</v>
      </c>
      <c r="F11" s="241">
        <f>E11-E10</f>
        <v/>
      </c>
      <c r="G11" s="87" t="n"/>
      <c r="L11" s="219" t="inlineStr">
        <is>
          <t>2021.07.29</t>
        </is>
      </c>
      <c r="M11" s="209" t="n">
        <v>20617770</v>
      </c>
      <c r="N11" s="210" t="inlineStr">
        <is>
          <t>생활비 출금(약 2백)</t>
        </is>
      </c>
    </row>
    <row r="12">
      <c r="A12" s="82" t="inlineStr">
        <is>
          <t>2014.12.31</t>
        </is>
      </c>
      <c r="B12" s="25" t="n">
        <v>296742930</v>
      </c>
      <c r="C12" s="69">
        <f>B12-B13</f>
        <v/>
      </c>
      <c r="D12" s="242">
        <f>C12-C11</f>
        <v/>
      </c>
      <c r="E12" s="242" t="n">
        <v>271170490</v>
      </c>
      <c r="F12" s="242">
        <f>E12-E11</f>
        <v/>
      </c>
      <c r="G12" s="88" t="inlineStr">
        <is>
          <t>2014년 9월 돌잔치</t>
        </is>
      </c>
      <c r="L12" s="223" t="inlineStr">
        <is>
          <t>2021.07.31</t>
        </is>
      </c>
      <c r="M12" s="209" t="n">
        <v>28557530</v>
      </c>
      <c r="N12" s="210" t="inlineStr">
        <is>
          <t>6월 급여(7,059,100원)</t>
        </is>
      </c>
    </row>
    <row r="13">
      <c r="A13" s="81" t="inlineStr">
        <is>
          <t>2013.12.31</t>
        </is>
      </c>
      <c r="B13" s="21" t="n">
        <v>285121490</v>
      </c>
      <c r="C13" s="69">
        <f>B13-B14</f>
        <v/>
      </c>
      <c r="D13" s="241">
        <f>C13-C12</f>
        <v/>
      </c>
      <c r="E13" s="241" t="n">
        <v>242974290</v>
      </c>
      <c r="F13" s="241">
        <f>E13-E12</f>
        <v/>
      </c>
      <c r="G13" s="87" t="inlineStr">
        <is>
          <t>2013년 3월 이사, 신혼 장만, 5월 결혼, 9월 득남</t>
        </is>
      </c>
      <c r="L13" s="219" t="inlineStr">
        <is>
          <t>2021.08.24</t>
        </is>
      </c>
      <c r="M13" s="209">
        <f>M12-Q10</f>
        <v/>
      </c>
      <c r="N13" s="210" t="inlineStr">
        <is>
          <t>생활비 출금(약 2백)</t>
        </is>
      </c>
    </row>
    <row r="14">
      <c r="A14" s="81" t="inlineStr">
        <is>
          <t>2013.01.31</t>
        </is>
      </c>
      <c r="B14" s="21" t="n">
        <v>294137081</v>
      </c>
      <c r="C14" s="69">
        <f>B14-B15</f>
        <v/>
      </c>
      <c r="D14" s="241">
        <f>C14-C13</f>
        <v/>
      </c>
      <c r="E14" s="241" t="n">
        <v>245367521</v>
      </c>
      <c r="F14" s="241">
        <f>E14-E13</f>
        <v/>
      </c>
      <c r="G14" s="87" t="n"/>
      <c r="L14" s="220" t="inlineStr">
        <is>
          <t>2021.08.25</t>
        </is>
      </c>
      <c r="M14" s="221">
        <f>M13-M5</f>
        <v/>
      </c>
      <c r="N14" s="222" t="inlineStr">
        <is>
          <t>국민연금 출금(24,885,850원) 완료</t>
        </is>
      </c>
    </row>
    <row r="15">
      <c r="A15" s="81" t="inlineStr">
        <is>
          <t>2012.12.31</t>
        </is>
      </c>
      <c r="B15" s="21" t="n">
        <v>286183170</v>
      </c>
      <c r="C15" s="69">
        <f>B15-B16</f>
        <v/>
      </c>
      <c r="D15" s="241">
        <f>C15-C14</f>
        <v/>
      </c>
      <c r="E15" s="241" t="n">
        <v>238584810</v>
      </c>
      <c r="F15" s="241">
        <f>E15-E14</f>
        <v/>
      </c>
      <c r="G15" s="87" t="n"/>
      <c r="L15" s="223" t="inlineStr">
        <is>
          <t>2021.08.31</t>
        </is>
      </c>
      <c r="M15" s="209">
        <f>P10+M14</f>
        <v/>
      </c>
      <c r="N15" s="210" t="inlineStr">
        <is>
          <t>7월 급여(7,059,100원)</t>
        </is>
      </c>
    </row>
    <row r="16">
      <c r="A16" s="81" t="inlineStr">
        <is>
          <t>2011.12.31</t>
        </is>
      </c>
      <c r="B16" s="21" t="n">
        <v>237540245</v>
      </c>
      <c r="C16" s="69">
        <f>B16-B17</f>
        <v/>
      </c>
      <c r="D16" s="241">
        <f>C16-C15</f>
        <v/>
      </c>
      <c r="E16" s="241" t="n">
        <v>237540245</v>
      </c>
      <c r="F16" s="241">
        <f>E16-E15</f>
        <v/>
      </c>
      <c r="G16" s="87" t="n"/>
      <c r="L16" s="219" t="inlineStr">
        <is>
          <t>2021.09.24</t>
        </is>
      </c>
      <c r="M16" s="209">
        <f>M15-Q10</f>
        <v/>
      </c>
      <c r="N16" s="210" t="inlineStr">
        <is>
          <t>생활비 출금(약 2백)</t>
        </is>
      </c>
    </row>
    <row r="17">
      <c r="L17" s="223" t="inlineStr">
        <is>
          <t>2021.09.30</t>
        </is>
      </c>
      <c r="M17" s="209">
        <f>M16+P10</f>
        <v/>
      </c>
      <c r="N17" s="210" t="inlineStr">
        <is>
          <t>8월 급여(7,059,100원)</t>
        </is>
      </c>
    </row>
    <row r="18">
      <c r="L18" s="219" t="inlineStr">
        <is>
          <t>2021.10.24</t>
        </is>
      </c>
      <c r="M18" s="209">
        <f>M17-Q10</f>
        <v/>
      </c>
      <c r="N18" s="210" t="inlineStr">
        <is>
          <t>생활비 출금(약 2백)</t>
        </is>
      </c>
    </row>
    <row r="19">
      <c r="L19" s="220" t="inlineStr">
        <is>
          <t>2021.10.25</t>
        </is>
      </c>
      <c r="M19" s="217">
        <f>M18-M6</f>
        <v/>
      </c>
      <c r="N19" s="222" t="inlineStr">
        <is>
          <t>남은 추가 납부 국민연금 출금(7,691,990원)</t>
        </is>
      </c>
    </row>
    <row r="25">
      <c r="M25" s="206" t="inlineStr">
        <is>
          <t>급여</t>
        </is>
      </c>
      <c r="N25" s="206" t="inlineStr">
        <is>
          <t>생활비</t>
        </is>
      </c>
    </row>
    <row r="26">
      <c r="H26" s="205" t="n"/>
      <c r="M26" s="200" t="n">
        <v>7059100</v>
      </c>
      <c r="N26" s="200" t="n">
        <v>2000000</v>
      </c>
    </row>
    <row r="27">
      <c r="H27" s="205" t="n"/>
    </row>
    <row r="28">
      <c r="H28" s="205" t="n"/>
    </row>
    <row r="29">
      <c r="H29" s="205" t="n"/>
    </row>
    <row r="30">
      <c r="H30" s="205" t="n"/>
    </row>
    <row r="31">
      <c r="H31" s="205" t="n"/>
    </row>
  </sheetData>
  <mergeCells count="1">
    <mergeCell ref="A2:G2"/>
  </mergeCells>
  <pageMargins left="0.7" right="0.7" top="0.75" bottom="0.75" header="0.3" footer="0.3"/>
  <pageSetup orientation="portrait" paperSize="9" verticalDpi="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J37" sqref="J37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20.25" customHeight="1">
      <c r="A1" s="373" t="inlineStr">
        <is>
          <t>TAMA 자산(2020)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354" t="inlineStr">
        <is>
          <t>2020.12 자산</t>
        </is>
      </c>
      <c r="B3" s="374" t="n"/>
      <c r="C3" s="374" t="n"/>
      <c r="D3" s="375" t="n"/>
      <c r="E3" s="164" t="inlineStr">
        <is>
          <t>2020.12.31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14486751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1568060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신한은행_02(적금)</t>
        </is>
      </c>
      <c r="H7" s="83" t="n">
        <v>2425000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 t="n">
        <v>2450000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387" t="n"/>
      <c r="N8" s="387" t="n"/>
      <c r="O8" s="387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40000000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40040299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44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37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B20-B882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B21-B883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B13+B17+D18</f>
        <v/>
      </c>
      <c r="C18" s="48" t="n"/>
      <c r="D18" s="383" t="n">
        <v>8622060</v>
      </c>
      <c r="E18" s="48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15" t="n">
        <v>20000000</v>
      </c>
      <c r="D19" s="48" t="n"/>
      <c r="E19" s="48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B12+B18+B19+C19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B12+B18+B19+C19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4.2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354" t="inlineStr">
        <is>
          <t>2020.11 자산</t>
        </is>
      </c>
      <c r="B25" s="374" t="n"/>
      <c r="C25" s="374" t="n"/>
      <c r="D25" s="375" t="n"/>
      <c r="E25" s="164" t="inlineStr">
        <is>
          <t>2020.11.30</t>
        </is>
      </c>
      <c r="F25" s="2" t="n"/>
      <c r="G25" s="378" t="inlineStr">
        <is>
          <t>은행 결산</t>
        </is>
      </c>
      <c r="H25" s="375" t="n"/>
      <c r="I25" s="3" t="n"/>
      <c r="J25" s="379" t="inlineStr">
        <is>
          <t>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13172141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100115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신한은행_02(적금)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44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37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B42-B904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B43-B905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B35+B39+D40</f>
        <v/>
      </c>
      <c r="C40" s="48" t="n"/>
      <c r="D40" s="383" t="n">
        <v>8622060</v>
      </c>
      <c r="E40" s="48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15" t="n">
        <v>20000000</v>
      </c>
      <c r="D41" s="48" t="n"/>
      <c r="E41" s="48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B34+B40+B41+C41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B34+B40+B41+C41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4.2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354" t="inlineStr">
        <is>
          <t>2020.10 자산</t>
        </is>
      </c>
      <c r="B47" s="374" t="n"/>
      <c r="C47" s="374" t="n"/>
      <c r="D47" s="375" t="n"/>
      <c r="E47" s="164" t="inlineStr">
        <is>
          <t>2020.10.31</t>
        </is>
      </c>
      <c r="F47" s="2" t="n"/>
      <c r="G47" s="378" t="inlineStr">
        <is>
          <t>은행 결산</t>
        </is>
      </c>
      <c r="H47" s="375" t="n"/>
      <c r="I47" s="3" t="n"/>
      <c r="J47" s="379" t="inlineStr">
        <is>
          <t>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30584850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100115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신한은행_02(적금)</t>
        </is>
      </c>
      <c r="H51" s="83" t="n">
        <v>40000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44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37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B64-B904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B65-B905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B57+B61+D62</f>
        <v/>
      </c>
      <c r="C62" s="48" t="n"/>
      <c r="D62" s="383" t="n">
        <v>8622060</v>
      </c>
      <c r="E62" s="48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48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354" t="inlineStr">
        <is>
          <t>2020.09 자산</t>
        </is>
      </c>
      <c r="B69" s="374" t="n"/>
      <c r="C69" s="374" t="n"/>
      <c r="D69" s="375" t="n"/>
      <c r="E69" s="164" t="inlineStr">
        <is>
          <t>2020.09.30</t>
        </is>
      </c>
      <c r="F69" s="2" t="n"/>
      <c r="G69" s="378" t="inlineStr">
        <is>
          <t>은행 결산</t>
        </is>
      </c>
      <c r="H69" s="375" t="n"/>
      <c r="I69" s="3" t="n"/>
      <c r="J69" s="379" t="inlineStr">
        <is>
          <t>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23142047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1010000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SUM(H71:H72)</f>
        <v/>
      </c>
      <c r="I74" s="3" t="n"/>
      <c r="J74" s="311" t="n"/>
      <c r="K74" s="311" t="n"/>
      <c r="L74" s="3" t="n"/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37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B86-B904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B87-B905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B79+B83+D84</f>
        <v/>
      </c>
      <c r="C84" s="48" t="n"/>
      <c r="D84" s="383" t="n">
        <v>8622060</v>
      </c>
      <c r="E84" s="48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48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>9월 결산 - 부친상(포항), 추석 명절 포항 안 감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354" t="inlineStr">
        <is>
          <t>2020.08 자산</t>
        </is>
      </c>
      <c r="B91" s="374" t="n"/>
      <c r="C91" s="374" t="n"/>
      <c r="D91" s="375" t="n"/>
      <c r="E91" s="164" t="inlineStr">
        <is>
          <t>2020.08.31</t>
        </is>
      </c>
      <c r="F91" s="2" t="n"/>
      <c r="G91" s="378" t="inlineStr">
        <is>
          <t>은행 결산</t>
        </is>
      </c>
      <c r="H91" s="375" t="n"/>
      <c r="I91" s="3" t="n"/>
      <c r="J91" s="379" t="inlineStr">
        <is>
          <t>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23142047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1010000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SUM(H93:H94)</f>
        <v/>
      </c>
      <c r="I96" s="3" t="n"/>
      <c r="J96" s="311" t="n"/>
      <c r="K96" s="311" t="n"/>
      <c r="L96" s="3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44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37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B108-B904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B109-B905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B101+B105+D106</f>
        <v/>
      </c>
      <c r="C106" s="48" t="n"/>
      <c r="D106" s="383" t="n">
        <v>8622060</v>
      </c>
      <c r="E106" s="48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48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354" t="inlineStr">
        <is>
          <t>2020.07 자산</t>
        </is>
      </c>
      <c r="B113" s="374" t="n"/>
      <c r="C113" s="374" t="n"/>
      <c r="D113" s="375" t="n"/>
      <c r="E113" s="164" t="inlineStr">
        <is>
          <t>2020.07.31</t>
        </is>
      </c>
      <c r="F113" s="2" t="n"/>
      <c r="G113" s="378" t="inlineStr">
        <is>
          <t>은행 결산</t>
        </is>
      </c>
      <c r="H113" s="375" t="n"/>
      <c r="I113" s="3" t="n"/>
      <c r="J113" s="379" t="inlineStr">
        <is>
          <t>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23142047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1010000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B139+E117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B140+E118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>74. [우리B] 주택청약종합저축(태만)</t>
        </is>
      </c>
      <c r="B119" s="98" t="n">
        <v>1900000</v>
      </c>
      <c r="C119" s="8" t="n"/>
      <c r="D119" s="8" t="n"/>
      <c r="E119" s="19" t="inlineStr">
        <is>
          <t> </t>
        </is>
      </c>
      <c r="F119" s="3" t="n"/>
      <c r="G119" s="2" t="n"/>
      <c r="H119" s="3" t="n"/>
      <c r="I119" s="3" t="n"/>
      <c r="J119" s="311" t="n"/>
      <c r="K119" s="311" t="n"/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 xml:space="preserve">73. [더케이저축은행] e-정기예금(복리) </t>
        </is>
      </c>
      <c r="B120" s="98" t="n">
        <v>45000000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L120" s="3" t="n"/>
      <c r="M120" s="498" t="n"/>
      <c r="N120" s="498" t="n"/>
      <c r="O120" s="498" t="n"/>
      <c r="P120" s="387" t="n"/>
      <c r="Q120" s="387" t="n"/>
      <c r="R120" s="387" t="n"/>
      <c r="S120" s="387" t="n"/>
    </row>
    <row r="121" ht="14.25" customFormat="1" customHeight="1" s="1">
      <c r="A121" s="7" t="inlineStr">
        <is>
          <t>74. OSB 저축은행 예금</t>
        </is>
      </c>
      <c r="B121" s="98" t="n">
        <v>40000000</v>
      </c>
      <c r="C121" s="8" t="n"/>
      <c r="D121" s="8" t="n"/>
      <c r="E121" s="19" t="inlineStr">
        <is>
          <t> </t>
        </is>
      </c>
      <c r="F121" s="3" t="n"/>
      <c r="G121" s="2" t="n"/>
      <c r="H121" s="3" t="n"/>
      <c r="I121" s="3" t="n"/>
      <c r="J121" s="311" t="n"/>
      <c r="K121" s="311" t="n"/>
      <c r="L121" s="3" t="n"/>
      <c r="M121" s="498" t="n"/>
      <c r="N121" s="498" t="n"/>
      <c r="O121" s="498" t="n"/>
      <c r="P121" s="387" t="n"/>
      <c r="Q121" s="387" t="n"/>
      <c r="R121" s="387" t="n"/>
      <c r="S121" s="387" t="n"/>
    </row>
    <row r="122" ht="14.25" customFormat="1" customHeight="1" s="1">
      <c r="A122" s="43" t="inlineStr">
        <is>
          <t>1. 총 예적금</t>
        </is>
      </c>
      <c r="B122" s="60">
        <f>SUM(B115:B121)</f>
        <v/>
      </c>
      <c r="C122" s="44" t="n"/>
      <c r="D122" s="44" t="n"/>
      <c r="E122" s="4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137" t="inlineStr">
        <is>
          <t>11. 무배당 PCA 드림링크 변액유니버셜보험 II(매형, 진태만)</t>
        </is>
      </c>
      <c r="B123" s="135" t="n">
        <v>8818177</v>
      </c>
      <c r="C123" s="137" t="n"/>
      <c r="D123" s="42" t="inlineStr">
        <is>
          <t> </t>
        </is>
      </c>
      <c r="E123" s="161" t="n"/>
      <c r="F123" s="3" t="n"/>
      <c r="G123" s="2" t="n"/>
      <c r="H123" s="3" t="n"/>
      <c r="I123" s="3" t="n"/>
      <c r="J123" s="311" t="n"/>
      <c r="K123" s="311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21. 무배당 한아름행복플러스종합보험1404(한화손해보험, 잔태만)</t>
        </is>
      </c>
      <c r="B124" s="61" t="n">
        <v>43000</v>
      </c>
      <c r="C124" s="137" t="n"/>
      <c r="D124" s="42" t="n"/>
      <c r="E124" s="46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>
        <f>K115+K116+K122</f>
        <v/>
      </c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22. 무배당 굿앤굿어린이CI보험(Hi1304)(현대해상, 진수종)</t>
        </is>
      </c>
      <c r="B125" s="61" t="n">
        <v>52000</v>
      </c>
      <c r="C125" s="137" t="n"/>
      <c r="D125" s="42" t="n"/>
      <c r="E125" s="42" t="n"/>
      <c r="F125" s="3" t="n"/>
      <c r="G125" s="17" t="inlineStr">
        <is>
          <t>총 합계</t>
        </is>
      </c>
      <c r="H125" s="11">
        <f>B130-B926</f>
        <v/>
      </c>
      <c r="I125" s="3" t="n"/>
      <c r="J125" s="53" t="inlineStr">
        <is>
          <t>01. 급여</t>
        </is>
      </c>
      <c r="K125" s="67" t="n">
        <v>4153702</v>
      </c>
      <c r="L125" s="3" t="n"/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23. 무배당플러스유니버설CI보험(한화생명, 루옌)</t>
        </is>
      </c>
      <c r="B126" s="61" t="n">
        <v>79217</v>
      </c>
      <c r="C126" s="137" t="n"/>
      <c r="D126" s="42" t="n"/>
      <c r="E126" s="42" t="n"/>
      <c r="F126" s="3" t="n"/>
      <c r="G126" s="17" t="inlineStr">
        <is>
          <t>가용 자산</t>
        </is>
      </c>
      <c r="H126" s="73">
        <f>B131-B927</f>
        <v/>
      </c>
      <c r="I126" s="3" t="n"/>
      <c r="J126" s="53" t="inlineStr">
        <is>
          <t> </t>
        </is>
      </c>
      <c r="K126" s="62" t="inlineStr">
        <is>
          <t> </t>
        </is>
      </c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2" t="inlineStr">
        <is>
          <t>90. PCA 프리미어 변액유니버셜보험 Ⅲ(저축형)</t>
        </is>
      </c>
      <c r="B127" s="80" t="n">
        <v>9596444</v>
      </c>
      <c r="C127" s="137" t="n"/>
      <c r="D127" s="42" t="n"/>
      <c r="E127" s="161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2. 총 보험금</t>
        </is>
      </c>
      <c r="B128" s="14">
        <f>B123+B127+D128</f>
        <v/>
      </c>
      <c r="C128" s="48" t="n"/>
      <c r="D128" s="383" t="n">
        <v>8622060</v>
      </c>
      <c r="E128" s="48" t="n"/>
      <c r="F128" s="3" t="n"/>
      <c r="G128" s="2" t="n"/>
      <c r="H128" s="2" t="n"/>
      <c r="I128" s="3" t="n"/>
      <c r="J128" s="53" t="n"/>
      <c r="K128" s="384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7" t="inlineStr">
        <is>
          <t>3. 전세금</t>
        </is>
      </c>
      <c r="B129" s="15" t="n">
        <v>250000000</v>
      </c>
      <c r="C129" s="48" t="n"/>
      <c r="D129" s="48" t="n"/>
      <c r="E129" s="48" t="n"/>
      <c r="F129" s="3" t="n"/>
      <c r="G129" s="2" t="n"/>
      <c r="H129" s="3" t="n"/>
      <c r="I129" s="3" t="n"/>
      <c r="J129" s="53" t="inlineStr">
        <is>
          <t> </t>
        </is>
      </c>
      <c r="K129" s="62" t="inlineStr">
        <is>
          <t> </t>
        </is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90. 총 합계</t>
        </is>
      </c>
      <c r="B130" s="16">
        <f>B122+B128+B129</f>
        <v/>
      </c>
      <c r="C130" s="50" t="n"/>
      <c r="D130" s="50" t="n"/>
      <c r="E130" s="50" t="n"/>
      <c r="F130" s="3" t="n"/>
      <c r="G130" s="2" t="n"/>
      <c r="H130" s="2" t="n"/>
      <c r="I130" s="3" t="n"/>
      <c r="J130" s="55" t="inlineStr">
        <is>
          <t>수입(B) 총합</t>
        </is>
      </c>
      <c r="K130" s="63">
        <f>SUM(K125:K128)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9" t="inlineStr">
        <is>
          <t>91. 가용 자산</t>
        </is>
      </c>
      <c r="B131" s="16">
        <f>B122+B128+B129</f>
        <v/>
      </c>
      <c r="C131" s="50" t="n"/>
      <c r="D131" s="50" t="n"/>
      <c r="E131" s="50" t="n"/>
      <c r="F131" s="3" t="n"/>
      <c r="G131" s="2" t="n"/>
      <c r="H131" s="2" t="n"/>
      <c r="I131" s="3" t="n"/>
      <c r="J131" s="56" t="inlineStr">
        <is>
          <t>총 합계([B] -[A])</t>
        </is>
      </c>
      <c r="K131" s="64">
        <f>K130-K124</f>
        <v/>
      </c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385" t="inlineStr">
        <is>
          <t xml:space="preserve">7월 결산 - </t>
        </is>
      </c>
      <c r="B132" s="374" t="n"/>
      <c r="C132" s="374" t="n"/>
      <c r="D132" s="374" t="n"/>
      <c r="E132" s="375" t="n"/>
      <c r="F132" s="3" t="n"/>
      <c r="G132" s="2" t="n"/>
      <c r="H132" s="2" t="n"/>
      <c r="I132" s="3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Height="1">
      <c r="B134" s="1" t="n"/>
      <c r="F134" s="1" t="n"/>
      <c r="H134" s="1" t="n"/>
      <c r="I134" s="1" t="n"/>
      <c r="J134" s="1" t="n"/>
      <c r="K134" s="1" t="n"/>
      <c r="M134" s="387" t="n"/>
      <c r="N134" s="387" t="n"/>
      <c r="O134" s="387" t="n"/>
      <c r="P134" s="387" t="n"/>
      <c r="Q134" s="387" t="n"/>
      <c r="R134" s="387" t="n"/>
      <c r="S134" s="387" t="n"/>
    </row>
    <row r="135" ht="13.5" customFormat="1" customHeight="1" s="1">
      <c r="A135" s="354" t="inlineStr">
        <is>
          <t>2020.06 자산</t>
        </is>
      </c>
      <c r="B135" s="374" t="n"/>
      <c r="C135" s="374" t="n"/>
      <c r="D135" s="375" t="n"/>
      <c r="E135" s="164" t="inlineStr">
        <is>
          <t>2020.06.30</t>
        </is>
      </c>
      <c r="F135" s="2" t="n"/>
      <c r="G135" s="378" t="inlineStr">
        <is>
          <t>은행 결산</t>
        </is>
      </c>
      <c r="H135" s="375" t="n"/>
      <c r="I135" s="3" t="n"/>
      <c r="J135" s="379" t="inlineStr">
        <is>
          <t>6월 지출</t>
        </is>
      </c>
      <c r="K135" s="375" t="n"/>
      <c r="L135" s="3" t="n"/>
      <c r="M135" s="498" t="n"/>
      <c r="N135" s="498" t="n"/>
      <c r="O135" s="498" t="n"/>
      <c r="P135" s="387" t="n"/>
      <c r="Q135" s="387" t="n"/>
      <c r="R135" s="387" t="n"/>
      <c r="S135" s="387" t="n"/>
    </row>
    <row r="136" ht="14.25" customFormat="1" customHeight="1" s="1">
      <c r="A136" s="4" t="inlineStr">
        <is>
          <t>내용</t>
        </is>
      </c>
      <c r="B136" s="5" t="inlineStr">
        <is>
          <t>금액</t>
        </is>
      </c>
      <c r="C136" s="6" t="inlineStr">
        <is>
          <t>원금</t>
        </is>
      </c>
      <c r="D136" s="6" t="inlineStr">
        <is>
          <t>손익</t>
        </is>
      </c>
      <c r="E136" s="6" t="inlineStr">
        <is>
          <t>수익률(%)</t>
        </is>
      </c>
      <c r="F136" s="2" t="n"/>
      <c r="G136" s="9" t="inlineStr">
        <is>
          <t>SC은행 자산 상태</t>
        </is>
      </c>
      <c r="H136" s="10" t="inlineStr">
        <is>
          <t>금액</t>
        </is>
      </c>
      <c r="I136" s="3" t="n"/>
      <c r="J136" s="65" t="inlineStr">
        <is>
          <t>내역</t>
        </is>
      </c>
      <c r="K136" s="65" t="inlineStr">
        <is>
          <t>금액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5" t="inlineStr">
        <is>
          <t>01. 신한은행([06] - [05])</t>
        </is>
      </c>
      <c r="B137" s="59">
        <f>H140</f>
        <v/>
      </c>
      <c r="C137" s="42" t="n"/>
      <c r="D137" s="42" t="n"/>
      <c r="E137" s="42" t="n"/>
      <c r="F137" s="3" t="n"/>
      <c r="G137" s="51" t="inlineStr">
        <is>
          <t>신한은행</t>
        </is>
      </c>
      <c r="H137" s="83" t="n">
        <v>21717239</v>
      </c>
      <c r="I137" s="3" t="n"/>
      <c r="J137" s="53" t="inlineStr">
        <is>
          <t>91. 월 고정 지출</t>
        </is>
      </c>
      <c r="K137" s="67" t="n">
        <v>1859867</v>
      </c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70. [수협B] Sh 쑥쑥크는 아이적금(수종)</t>
        </is>
      </c>
      <c r="B138" s="98">
        <f>B160+E138</f>
        <v/>
      </c>
      <c r="C138" s="8" t="n"/>
      <c r="D138" s="8" t="n"/>
      <c r="E138" s="19" t="n">
        <v>100000</v>
      </c>
      <c r="F138" s="3" t="n"/>
      <c r="G138" s="51" t="inlineStr">
        <is>
          <t>신한은행(예금)</t>
        </is>
      </c>
      <c r="H138" s="83" t="n">
        <v>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71. [수협B] Sh보고싶다! 명태야 적금2수종)</t>
        </is>
      </c>
      <c r="B139" s="98">
        <f>B161+E139</f>
        <v/>
      </c>
      <c r="C139" s="8" t="n"/>
      <c r="D139" s="8" t="n"/>
      <c r="E139" s="19" t="n">
        <v>100000</v>
      </c>
      <c r="F139" s="3" t="n"/>
      <c r="G139" s="51" t="inlineStr">
        <is>
          <t>신한은행_02(예금)</t>
        </is>
      </c>
      <c r="H139" s="83" t="n">
        <v>0</v>
      </c>
      <c r="I139" s="3" t="n"/>
      <c r="J139" s="311" t="n"/>
      <c r="K139" s="311" t="n"/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>72. [카카오뱅크] 자유 적금</t>
        </is>
      </c>
      <c r="B140" s="98">
        <f>B162+E140</f>
        <v/>
      </c>
      <c r="C140" s="8" t="n"/>
      <c r="D140" s="8" t="n"/>
      <c r="E140" s="19" t="n">
        <v>100000</v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7" t="inlineStr">
        <is>
          <t xml:space="preserve">73. [더케이저축은행] e-정기예금(복리) </t>
        </is>
      </c>
      <c r="B142" s="98" t="n">
        <v>45000000</v>
      </c>
      <c r="C142" s="8" t="n"/>
      <c r="D142" s="8" t="n"/>
      <c r="E142" s="19" t="inlineStr">
        <is>
          <t> </t>
        </is>
      </c>
      <c r="F142" s="3" t="n"/>
      <c r="G142" s="2" t="n"/>
      <c r="H142" s="3" t="n"/>
      <c r="I142" s="3" t="n"/>
      <c r="J142" s="311" t="n"/>
      <c r="K142" s="311" t="n"/>
      <c r="L142" s="3" t="n"/>
      <c r="M142" s="498" t="n"/>
      <c r="N142" s="498" t="n"/>
      <c r="O142" s="498" t="n"/>
      <c r="P142" s="387" t="n"/>
      <c r="Q142" s="387" t="n"/>
      <c r="R142" s="387" t="n"/>
      <c r="S142" s="387" t="n"/>
    </row>
    <row r="143" ht="14.25" customFormat="1" customHeight="1" s="1">
      <c r="A143" s="7" t="inlineStr">
        <is>
          <t>74. OSB 저축은행 예금</t>
        </is>
      </c>
      <c r="B143" s="98" t="n">
        <v>40000000</v>
      </c>
      <c r="C143" s="8" t="n"/>
      <c r="D143" s="8" t="n"/>
      <c r="E143" s="19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L143" s="3" t="n"/>
      <c r="M143" s="498" t="n"/>
      <c r="N143" s="498" t="n"/>
      <c r="O143" s="498" t="n"/>
      <c r="P143" s="387" t="n"/>
      <c r="Q143" s="387" t="n"/>
      <c r="R143" s="387" t="n"/>
      <c r="S143" s="387" t="n"/>
    </row>
    <row r="144" ht="14.25" customFormat="1" customHeight="1" s="1">
      <c r="A144" s="43" t="inlineStr">
        <is>
          <t>1. 총 예적금</t>
        </is>
      </c>
      <c r="B144" s="60">
        <f>SUM(B137:B143)</f>
        <v/>
      </c>
      <c r="C144" s="44" t="n"/>
      <c r="D144" s="44" t="n"/>
      <c r="E144" s="44" t="n"/>
      <c r="F144" s="3" t="n"/>
      <c r="G144" s="2" t="n"/>
      <c r="H144" s="3" t="n"/>
      <c r="I144" s="3" t="n"/>
      <c r="J144" s="311" t="n"/>
      <c r="K144" s="311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37" t="inlineStr">
        <is>
          <t>11. 무배당 PCA 드림링크 변액유니버셜보험 II(매형, 진태만)</t>
        </is>
      </c>
      <c r="B145" s="135" t="n">
        <v>8818177</v>
      </c>
      <c r="C145" s="137" t="n"/>
      <c r="D145" s="42" t="inlineStr">
        <is>
          <t> </t>
        </is>
      </c>
      <c r="E145" s="161" t="n"/>
      <c r="F145" s="3" t="n"/>
      <c r="G145" s="2" t="n"/>
      <c r="H145" s="3" t="n"/>
      <c r="I145" s="3" t="n"/>
      <c r="J145" s="311" t="n"/>
      <c r="K145" s="311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21. 무배당 한아름행복플러스종합보험1404(한화손해보험, 잔태만)</t>
        </is>
      </c>
      <c r="B146" s="61" t="n">
        <v>43000</v>
      </c>
      <c r="C146" s="137" t="n"/>
      <c r="D146" s="42" t="n"/>
      <c r="E146" s="46" t="n"/>
      <c r="F146" s="3" t="n"/>
      <c r="G146" s="9" t="inlineStr">
        <is>
          <t>전원 대비 증감</t>
        </is>
      </c>
      <c r="H146" s="10" t="inlineStr">
        <is>
          <t>금액</t>
        </is>
      </c>
      <c r="I146" s="3" t="n"/>
      <c r="J146" s="54" t="inlineStr">
        <is>
          <t>지출(A) 총합</t>
        </is>
      </c>
      <c r="K146" s="63">
        <f>K137+K138+K144</f>
        <v/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22. 무배당 굿앤굿어린이CI보험(Hi1304)(현대해상, 진수종)</t>
        </is>
      </c>
      <c r="B147" s="61" t="n">
        <v>52000</v>
      </c>
      <c r="C147" s="137" t="n"/>
      <c r="D147" s="42" t="n"/>
      <c r="E147" s="42" t="n"/>
      <c r="F147" s="3" t="n"/>
      <c r="G147" s="17" t="inlineStr">
        <is>
          <t>총 합계</t>
        </is>
      </c>
      <c r="H147" s="11">
        <f>B152-B926</f>
        <v/>
      </c>
      <c r="I147" s="3" t="n"/>
      <c r="J147" s="53" t="inlineStr">
        <is>
          <t>01. 급여</t>
        </is>
      </c>
      <c r="K147" s="67" t="n">
        <v>4153702</v>
      </c>
      <c r="L147" s="3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2" t="inlineStr">
        <is>
          <t>23. 무배당플러스유니버설CI보험(한화생명, 루옌)</t>
        </is>
      </c>
      <c r="B148" s="61" t="n">
        <v>79217</v>
      </c>
      <c r="C148" s="137" t="n"/>
      <c r="D148" s="42" t="n"/>
      <c r="E148" s="42" t="n"/>
      <c r="F148" s="3" t="n"/>
      <c r="G148" s="17" t="inlineStr">
        <is>
          <t>가용 자산</t>
        </is>
      </c>
      <c r="H148" s="73">
        <f>B153-B927</f>
        <v/>
      </c>
      <c r="I148" s="3" t="n"/>
      <c r="J148" s="53" t="inlineStr">
        <is>
          <t> </t>
        </is>
      </c>
      <c r="K148" s="62" t="inlineStr">
        <is>
          <t> </t>
        </is>
      </c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2" t="inlineStr">
        <is>
          <t>90. PCA 프리미어 변액유니버셜보험 Ⅲ(저축형)</t>
        </is>
      </c>
      <c r="B149" s="80" t="n">
        <v>9596444</v>
      </c>
      <c r="C149" s="137" t="n"/>
      <c r="D149" s="42" t="n"/>
      <c r="E149" s="161" t="n"/>
      <c r="F149" s="3" t="n"/>
      <c r="G149" s="2" t="n"/>
      <c r="H149" s="2" t="n"/>
      <c r="I149" s="3" t="n"/>
      <c r="J149" s="53" t="n"/>
      <c r="K149" s="384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7" t="inlineStr">
        <is>
          <t>2. 총 보험금</t>
        </is>
      </c>
      <c r="B150" s="14">
        <f>B145+B149+D150</f>
        <v/>
      </c>
      <c r="C150" s="48" t="n"/>
      <c r="D150" s="383" t="n">
        <v>8622060</v>
      </c>
      <c r="E150" s="48" t="n"/>
      <c r="F150" s="3" t="n"/>
      <c r="G150" s="2" t="n"/>
      <c r="H150" s="2" t="n"/>
      <c r="I150" s="3" t="n"/>
      <c r="J150" s="53" t="n"/>
      <c r="K150" s="384" t="n"/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7" t="inlineStr">
        <is>
          <t>3. 전세금</t>
        </is>
      </c>
      <c r="B151" s="15" t="n">
        <v>250000000</v>
      </c>
      <c r="C151" s="48" t="n"/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9" t="inlineStr">
        <is>
          <t>90. 총 합계</t>
        </is>
      </c>
      <c r="B152" s="16">
        <f>B144+B150+B151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SUM(K147:K150)</f>
        <v/>
      </c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9" t="inlineStr">
        <is>
          <t>91. 가용 자산</t>
        </is>
      </c>
      <c r="B153" s="16">
        <f>B144+B150+B151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K152-K146</f>
        <v/>
      </c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385" t="inlineStr">
        <is>
          <t xml:space="preserve">6월 결산 -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Height="1">
      <c r="B156" s="1" t="n"/>
      <c r="F156" s="1" t="n"/>
      <c r="H156" s="1" t="n"/>
      <c r="I156" s="1" t="n"/>
      <c r="J156" s="1" t="n"/>
      <c r="K156" s="1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3.5" customFormat="1" customHeight="1" s="1">
      <c r="A157" s="354" t="inlineStr">
        <is>
          <t>2020.05 자산</t>
        </is>
      </c>
      <c r="B157" s="374" t="n"/>
      <c r="C157" s="374" t="n"/>
      <c r="D157" s="375" t="n"/>
      <c r="E157" s="164" t="inlineStr">
        <is>
          <t>2020.05.31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5월 지출</t>
        </is>
      </c>
      <c r="K157" s="375" t="n"/>
      <c r="L157" s="3" t="n"/>
      <c r="M157" s="498" t="n"/>
      <c r="N157" s="498" t="n"/>
      <c r="O157" s="498" t="n"/>
      <c r="P157" s="387" t="n"/>
      <c r="Q157" s="387" t="n"/>
      <c r="R157" s="387" t="n"/>
      <c r="S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5" t="inlineStr">
        <is>
          <t>01. 신한은행([06] - [05])</t>
        </is>
      </c>
      <c r="B159" s="59">
        <f>H162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20231559</v>
      </c>
      <c r="I159" s="3" t="n"/>
      <c r="J159" s="53" t="inlineStr">
        <is>
          <t>91. 월 고정 지출</t>
        </is>
      </c>
      <c r="K159" s="67" t="n">
        <v>1859867</v>
      </c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70. [수협B] Sh 쑥쑥크는 아이적금(수종)</t>
        </is>
      </c>
      <c r="B160" s="98">
        <f>B182+E160</f>
        <v/>
      </c>
      <c r="C160" s="8" t="n"/>
      <c r="D160" s="8" t="n"/>
      <c r="E160" s="19" t="n">
        <v>100000</v>
      </c>
      <c r="F160" s="3" t="n"/>
      <c r="G160" s="51" t="inlineStr">
        <is>
          <t>신한은행(예금)</t>
        </is>
      </c>
      <c r="H160" s="83" t="n">
        <v>0</v>
      </c>
      <c r="I160" s="3" t="n"/>
      <c r="J160" s="311" t="n"/>
      <c r="K160" s="311" t="n"/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>71. [수협B] Sh보고싶다! 명태야 적금2수종)</t>
        </is>
      </c>
      <c r="B161" s="98">
        <f>B183+E161</f>
        <v/>
      </c>
      <c r="C161" s="8" t="n"/>
      <c r="D161" s="8" t="n"/>
      <c r="E161" s="19" t="n">
        <v>100000</v>
      </c>
      <c r="F161" s="3" t="n"/>
      <c r="G161" s="51" t="inlineStr">
        <is>
          <t>신한은행_02(예금)</t>
        </is>
      </c>
      <c r="H161" s="83" t="n">
        <v>0</v>
      </c>
      <c r="I161" s="3" t="n"/>
      <c r="J161" s="311" t="n"/>
      <c r="K161" s="311" t="n"/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72. [카카오뱅크] 자유 적금</t>
        </is>
      </c>
      <c r="B162" s="98">
        <f>B184+E162</f>
        <v/>
      </c>
      <c r="C162" s="8" t="n"/>
      <c r="D162" s="8" t="n"/>
      <c r="E162" s="19" t="n">
        <v>100000</v>
      </c>
      <c r="F162" s="3" t="n"/>
      <c r="G162" s="52" t="inlineStr">
        <is>
          <t>[06] 은행 예. 적금 총합</t>
        </is>
      </c>
      <c r="H162" s="12">
        <f>SUM(H159:H161)</f>
        <v/>
      </c>
      <c r="I162" s="3" t="n"/>
      <c r="J162" s="311" t="n"/>
      <c r="K162" s="311" t="n"/>
      <c r="L162" s="3" t="n"/>
      <c r="M162" s="498" t="n"/>
      <c r="N162" s="498" t="n"/>
      <c r="O162" s="498" t="n"/>
      <c r="P162" s="387" t="n"/>
      <c r="Q162" s="387" t="n"/>
      <c r="R162" s="387" t="n"/>
      <c r="S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45000000</v>
      </c>
      <c r="C164" s="8" t="n"/>
      <c r="D164" s="8" t="n"/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498" t="n"/>
      <c r="N164" s="498" t="n"/>
      <c r="O164" s="498" t="n"/>
      <c r="P164" s="387" t="n"/>
      <c r="Q164" s="387" t="n"/>
      <c r="R164" s="387" t="n"/>
      <c r="S164" s="387" t="n"/>
    </row>
    <row r="165" ht="14.25" customFormat="1" customHeight="1" s="1">
      <c r="A165" s="7" t="inlineStr">
        <is>
          <t>74. OSB 저축은행 예금</t>
        </is>
      </c>
      <c r="B165" s="98" t="n">
        <v>40000000</v>
      </c>
      <c r="C165" s="8" t="n"/>
      <c r="D165" s="8" t="n"/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498" t="n"/>
      <c r="N165" s="498" t="n"/>
      <c r="O165" s="498" t="n"/>
      <c r="P165" s="387" t="n"/>
      <c r="Q165" s="387" t="n"/>
      <c r="R165" s="387" t="n"/>
      <c r="S165" s="387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137" t="inlineStr">
        <is>
          <t>11. 무배당 PCA 드림링크 변액유니버셜보험 II(매형, 진태만)</t>
        </is>
      </c>
      <c r="B167" s="135" t="n">
        <v>8818177</v>
      </c>
      <c r="C167" s="137" t="n"/>
      <c r="D167" s="42" t="inlineStr">
        <is>
          <t> </t>
        </is>
      </c>
      <c r="E167" s="161" t="n"/>
      <c r="F167" s="3" t="n"/>
      <c r="G167" s="2" t="n"/>
      <c r="H167" s="3" t="n"/>
      <c r="I167" s="3" t="n"/>
      <c r="J167" s="311" t="n"/>
      <c r="K167" s="311" t="n"/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21. 무배당 한아름행복플러스종합보험1404(한화손해보험, 잔태만)</t>
        </is>
      </c>
      <c r="B168" s="61" t="n">
        <v>43000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2" t="inlineStr">
        <is>
          <t>22. 무배당 굿앤굿어린이CI보험(Hi1304)(현대해상, 진수종)</t>
        </is>
      </c>
      <c r="B169" s="61" t="n">
        <v>52000</v>
      </c>
      <c r="C169" s="137" t="n"/>
      <c r="D169" s="42" t="n"/>
      <c r="E169" s="42" t="n"/>
      <c r="F169" s="3" t="n"/>
      <c r="G169" s="17" t="inlineStr">
        <is>
          <t>총 합계</t>
        </is>
      </c>
      <c r="H169" s="11">
        <f>B174-B926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2" t="inlineStr">
        <is>
          <t>23. 무배당플러스유니버설CI보험(한화생명, 루옌)</t>
        </is>
      </c>
      <c r="B170" s="61" t="n">
        <v>79217</v>
      </c>
      <c r="C170" s="137" t="n"/>
      <c r="D170" s="42" t="n"/>
      <c r="E170" s="42" t="n"/>
      <c r="F170" s="3" t="n"/>
      <c r="G170" s="17" t="inlineStr">
        <is>
          <t>가용 자산</t>
        </is>
      </c>
      <c r="H170" s="73">
        <f>B175-B927</f>
        <v/>
      </c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2" t="inlineStr">
        <is>
          <t>90. PCA 프리미어 변액유니버셜보험 Ⅲ(저축형)</t>
        </is>
      </c>
      <c r="B171" s="80" t="n">
        <v>9596444</v>
      </c>
      <c r="C171" s="137" t="n"/>
      <c r="D171" s="42" t="n"/>
      <c r="E171" s="161" t="n"/>
      <c r="F171" s="3" t="n"/>
      <c r="G171" s="2" t="n"/>
      <c r="H171" s="2" t="n"/>
      <c r="I171" s="3" t="n"/>
      <c r="J171" s="53" t="n"/>
      <c r="K171" s="384" t="n"/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7" t="inlineStr">
        <is>
          <t>2. 총 보험금</t>
        </is>
      </c>
      <c r="B172" s="14">
        <f>B167+B171+D172</f>
        <v/>
      </c>
      <c r="C172" s="48" t="n"/>
      <c r="D172" s="383" t="n">
        <v>8622060</v>
      </c>
      <c r="E172" s="48" t="n"/>
      <c r="F172" s="3" t="n"/>
      <c r="G172" s="2" t="n"/>
      <c r="H172" s="2" t="n"/>
      <c r="I172" s="3" t="n"/>
      <c r="J172" s="53" t="n"/>
      <c r="K172" s="384" t="n"/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47" t="inlineStr">
        <is>
          <t>3. 전세금</t>
        </is>
      </c>
      <c r="B173" s="15" t="n">
        <v>250000000</v>
      </c>
      <c r="C173" s="48" t="n"/>
      <c r="D173" s="48" t="n"/>
      <c r="E173" s="48" t="n"/>
      <c r="F173" s="3" t="n"/>
      <c r="G173" s="2" t="n"/>
      <c r="H173" s="3" t="n"/>
      <c r="I173" s="3" t="n"/>
      <c r="J173" s="53" t="inlineStr">
        <is>
          <t> </t>
        </is>
      </c>
      <c r="K173" s="62" t="inlineStr">
        <is>
          <t> </t>
        </is>
      </c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Format="1" customHeight="1" s="1">
      <c r="A174" s="49" t="inlineStr">
        <is>
          <t>90. 총 합계</t>
        </is>
      </c>
      <c r="B174" s="16">
        <f>B166+B172+B173</f>
        <v/>
      </c>
      <c r="C174" s="50" t="n"/>
      <c r="D174" s="50" t="n"/>
      <c r="E174" s="50" t="n"/>
      <c r="F174" s="3" t="n"/>
      <c r="G174" s="2" t="n"/>
      <c r="H174" s="2" t="n"/>
      <c r="I174" s="3" t="n"/>
      <c r="J174" s="55" t="inlineStr">
        <is>
          <t>수입(B) 총합</t>
        </is>
      </c>
      <c r="K174" s="63">
        <f>SUM(K169:K172)</f>
        <v/>
      </c>
      <c r="M174" s="387" t="n"/>
      <c r="N174" s="387" t="n"/>
      <c r="O174" s="387" t="n"/>
      <c r="P174" s="387" t="n"/>
      <c r="Q174" s="387" t="n"/>
      <c r="R174" s="387" t="n"/>
      <c r="S174" s="387" t="n"/>
    </row>
    <row r="175" ht="14.25" customFormat="1" customHeight="1" s="1">
      <c r="A175" s="49" t="inlineStr">
        <is>
          <t>91. 가용 자산</t>
        </is>
      </c>
      <c r="B175" s="16">
        <f>B166+B172+B173</f>
        <v/>
      </c>
      <c r="C175" s="50" t="n"/>
      <c r="D175" s="50" t="n"/>
      <c r="E175" s="50" t="n"/>
      <c r="F175" s="3" t="n"/>
      <c r="G175" s="2" t="n"/>
      <c r="H175" s="2" t="n"/>
      <c r="I175" s="3" t="n"/>
      <c r="J175" s="56" t="inlineStr">
        <is>
          <t>총 합계([B] -[A])</t>
        </is>
      </c>
      <c r="K175" s="64">
        <f>K174-K168</f>
        <v/>
      </c>
      <c r="M175" s="387" t="n"/>
      <c r="N175" s="387" t="n"/>
      <c r="O175" s="387" t="n"/>
      <c r="P175" s="387" t="n"/>
      <c r="Q175" s="387" t="n"/>
      <c r="R175" s="387" t="n"/>
      <c r="S175" s="387" t="n"/>
    </row>
    <row r="176" ht="14.25" customFormat="1" customHeight="1" s="1">
      <c r="A176" s="385" t="inlineStr">
        <is>
          <t xml:space="preserve">5월 결산 - </t>
        </is>
      </c>
      <c r="B176" s="374" t="n"/>
      <c r="C176" s="374" t="n"/>
      <c r="D176" s="374" t="n"/>
      <c r="E176" s="375" t="n"/>
      <c r="F176" s="3" t="n"/>
      <c r="G176" s="2" t="n"/>
      <c r="H176" s="2" t="n"/>
      <c r="I176" s="3" t="n"/>
      <c r="M176" s="387" t="n"/>
      <c r="N176" s="387" t="n"/>
      <c r="O176" s="387" t="n"/>
      <c r="P176" s="387" t="n"/>
      <c r="Q176" s="387" t="n"/>
      <c r="R176" s="387" t="n"/>
      <c r="S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Height="1">
      <c r="B178" s="1" t="n"/>
      <c r="F178" s="1" t="n"/>
      <c r="H178" s="1" t="n"/>
      <c r="I178" s="1" t="n"/>
      <c r="J178" s="1" t="n"/>
      <c r="K178" s="1" t="n"/>
      <c r="M178" s="387" t="n"/>
      <c r="N178" s="387" t="n"/>
      <c r="O178" s="387" t="n"/>
      <c r="P178" s="387" t="n"/>
      <c r="Q178" s="387" t="n"/>
      <c r="R178" s="387" t="n"/>
      <c r="S178" s="387" t="n"/>
    </row>
    <row r="179" ht="13.5" customFormat="1" customHeight="1" s="1">
      <c r="A179" s="354" t="inlineStr">
        <is>
          <t>2020.04 자산</t>
        </is>
      </c>
      <c r="B179" s="374" t="n"/>
      <c r="C179" s="374" t="n"/>
      <c r="D179" s="375" t="n"/>
      <c r="E179" s="164" t="inlineStr">
        <is>
          <t>2020.04.30</t>
        </is>
      </c>
      <c r="F179" s="2" t="n"/>
      <c r="G179" s="378" t="inlineStr">
        <is>
          <t>은행 결산</t>
        </is>
      </c>
      <c r="H179" s="375" t="n"/>
      <c r="I179" s="3" t="n"/>
      <c r="J179" s="379" t="inlineStr">
        <is>
          <t>4월 지출</t>
        </is>
      </c>
      <c r="K179" s="375" t="n"/>
      <c r="L179" s="3" t="n"/>
      <c r="M179" s="498" t="n"/>
      <c r="N179" s="498" t="n"/>
      <c r="O179" s="498" t="n"/>
      <c r="P179" s="387" t="n"/>
      <c r="Q179" s="387" t="n"/>
      <c r="R179" s="387" t="n"/>
      <c r="S179" s="387" t="n"/>
    </row>
    <row r="180" ht="14.25" customFormat="1" customHeight="1" s="1">
      <c r="A180" s="4" t="inlineStr">
        <is>
          <t>내용</t>
        </is>
      </c>
      <c r="B180" s="5" t="inlineStr">
        <is>
          <t>금액</t>
        </is>
      </c>
      <c r="C180" s="6" t="inlineStr">
        <is>
          <t>원금</t>
        </is>
      </c>
      <c r="D180" s="6" t="inlineStr">
        <is>
          <t>손익</t>
        </is>
      </c>
      <c r="E180" s="6" t="inlineStr">
        <is>
          <t>수익률(%)</t>
        </is>
      </c>
      <c r="F180" s="2" t="n"/>
      <c r="G180" s="9" t="inlineStr">
        <is>
          <t>SC은행 자산 상태</t>
        </is>
      </c>
      <c r="H180" s="10" t="inlineStr">
        <is>
          <t>금액</t>
        </is>
      </c>
      <c r="I180" s="3" t="n"/>
      <c r="J180" s="65" t="inlineStr">
        <is>
          <t>내역</t>
        </is>
      </c>
      <c r="K180" s="65" t="inlineStr">
        <is>
          <t>금액</t>
        </is>
      </c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45" t="inlineStr">
        <is>
          <t>01. 신한은행([06] - [05])</t>
        </is>
      </c>
      <c r="B181" s="59">
        <f>H184</f>
        <v/>
      </c>
      <c r="C181" s="42" t="n"/>
      <c r="D181" s="42" t="n"/>
      <c r="E181" s="42" t="n"/>
      <c r="F181" s="3" t="n"/>
      <c r="G181" s="51" t="inlineStr">
        <is>
          <t>신한은행</t>
        </is>
      </c>
      <c r="H181" s="83" t="n">
        <v>17996292</v>
      </c>
      <c r="I181" s="3" t="n"/>
      <c r="J181" s="53" t="inlineStr">
        <is>
          <t>91. 월 고정 지출</t>
        </is>
      </c>
      <c r="K181" s="67" t="n">
        <v>1859867</v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>70. [수협B] Sh 쑥쑥크는 아이적금(수종)</t>
        </is>
      </c>
      <c r="B182" s="98">
        <f>B204+E182</f>
        <v/>
      </c>
      <c r="C182" s="8" t="n"/>
      <c r="D182" s="8" t="n"/>
      <c r="E182" s="19" t="n">
        <v>100000</v>
      </c>
      <c r="F182" s="3" t="n"/>
      <c r="G182" s="51" t="inlineStr">
        <is>
          <t>신한은행(예금)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71. [수협B] Sh보고싶다! 명태야 적금2수종)</t>
        </is>
      </c>
      <c r="B183" s="98">
        <f>B205+E183</f>
        <v/>
      </c>
      <c r="C183" s="8" t="n"/>
      <c r="D183" s="8" t="n"/>
      <c r="E183" s="19" t="n">
        <v>100000</v>
      </c>
      <c r="F183" s="3" t="n"/>
      <c r="G183" s="51" t="inlineStr">
        <is>
          <t>신한은행_02(예금)</t>
        </is>
      </c>
      <c r="H183" s="83" t="n">
        <v>0</v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7" t="inlineStr">
        <is>
          <t>72. [카카오뱅크] 자유 적금</t>
        </is>
      </c>
      <c r="B184" s="98">
        <f>B206+E184</f>
        <v/>
      </c>
      <c r="C184" s="8" t="n"/>
      <c r="D184" s="8" t="n"/>
      <c r="E184" s="19" t="n">
        <v>100000</v>
      </c>
      <c r="F184" s="3" t="n"/>
      <c r="G184" s="52" t="inlineStr">
        <is>
          <t>[06] 은행 예. 적금 총합</t>
        </is>
      </c>
      <c r="H184" s="12">
        <f>SUM(H181:H183)</f>
        <v/>
      </c>
      <c r="I184" s="3" t="n"/>
      <c r="J184" s="311" t="n"/>
      <c r="K184" s="311" t="n"/>
      <c r="L184" s="3" t="n"/>
      <c r="M184" s="498" t="n"/>
      <c r="N184" s="498" t="n"/>
      <c r="O184" s="498" t="n"/>
      <c r="P184" s="387" t="n"/>
      <c r="Q184" s="387" t="n"/>
      <c r="R184" s="387" t="n"/>
      <c r="S184" s="387" t="n"/>
    </row>
    <row r="185" ht="14.25" customFormat="1" customHeight="1" s="1">
      <c r="A185" s="7" t="inlineStr">
        <is>
          <t>74. [우리B] 주택청약종합저축(태만)</t>
        </is>
      </c>
      <c r="B185" s="98" t="n">
        <v>1900000</v>
      </c>
      <c r="C185" s="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7" t="inlineStr">
        <is>
          <t xml:space="preserve">73. [더케이저축은행] e-정기예금(복리) </t>
        </is>
      </c>
      <c r="B186" s="98" t="n">
        <v>45000000</v>
      </c>
      <c r="C186" s="8" t="n"/>
      <c r="D186" s="8" t="n"/>
      <c r="E186" s="19" t="inlineStr">
        <is>
          <t> </t>
        </is>
      </c>
      <c r="F186" s="3" t="n"/>
      <c r="G186" s="2" t="n"/>
      <c r="H186" s="3" t="n"/>
      <c r="I186" s="3" t="n"/>
      <c r="J186" s="311" t="n"/>
      <c r="K186" s="311" t="n"/>
      <c r="L186" s="3" t="n"/>
      <c r="M186" s="498" t="n"/>
      <c r="N186" s="498" t="n"/>
      <c r="O186" s="498" t="n"/>
      <c r="P186" s="387" t="n"/>
      <c r="Q186" s="387" t="n"/>
      <c r="R186" s="387" t="n"/>
      <c r="S186" s="387" t="n"/>
    </row>
    <row r="187" ht="14.25" customFormat="1" customHeight="1" s="1">
      <c r="A187" s="7" t="inlineStr">
        <is>
          <t>74. OSB 저축은행 예금</t>
        </is>
      </c>
      <c r="B187" s="98" t="n">
        <v>40000000</v>
      </c>
      <c r="C187" s="8" t="n"/>
      <c r="D187" s="8" t="n"/>
      <c r="E187" s="19" t="inlineStr">
        <is>
          <t> </t>
        </is>
      </c>
      <c r="F187" s="3" t="n"/>
      <c r="G187" s="2" t="n"/>
      <c r="H187" s="3" t="n"/>
      <c r="I187" s="3" t="n"/>
      <c r="J187" s="311" t="n"/>
      <c r="K187" s="311" t="n"/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ht="14.25" customFormat="1" customHeight="1" s="1">
      <c r="A188" s="43" t="inlineStr">
        <is>
          <t>1. 총 예적금</t>
        </is>
      </c>
      <c r="B188" s="60">
        <f>SUM(B181:B187)</f>
        <v/>
      </c>
      <c r="C188" s="44" t="n"/>
      <c r="D188" s="44" t="n"/>
      <c r="E188" s="44" t="n"/>
      <c r="F188" s="3" t="n"/>
      <c r="G188" s="2" t="n"/>
      <c r="H188" s="3" t="n"/>
      <c r="I188" s="3" t="n"/>
      <c r="J188" s="311" t="n"/>
      <c r="K188" s="311" t="n"/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137" t="inlineStr">
        <is>
          <t>11. 무배당 PCA 드림링크 변액유니버셜보험 II(매형, 진태만)</t>
        </is>
      </c>
      <c r="B189" s="135" t="n">
        <v>8818177</v>
      </c>
      <c r="C189" s="137" t="n"/>
      <c r="D189" s="42" t="inlineStr">
        <is>
          <t> </t>
        </is>
      </c>
      <c r="E189" s="161" t="n"/>
      <c r="F189" s="3" t="n"/>
      <c r="G189" s="2" t="n"/>
      <c r="H189" s="3" t="n"/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21. 무배당 한아름행복플러스종합보험1404(한화손해보험, 잔태만)</t>
        </is>
      </c>
      <c r="B190" s="61" t="n">
        <v>43000</v>
      </c>
      <c r="C190" s="137" t="n"/>
      <c r="D190" s="42" t="n"/>
      <c r="E190" s="46" t="n"/>
      <c r="F190" s="3" t="n"/>
      <c r="G190" s="9" t="inlineStr">
        <is>
          <t>전원 대비 증감</t>
        </is>
      </c>
      <c r="H190" s="10" t="inlineStr">
        <is>
          <t>금액</t>
        </is>
      </c>
      <c r="I190" s="3" t="n"/>
      <c r="J190" s="54" t="inlineStr">
        <is>
          <t>지출(A) 총합</t>
        </is>
      </c>
      <c r="K190" s="63">
        <f>K181+K182+K188</f>
        <v/>
      </c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2" t="inlineStr">
        <is>
          <t>22. 무배당 굿앤굿어린이CI보험(Hi1304)(현대해상, 진수종)</t>
        </is>
      </c>
      <c r="B191" s="61" t="n">
        <v>52000</v>
      </c>
      <c r="C191" s="137" t="n"/>
      <c r="D191" s="42" t="n"/>
      <c r="E191" s="42" t="n"/>
      <c r="F191" s="3" t="n"/>
      <c r="G191" s="17" t="inlineStr">
        <is>
          <t>총 합계</t>
        </is>
      </c>
      <c r="H191" s="11">
        <f>B196-B926</f>
        <v/>
      </c>
      <c r="I191" s="3" t="n"/>
      <c r="J191" s="53" t="inlineStr">
        <is>
          <t>01. 급여</t>
        </is>
      </c>
      <c r="K191" s="67" t="n">
        <v>4153702</v>
      </c>
      <c r="L191" s="3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2" t="inlineStr">
        <is>
          <t>23. 무배당플러스유니버설CI보험(한화생명, 루옌)</t>
        </is>
      </c>
      <c r="B192" s="61" t="n">
        <v>79217</v>
      </c>
      <c r="C192" s="137" t="n"/>
      <c r="D192" s="42" t="n"/>
      <c r="E192" s="42" t="n"/>
      <c r="F192" s="3" t="n"/>
      <c r="G192" s="17" t="inlineStr">
        <is>
          <t>가용 자산</t>
        </is>
      </c>
      <c r="H192" s="73">
        <f>B197-B927</f>
        <v/>
      </c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2" t="inlineStr">
        <is>
          <t>90. PCA 프리미어 변액유니버셜보험 Ⅲ(저축형)</t>
        </is>
      </c>
      <c r="B193" s="80" t="n">
        <v>9596444</v>
      </c>
      <c r="C193" s="137" t="n"/>
      <c r="D193" s="42" t="n"/>
      <c r="E193" s="161" t="n"/>
      <c r="F193" s="3" t="n"/>
      <c r="G193" s="2" t="n"/>
      <c r="H193" s="2" t="n"/>
      <c r="I193" s="3" t="n"/>
      <c r="J193" s="53" t="n"/>
      <c r="K193" s="384" t="n"/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47" t="inlineStr">
        <is>
          <t>2. 총 보험금</t>
        </is>
      </c>
      <c r="B194" s="14">
        <f>B189+B193+D194</f>
        <v/>
      </c>
      <c r="C194" s="48" t="n"/>
      <c r="D194" s="383" t="n">
        <v>8622060</v>
      </c>
      <c r="E194" s="48" t="n"/>
      <c r="F194" s="3" t="n"/>
      <c r="G194" s="2" t="n"/>
      <c r="H194" s="2" t="n"/>
      <c r="I194" s="3" t="n"/>
      <c r="J194" s="53" t="n"/>
      <c r="K194" s="384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Format="1" customHeight="1" s="1">
      <c r="A195" s="47" t="inlineStr">
        <is>
          <t>3. 전세금</t>
        </is>
      </c>
      <c r="B195" s="15" t="n">
        <v>250000000</v>
      </c>
      <c r="C195" s="48" t="n"/>
      <c r="D195" s="48" t="n"/>
      <c r="E195" s="48" t="n"/>
      <c r="F195" s="3" t="n"/>
      <c r="G195" s="2" t="n"/>
      <c r="H195" s="3" t="n"/>
      <c r="I195" s="3" t="n"/>
      <c r="J195" s="53" t="inlineStr">
        <is>
          <t> </t>
        </is>
      </c>
      <c r="K195" s="62" t="inlineStr">
        <is>
          <t> </t>
        </is>
      </c>
      <c r="M195" s="387" t="n"/>
      <c r="N195" s="387" t="n"/>
      <c r="O195" s="387" t="n"/>
      <c r="P195" s="387" t="n"/>
      <c r="Q195" s="387" t="n"/>
      <c r="R195" s="387" t="n"/>
      <c r="S195" s="387" t="n"/>
    </row>
    <row r="196" ht="14.25" customFormat="1" customHeight="1" s="1">
      <c r="A196" s="49" t="inlineStr">
        <is>
          <t>90. 총 합계</t>
        </is>
      </c>
      <c r="B196" s="16">
        <f>B188+B194+B195</f>
        <v/>
      </c>
      <c r="C196" s="50" t="n"/>
      <c r="D196" s="50" t="n"/>
      <c r="E196" s="50" t="n"/>
      <c r="F196" s="3" t="n"/>
      <c r="G196" s="2" t="n"/>
      <c r="H196" s="2" t="n"/>
      <c r="I196" s="3" t="n"/>
      <c r="J196" s="55" t="inlineStr">
        <is>
          <t>수입(B) 총합</t>
        </is>
      </c>
      <c r="K196" s="63">
        <f>SUM(K191:K194)</f>
        <v/>
      </c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49" t="inlineStr">
        <is>
          <t>91. 가용 자산</t>
        </is>
      </c>
      <c r="B197" s="16">
        <f>B188+B194+B195</f>
        <v/>
      </c>
      <c r="C197" s="50" t="n"/>
      <c r="D197" s="50" t="n"/>
      <c r="E197" s="50" t="n"/>
      <c r="F197" s="3" t="n"/>
      <c r="G197" s="2" t="n"/>
      <c r="H197" s="2" t="n"/>
      <c r="I197" s="3" t="n"/>
      <c r="J197" s="56" t="inlineStr">
        <is>
          <t>총 합계([B] -[A])</t>
        </is>
      </c>
      <c r="K197" s="64">
        <f>K196-K190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4.25" customFormat="1" customHeight="1" s="1">
      <c r="A198" s="385" t="inlineStr">
        <is>
          <t xml:space="preserve">4월 결산 - </t>
        </is>
      </c>
      <c r="B198" s="374" t="n"/>
      <c r="C198" s="374" t="n"/>
      <c r="D198" s="374" t="n"/>
      <c r="E198" s="375" t="n"/>
      <c r="F198" s="3" t="n"/>
      <c r="G198" s="2" t="n"/>
      <c r="H198" s="2" t="n"/>
      <c r="I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Height="1">
      <c r="B199" s="1" t="n"/>
      <c r="F199" s="1" t="n"/>
      <c r="H199" s="1" t="n"/>
      <c r="I199" s="1" t="n"/>
      <c r="J199" s="1" t="n"/>
      <c r="K199" s="1" t="n"/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Height="1">
      <c r="B200" s="1" t="n"/>
      <c r="F200" s="1" t="n"/>
      <c r="H200" s="1" t="n"/>
      <c r="I200" s="1" t="n"/>
      <c r="J200" s="1" t="n"/>
      <c r="K200" s="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3.5" customFormat="1" customHeight="1" s="1">
      <c r="A201" s="354" t="inlineStr">
        <is>
          <t>2020.02 자산</t>
        </is>
      </c>
      <c r="B201" s="374" t="n"/>
      <c r="C201" s="374" t="n"/>
      <c r="D201" s="375" t="n"/>
      <c r="E201" s="164" t="inlineStr">
        <is>
          <t>2020.02.28</t>
        </is>
      </c>
      <c r="F201" s="2" t="n"/>
      <c r="G201" s="378" t="inlineStr">
        <is>
          <t>은행 결산</t>
        </is>
      </c>
      <c r="H201" s="375" t="n"/>
      <c r="I201" s="3" t="n"/>
      <c r="J201" s="379" t="inlineStr">
        <is>
          <t>3월 지출</t>
        </is>
      </c>
      <c r="K201" s="375" t="n"/>
      <c r="L201" s="3" t="n"/>
      <c r="M201" s="498" t="n"/>
      <c r="N201" s="498" t="n"/>
      <c r="O201" s="498" t="n"/>
      <c r="P201" s="387" t="n"/>
      <c r="Q201" s="387" t="n"/>
      <c r="R201" s="387" t="n"/>
      <c r="S201" s="387" t="n"/>
    </row>
    <row r="202" ht="14.25" customFormat="1" customHeight="1" s="1">
      <c r="A202" s="4" t="inlineStr">
        <is>
          <t>내용</t>
        </is>
      </c>
      <c r="B202" s="5" t="inlineStr">
        <is>
          <t>금액</t>
        </is>
      </c>
      <c r="C202" s="6" t="inlineStr">
        <is>
          <t>원금</t>
        </is>
      </c>
      <c r="D202" s="6" t="inlineStr">
        <is>
          <t>손익</t>
        </is>
      </c>
      <c r="E202" s="6" t="inlineStr">
        <is>
          <t>수익률(%)</t>
        </is>
      </c>
      <c r="F202" s="2" t="n"/>
      <c r="G202" s="9" t="inlineStr">
        <is>
          <t>SC은행 자산 상태</t>
        </is>
      </c>
      <c r="H202" s="10" t="inlineStr">
        <is>
          <t>금액</t>
        </is>
      </c>
      <c r="I202" s="3" t="n"/>
      <c r="J202" s="65" t="inlineStr">
        <is>
          <t>내역</t>
        </is>
      </c>
      <c r="K202" s="65" t="inlineStr">
        <is>
          <t>금액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5" t="inlineStr">
        <is>
          <t>01. 신한은행([06] - [05])</t>
        </is>
      </c>
      <c r="B203" s="59">
        <f>H206</f>
        <v/>
      </c>
      <c r="C203" s="42" t="n"/>
      <c r="D203" s="42" t="n"/>
      <c r="E203" s="42" t="n"/>
      <c r="F203" s="3" t="n"/>
      <c r="G203" s="51" t="inlineStr">
        <is>
          <t>신한은행</t>
        </is>
      </c>
      <c r="H203" s="83" t="n">
        <v>16427703</v>
      </c>
      <c r="I203" s="3" t="n"/>
      <c r="J203" s="53" t="inlineStr">
        <is>
          <t>91. 월 고정 지출</t>
        </is>
      </c>
      <c r="K203" s="67" t="n">
        <v>1859867</v>
      </c>
      <c r="M203" s="387" t="n"/>
      <c r="N203" s="387" t="n"/>
      <c r="O203" s="387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70. [수협B] Sh 쑥쑥크는 아이적금(수종)</t>
        </is>
      </c>
      <c r="B204" s="98">
        <f>B226+E204</f>
        <v/>
      </c>
      <c r="C204" s="8" t="n"/>
      <c r="D204" s="8" t="n"/>
      <c r="E204" s="19" t="n">
        <v>100000</v>
      </c>
      <c r="F204" s="3" t="n"/>
      <c r="G204" s="51" t="inlineStr">
        <is>
          <t>신한은행(예금)</t>
        </is>
      </c>
      <c r="H204" s="83" t="n">
        <v>0</v>
      </c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7" t="inlineStr">
        <is>
          <t>71. [수협B] Sh보고싶다! 명태야 적금2수종)</t>
        </is>
      </c>
      <c r="B205" s="98">
        <f>B227+E205</f>
        <v/>
      </c>
      <c r="C205" s="8" t="n"/>
      <c r="D205" s="8" t="n"/>
      <c r="E205" s="19" t="n">
        <v>100000</v>
      </c>
      <c r="F205" s="3" t="n"/>
      <c r="G205" s="51" t="inlineStr">
        <is>
          <t>신한은행_02(예금)</t>
        </is>
      </c>
      <c r="H205" s="83" t="n">
        <v>0</v>
      </c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7" t="inlineStr">
        <is>
          <t>72. [카카오뱅크] 자유 적금</t>
        </is>
      </c>
      <c r="B206" s="98">
        <f>B228+E206</f>
        <v/>
      </c>
      <c r="C206" s="8" t="n"/>
      <c r="D206" s="8" t="n"/>
      <c r="E206" s="19" t="n">
        <v>100000</v>
      </c>
      <c r="F206" s="3" t="n"/>
      <c r="G206" s="52" t="inlineStr">
        <is>
          <t>[06] 은행 예. 적금 총합</t>
        </is>
      </c>
      <c r="H206" s="12">
        <f>SUM(H203:H205)</f>
        <v/>
      </c>
      <c r="I206" s="3" t="n"/>
      <c r="J206" s="311" t="n"/>
      <c r="K206" s="311" t="n"/>
      <c r="L206" s="3" t="n"/>
      <c r="M206" s="498" t="n"/>
      <c r="N206" s="498" t="n"/>
      <c r="O206" s="498" t="n"/>
      <c r="P206" s="387" t="n"/>
      <c r="Q206" s="387" t="n"/>
      <c r="R206" s="387" t="n"/>
      <c r="S206" s="387" t="n"/>
    </row>
    <row r="207" ht="14.25" customFormat="1" customHeight="1" s="1">
      <c r="A207" s="7" t="inlineStr">
        <is>
          <t>74. [우리B] 주택청약종합저축(태만)</t>
        </is>
      </c>
      <c r="B207" s="98" t="n">
        <v>1900000</v>
      </c>
      <c r="C207" s="8" t="n"/>
      <c r="D207" s="8" t="n"/>
      <c r="E207" s="19" t="inlineStr">
        <is>
          <t> </t>
        </is>
      </c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7" t="inlineStr">
        <is>
          <t xml:space="preserve">73. [더케이저축은행] e-정기예금(복리) </t>
        </is>
      </c>
      <c r="B208" s="98" t="n">
        <v>45000000</v>
      </c>
      <c r="C208" s="8" t="n"/>
      <c r="D208" s="8" t="n"/>
      <c r="E208" s="19" t="inlineStr">
        <is>
          <t> </t>
        </is>
      </c>
      <c r="F208" s="3" t="n"/>
      <c r="G208" s="2" t="n"/>
      <c r="H208" s="3" t="n"/>
      <c r="I208" s="3" t="n"/>
      <c r="J208" s="311" t="n"/>
      <c r="K208" s="311" t="n"/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ht="14.25" customFormat="1" customHeight="1" s="1">
      <c r="A209" s="7" t="inlineStr">
        <is>
          <t>74. OSB 저축은행 예금</t>
        </is>
      </c>
      <c r="B209" s="98" t="n">
        <v>40000000</v>
      </c>
      <c r="C209" s="8" t="n"/>
      <c r="D209" s="8" t="n"/>
      <c r="E209" s="19" t="inlineStr">
        <is>
          <t> </t>
        </is>
      </c>
      <c r="F209" s="3" t="n"/>
      <c r="G209" s="2" t="n"/>
      <c r="H209" s="3" t="n"/>
      <c r="I209" s="3" t="n"/>
      <c r="J209" s="311" t="n"/>
      <c r="K209" s="311" t="n"/>
      <c r="L209" s="3" t="n"/>
      <c r="M209" s="498" t="n"/>
      <c r="N209" s="498" t="n"/>
      <c r="O209" s="498" t="n"/>
      <c r="P209" s="387" t="n"/>
      <c r="Q209" s="387" t="n"/>
      <c r="R209" s="387" t="n"/>
      <c r="S209" s="387" t="n"/>
    </row>
    <row r="210" ht="14.25" customFormat="1" customHeight="1" s="1">
      <c r="A210" s="43" t="inlineStr">
        <is>
          <t>1. 총 예적금</t>
        </is>
      </c>
      <c r="B210" s="60">
        <f>SUM(B203:B209)</f>
        <v/>
      </c>
      <c r="C210" s="44" t="n"/>
      <c r="D210" s="44" t="n"/>
      <c r="E210" s="44" t="n"/>
      <c r="F210" s="3" t="n"/>
      <c r="G210" s="2" t="n"/>
      <c r="H210" s="3" t="n"/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137" t="inlineStr">
        <is>
          <t>11. 무배당 PCA 드림링크 변액유니버셜보험 II(매형, 진태만)</t>
        </is>
      </c>
      <c r="B211" s="135" t="n">
        <v>8818177</v>
      </c>
      <c r="C211" s="137" t="n"/>
      <c r="D211" s="42" t="inlineStr">
        <is>
          <t> </t>
        </is>
      </c>
      <c r="E211" s="161" t="n"/>
      <c r="F211" s="3" t="n"/>
      <c r="G211" s="2" t="n"/>
      <c r="H211" s="3" t="n"/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2" t="inlineStr">
        <is>
          <t>21. 무배당 한아름행복플러스종합보험1404(한화손해보험, 잔태만)</t>
        </is>
      </c>
      <c r="B212" s="61" t="n">
        <v>43000</v>
      </c>
      <c r="C212" s="137" t="n"/>
      <c r="D212" s="42" t="n"/>
      <c r="E212" s="46" t="n"/>
      <c r="F212" s="3" t="n"/>
      <c r="G212" s="9" t="inlineStr">
        <is>
          <t>전원 대비 증감</t>
        </is>
      </c>
      <c r="H212" s="10" t="inlineStr">
        <is>
          <t>금액</t>
        </is>
      </c>
      <c r="I212" s="3" t="n"/>
      <c r="J212" s="54" t="inlineStr">
        <is>
          <t>지출(A) 총합</t>
        </is>
      </c>
      <c r="K212" s="63">
        <f>K203+K204+K210</f>
        <v/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2" t="inlineStr">
        <is>
          <t>22. 무배당 굿앤굿어린이CI보험(Hi1304)(현대해상, 진수종)</t>
        </is>
      </c>
      <c r="B213" s="61" t="n">
        <v>52000</v>
      </c>
      <c r="C213" s="137" t="n"/>
      <c r="D213" s="42" t="n"/>
      <c r="E213" s="42" t="n"/>
      <c r="F213" s="3" t="n"/>
      <c r="G213" s="17" t="inlineStr">
        <is>
          <t>총 합계</t>
        </is>
      </c>
      <c r="H213" s="11">
        <f>B218-B926</f>
        <v/>
      </c>
      <c r="I213" s="3" t="n"/>
      <c r="J213" s="53" t="inlineStr">
        <is>
          <t>01. 급여</t>
        </is>
      </c>
      <c r="K213" s="67" t="n">
        <v>4153702</v>
      </c>
      <c r="L213" s="3" t="n"/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2" t="inlineStr">
        <is>
          <t>23. 무배당플러스유니버설CI보험(한화생명, 루옌)</t>
        </is>
      </c>
      <c r="B214" s="61" t="n">
        <v>79217</v>
      </c>
      <c r="C214" s="137" t="n"/>
      <c r="D214" s="42" t="n"/>
      <c r="E214" s="42" t="n"/>
      <c r="F214" s="3" t="n"/>
      <c r="G214" s="17" t="inlineStr">
        <is>
          <t>가용 자산</t>
        </is>
      </c>
      <c r="H214" s="73">
        <f>B219-B927</f>
        <v/>
      </c>
      <c r="I214" s="3" t="n"/>
      <c r="J214" s="53" t="inlineStr">
        <is>
          <t> </t>
        </is>
      </c>
      <c r="K214" s="62" t="inlineStr">
        <is>
          <t> </t>
        </is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42" t="inlineStr">
        <is>
          <t>90. PCA 프리미어 변액유니버셜보험 Ⅲ(저축형)</t>
        </is>
      </c>
      <c r="B215" s="80" t="n">
        <v>9596444</v>
      </c>
      <c r="C215" s="137" t="n"/>
      <c r="D215" s="42" t="n"/>
      <c r="E215" s="161" t="n"/>
      <c r="F215" s="3" t="n"/>
      <c r="G215" s="2" t="n"/>
      <c r="H215" s="2" t="n"/>
      <c r="I215" s="3" t="n"/>
      <c r="J215" s="53" t="n"/>
      <c r="K215" s="384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Format="1" customHeight="1" s="1">
      <c r="A216" s="47" t="inlineStr">
        <is>
          <t>2. 총 보험금</t>
        </is>
      </c>
      <c r="B216" s="14">
        <f>B211+B215+D216</f>
        <v/>
      </c>
      <c r="C216" s="48" t="n"/>
      <c r="D216" s="383" t="n">
        <v>8622060</v>
      </c>
      <c r="E216" s="48" t="n"/>
      <c r="F216" s="3" t="n"/>
      <c r="G216" s="2" t="n"/>
      <c r="H216" s="2" t="n"/>
      <c r="I216" s="3" t="n"/>
      <c r="J216" s="53" t="n"/>
      <c r="K216" s="384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4.25" customFormat="1" customHeight="1" s="1">
      <c r="A217" s="47" t="inlineStr">
        <is>
          <t>3. 전세금</t>
        </is>
      </c>
      <c r="B217" s="15" t="n">
        <v>250000000</v>
      </c>
      <c r="C217" s="48" t="n"/>
      <c r="D217" s="48" t="n"/>
      <c r="E217" s="48" t="n"/>
      <c r="F217" s="3" t="n"/>
      <c r="G217" s="2" t="n"/>
      <c r="H217" s="3" t="n"/>
      <c r="I217" s="3" t="n"/>
      <c r="J217" s="53" t="inlineStr">
        <is>
          <t> </t>
        </is>
      </c>
      <c r="K217" s="62" t="inlineStr">
        <is>
          <t> </t>
        </is>
      </c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49" t="inlineStr">
        <is>
          <t>90. 총 합계</t>
        </is>
      </c>
      <c r="B218" s="16">
        <f>B210+B216+B217</f>
        <v/>
      </c>
      <c r="C218" s="50" t="n"/>
      <c r="D218" s="50" t="n"/>
      <c r="E218" s="50" t="n"/>
      <c r="F218" s="3" t="n"/>
      <c r="G218" s="2" t="n"/>
      <c r="H218" s="2" t="n"/>
      <c r="I218" s="3" t="n"/>
      <c r="J218" s="55" t="inlineStr">
        <is>
          <t>수입(B) 총합</t>
        </is>
      </c>
      <c r="K218" s="63">
        <f>SUM(K213:K216)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4.25" customFormat="1" customHeight="1" s="1">
      <c r="A219" s="49" t="inlineStr">
        <is>
          <t>91. 가용 자산</t>
        </is>
      </c>
      <c r="B219" s="16">
        <f>B210+B216+B217</f>
        <v/>
      </c>
      <c r="C219" s="50" t="n"/>
      <c r="D219" s="50" t="n"/>
      <c r="E219" s="50" t="n"/>
      <c r="F219" s="3" t="n"/>
      <c r="G219" s="2" t="n"/>
      <c r="H219" s="2" t="n"/>
      <c r="I219" s="3" t="n"/>
      <c r="J219" s="56" t="inlineStr">
        <is>
          <t>총 합계([B] -[A])</t>
        </is>
      </c>
      <c r="K219" s="64">
        <f>K218-K212</f>
        <v/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385" t="inlineStr">
        <is>
          <t xml:space="preserve">3월 결산 - </t>
        </is>
      </c>
      <c r="B220" s="374" t="n"/>
      <c r="C220" s="374" t="n"/>
      <c r="D220" s="374" t="n"/>
      <c r="E220" s="375" t="n"/>
      <c r="F220" s="3" t="n"/>
      <c r="G220" s="2" t="n"/>
      <c r="H220" s="2" t="n"/>
      <c r="I220" s="3" t="n"/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Height="1">
      <c r="B221" s="1" t="n"/>
      <c r="F221" s="1" t="n"/>
      <c r="H221" s="1" t="n"/>
      <c r="I221" s="1" t="n"/>
      <c r="J221" s="1" t="n"/>
      <c r="K221" s="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Height="1">
      <c r="B222" s="1" t="n"/>
      <c r="F222" s="1" t="n"/>
      <c r="H222" s="1" t="n"/>
      <c r="I222" s="1" t="n"/>
      <c r="J222" s="1" t="n"/>
      <c r="K222" s="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3.5" customFormat="1" customHeight="1" s="1">
      <c r="A223" s="354" t="inlineStr">
        <is>
          <t>2020.02 자산</t>
        </is>
      </c>
      <c r="B223" s="374" t="n"/>
      <c r="C223" s="374" t="n"/>
      <c r="D223" s="375" t="n"/>
      <c r="E223" s="164" t="inlineStr">
        <is>
          <t>2020.02.29</t>
        </is>
      </c>
      <c r="F223" s="2" t="n"/>
      <c r="G223" s="378" t="inlineStr">
        <is>
          <t>은행 결산</t>
        </is>
      </c>
      <c r="H223" s="375" t="n"/>
      <c r="I223" s="3" t="n"/>
      <c r="J223" s="379" t="inlineStr">
        <is>
          <t>2월 지출</t>
        </is>
      </c>
      <c r="K223" s="375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4" t="inlineStr">
        <is>
          <t>내용</t>
        </is>
      </c>
      <c r="B224" s="5" t="inlineStr">
        <is>
          <t>금액</t>
        </is>
      </c>
      <c r="C224" s="6" t="inlineStr">
        <is>
          <t>원금</t>
        </is>
      </c>
      <c r="D224" s="6" t="inlineStr">
        <is>
          <t>손익</t>
        </is>
      </c>
      <c r="E224" s="6" t="inlineStr">
        <is>
          <t>수익률(%)</t>
        </is>
      </c>
      <c r="F224" s="2" t="n"/>
      <c r="G224" s="9" t="inlineStr">
        <is>
          <t>SC은행 자산 상태</t>
        </is>
      </c>
      <c r="H224" s="10" t="inlineStr">
        <is>
          <t>금액</t>
        </is>
      </c>
      <c r="I224" s="3" t="n"/>
      <c r="J224" s="65" t="inlineStr">
        <is>
          <t>내역</t>
        </is>
      </c>
      <c r="K224" s="65" t="inlineStr">
        <is>
          <t>금액</t>
        </is>
      </c>
      <c r="M224" s="387" t="n"/>
      <c r="N224" s="387" t="n"/>
      <c r="O224" s="387" t="n"/>
      <c r="P224" s="387" t="n"/>
      <c r="Q224" s="387" t="n"/>
      <c r="R224" s="387" t="n"/>
      <c r="S224" s="387" t="n"/>
    </row>
    <row r="225" ht="14.25" customFormat="1" customHeight="1" s="1">
      <c r="A225" s="45" t="inlineStr">
        <is>
          <t>01. 신한은행([06] - [05])</t>
        </is>
      </c>
      <c r="B225" s="59">
        <f>H228</f>
        <v/>
      </c>
      <c r="C225" s="42" t="n"/>
      <c r="D225" s="42" t="n"/>
      <c r="E225" s="42" t="n"/>
      <c r="F225" s="3" t="n"/>
      <c r="G225" s="51" t="inlineStr">
        <is>
          <t>신한은행</t>
        </is>
      </c>
      <c r="H225" s="83" t="n">
        <v>12603142</v>
      </c>
      <c r="I225" s="3" t="n"/>
      <c r="J225" s="53" t="inlineStr">
        <is>
          <t>91. 월 고정 지출</t>
        </is>
      </c>
      <c r="K225" s="67" t="n">
        <v>1859867</v>
      </c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7" t="inlineStr">
        <is>
          <t>70. [수협B] Sh 쑥쑥크는 아이적금(수종)</t>
        </is>
      </c>
      <c r="B226" s="98">
        <f>B248+E226</f>
        <v/>
      </c>
      <c r="C226" s="8" t="n"/>
      <c r="D226" s="8" t="n"/>
      <c r="E226" s="19" t="n">
        <v>100000</v>
      </c>
      <c r="F226" s="3" t="n"/>
      <c r="G226" s="51" t="inlineStr">
        <is>
          <t>신한은행(예금)</t>
        </is>
      </c>
      <c r="H226" s="83" t="n">
        <v>0</v>
      </c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7" t="inlineStr">
        <is>
          <t>71. [수협B] Sh보고싶다! 명태야 적금2수종)</t>
        </is>
      </c>
      <c r="B227" s="98">
        <f>B249+E227</f>
        <v/>
      </c>
      <c r="C227" s="8" t="n"/>
      <c r="D227" s="8" t="n"/>
      <c r="E227" s="19" t="n">
        <v>100000</v>
      </c>
      <c r="F227" s="3" t="n"/>
      <c r="G227" s="51" t="inlineStr">
        <is>
          <t>신한은행_02(예금)</t>
        </is>
      </c>
      <c r="H227" s="83" t="n">
        <v>0</v>
      </c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7" t="inlineStr">
        <is>
          <t>72. [카카오뱅크] 자유 적금</t>
        </is>
      </c>
      <c r="B228" s="98">
        <f>B250+E228</f>
        <v/>
      </c>
      <c r="C228" s="8" t="n"/>
      <c r="D228" s="8" t="n"/>
      <c r="E228" s="19" t="n">
        <v>100000</v>
      </c>
      <c r="F228" s="3" t="n"/>
      <c r="G228" s="52" t="inlineStr">
        <is>
          <t>[06] 은행 예. 적금 총합</t>
        </is>
      </c>
      <c r="H228" s="12">
        <f>SUM(H225:H227)</f>
        <v/>
      </c>
      <c r="I228" s="3" t="n"/>
      <c r="J228" s="311" t="n"/>
      <c r="K228" s="311" t="n"/>
      <c r="L228" s="3" t="n"/>
      <c r="M228" s="498" t="n"/>
      <c r="N228" s="498" t="n"/>
      <c r="O228" s="498" t="n"/>
      <c r="P228" s="387" t="n"/>
      <c r="Q228" s="387" t="n"/>
      <c r="R228" s="387" t="n"/>
      <c r="S228" s="387" t="n"/>
    </row>
    <row r="229" ht="14.25" customFormat="1" customHeight="1" s="1">
      <c r="A229" s="7" t="inlineStr">
        <is>
          <t>74. [우리B] 주택청약종합저축(태만)</t>
        </is>
      </c>
      <c r="B229" s="98" t="n">
        <v>1900000</v>
      </c>
      <c r="C229" s="8" t="n"/>
      <c r="D229" s="8" t="n"/>
      <c r="E229" s="19" t="inlineStr">
        <is>
          <t> </t>
        </is>
      </c>
      <c r="F229" s="3" t="n"/>
      <c r="G229" s="2" t="n"/>
      <c r="H229" s="3" t="n"/>
      <c r="I229" s="3" t="n"/>
      <c r="J229" s="311" t="n"/>
      <c r="K229" s="311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7" t="inlineStr">
        <is>
          <t xml:space="preserve">73. [더케이저축은행] e-정기예금(복리) </t>
        </is>
      </c>
      <c r="B230" s="98" t="n">
        <v>45000000</v>
      </c>
      <c r="C230" s="8" t="n"/>
      <c r="D230" s="8" t="n"/>
      <c r="E230" s="19" t="inlineStr">
        <is>
          <t> </t>
        </is>
      </c>
      <c r="F230" s="3" t="n"/>
      <c r="G230" s="2" t="n"/>
      <c r="H230" s="3" t="n"/>
      <c r="I230" s="3" t="n"/>
      <c r="J230" s="311" t="n"/>
      <c r="K230" s="311" t="n"/>
      <c r="L230" s="3" t="n"/>
      <c r="M230" s="498" t="n"/>
      <c r="N230" s="498" t="n"/>
      <c r="O230" s="498" t="n"/>
      <c r="P230" s="387" t="n"/>
      <c r="Q230" s="387" t="n"/>
      <c r="R230" s="387" t="n"/>
      <c r="S230" s="387" t="n"/>
    </row>
    <row r="231" ht="14.25" customFormat="1" customHeight="1" s="1">
      <c r="A231" s="7" t="inlineStr">
        <is>
          <t>74. OSB 저축은행 예금</t>
        </is>
      </c>
      <c r="B231" s="98" t="n">
        <v>40000000</v>
      </c>
      <c r="C231" s="8" t="n"/>
      <c r="D231" s="8" t="n"/>
      <c r="E231" s="19" t="inlineStr">
        <is>
          <t> </t>
        </is>
      </c>
      <c r="F231" s="3" t="n"/>
      <c r="G231" s="2" t="n"/>
      <c r="H231" s="3" t="n"/>
      <c r="I231" s="3" t="n"/>
      <c r="J231" s="311" t="n"/>
      <c r="K231" s="311" t="n"/>
      <c r="L231" s="3" t="n"/>
      <c r="M231" s="498" t="n"/>
      <c r="N231" s="498" t="n"/>
      <c r="O231" s="498" t="n"/>
      <c r="P231" s="387" t="n"/>
      <c r="Q231" s="387" t="n"/>
      <c r="R231" s="387" t="n"/>
      <c r="S231" s="387" t="n"/>
    </row>
    <row r="232" ht="14.25" customFormat="1" customHeight="1" s="1">
      <c r="A232" s="43" t="inlineStr">
        <is>
          <t>1. 총 예적금</t>
        </is>
      </c>
      <c r="B232" s="60">
        <f>SUM(B225:B231)</f>
        <v/>
      </c>
      <c r="C232" s="44" t="n"/>
      <c r="D232" s="44" t="n"/>
      <c r="E232" s="44" t="n"/>
      <c r="F232" s="3" t="n"/>
      <c r="G232" s="2" t="n"/>
      <c r="H232" s="3" t="n"/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137" t="inlineStr">
        <is>
          <t>11. 무배당 PCA 드림링크 변액유니버셜보험 II(매형, 진태만)</t>
        </is>
      </c>
      <c r="B233" s="135" t="n">
        <v>8818177</v>
      </c>
      <c r="C233" s="137" t="n"/>
      <c r="D233" s="42" t="inlineStr">
        <is>
          <t> </t>
        </is>
      </c>
      <c r="E233" s="161" t="n"/>
      <c r="F233" s="3" t="n"/>
      <c r="G233" s="2" t="n"/>
      <c r="H233" s="3" t="n"/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2" t="inlineStr">
        <is>
          <t>21. 무배당 한아름행복플러스종합보험1404(한화손해보험, 잔태만)</t>
        </is>
      </c>
      <c r="B234" s="61" t="n">
        <v>43000</v>
      </c>
      <c r="C234" s="137" t="n"/>
      <c r="D234" s="42" t="n"/>
      <c r="E234" s="46" t="n"/>
      <c r="F234" s="3" t="n"/>
      <c r="G234" s="9" t="inlineStr">
        <is>
          <t>전원 대비 증감</t>
        </is>
      </c>
      <c r="H234" s="10" t="inlineStr">
        <is>
          <t>금액</t>
        </is>
      </c>
      <c r="I234" s="3" t="n"/>
      <c r="J234" s="54" t="inlineStr">
        <is>
          <t>지출(A) 총합</t>
        </is>
      </c>
      <c r="K234" s="63">
        <f>K225+K226+K232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2" t="inlineStr">
        <is>
          <t>22. 무배당 굿앤굿어린이CI보험(Hi1304)(현대해상, 진수종)</t>
        </is>
      </c>
      <c r="B235" s="61" t="n">
        <v>52000</v>
      </c>
      <c r="C235" s="137" t="n"/>
      <c r="D235" s="42" t="n"/>
      <c r="E235" s="42" t="n"/>
      <c r="F235" s="3" t="n"/>
      <c r="G235" s="17" t="inlineStr">
        <is>
          <t>총 합계</t>
        </is>
      </c>
      <c r="H235" s="11">
        <f>B240-B904</f>
        <v/>
      </c>
      <c r="I235" s="3" t="n"/>
      <c r="J235" s="53" t="inlineStr">
        <is>
          <t>01. 급여</t>
        </is>
      </c>
      <c r="K235" s="67" t="n">
        <v>4153702</v>
      </c>
      <c r="L235" s="3" t="n"/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42" t="inlineStr">
        <is>
          <t>23. 무배당플러스유니버설CI보험(한화생명, 루옌)</t>
        </is>
      </c>
      <c r="B236" s="61" t="n">
        <v>79217</v>
      </c>
      <c r="C236" s="137" t="n"/>
      <c r="D236" s="42" t="n"/>
      <c r="E236" s="42" t="n"/>
      <c r="F236" s="3" t="n"/>
      <c r="G236" s="17" t="inlineStr">
        <is>
          <t>가용 자산</t>
        </is>
      </c>
      <c r="H236" s="73">
        <f>B241-B905</f>
        <v/>
      </c>
      <c r="I236" s="3" t="n"/>
      <c r="J236" s="53" t="inlineStr">
        <is>
          <t> </t>
        </is>
      </c>
      <c r="K236" s="62" t="inlineStr">
        <is>
          <t> </t>
        </is>
      </c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Format="1" customHeight="1" s="1">
      <c r="A237" s="42" t="inlineStr">
        <is>
          <t>90. PCA 프리미어 변액유니버셜보험 Ⅲ(저축형)</t>
        </is>
      </c>
      <c r="B237" s="80" t="n">
        <v>9596444</v>
      </c>
      <c r="C237" s="137" t="n"/>
      <c r="D237" s="42" t="n"/>
      <c r="E237" s="161" t="n"/>
      <c r="F237" s="3" t="n"/>
      <c r="G237" s="2" t="n"/>
      <c r="H237" s="2" t="n"/>
      <c r="I237" s="3" t="n"/>
      <c r="J237" s="53" t="n"/>
      <c r="K237" s="384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4.25" customFormat="1" customHeight="1" s="1">
      <c r="A238" s="47" t="inlineStr">
        <is>
          <t>2. 총 보험금</t>
        </is>
      </c>
      <c r="B238" s="14">
        <f>B233+B237</f>
        <v/>
      </c>
      <c r="C238" s="48" t="n"/>
      <c r="D238" s="48" t="n"/>
      <c r="E238" s="162" t="n"/>
      <c r="F238" s="3" t="n"/>
      <c r="G238" s="2" t="n"/>
      <c r="H238" s="2" t="n"/>
      <c r="I238" s="3" t="n"/>
      <c r="J238" s="53" t="n"/>
      <c r="K238" s="384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47" t="inlineStr">
        <is>
          <t>3. 전세금</t>
        </is>
      </c>
      <c r="B239" s="15" t="n">
        <v>250000000</v>
      </c>
      <c r="C239" s="48" t="n"/>
      <c r="D239" s="48" t="n"/>
      <c r="E239" s="162" t="n"/>
      <c r="F239" s="3" t="n"/>
      <c r="G239" s="2" t="n"/>
      <c r="H239" s="3" t="n"/>
      <c r="I239" s="3" t="n"/>
      <c r="J239" s="53" t="inlineStr">
        <is>
          <t> </t>
        </is>
      </c>
      <c r="K239" s="62" t="inlineStr">
        <is>
          <t> </t>
        </is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4.25" customFormat="1" customHeight="1" s="1">
      <c r="A240" s="49" t="inlineStr">
        <is>
          <t>90. 총 합계</t>
        </is>
      </c>
      <c r="B240" s="16">
        <f>B232+B238+B239</f>
        <v/>
      </c>
      <c r="C240" s="50" t="n"/>
      <c r="D240" s="50" t="n"/>
      <c r="E240" s="50" t="n"/>
      <c r="F240" s="3" t="n"/>
      <c r="G240" s="2" t="n"/>
      <c r="H240" s="2" t="n"/>
      <c r="I240" s="3" t="n"/>
      <c r="J240" s="55" t="inlineStr">
        <is>
          <t>수입(B) 총합</t>
        </is>
      </c>
      <c r="K240" s="63">
        <f>SUM(K235:K238)</f>
        <v/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9" t="inlineStr">
        <is>
          <t>91. 가용 자산</t>
        </is>
      </c>
      <c r="B241" s="16">
        <f>B232+B238+B239</f>
        <v/>
      </c>
      <c r="C241" s="50" t="n"/>
      <c r="D241" s="50" t="n"/>
      <c r="E241" s="50" t="n"/>
      <c r="F241" s="3" t="n"/>
      <c r="G241" s="2" t="n"/>
      <c r="H241" s="2" t="n"/>
      <c r="I241" s="3" t="n"/>
      <c r="J241" s="56" t="inlineStr">
        <is>
          <t>총 합계([B] -[A])</t>
        </is>
      </c>
      <c r="K241" s="64">
        <f>K240-K234</f>
        <v/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385" t="inlineStr">
        <is>
          <t xml:space="preserve">2월 결산 - </t>
        </is>
      </c>
      <c r="B242" s="374" t="n"/>
      <c r="C242" s="374" t="n"/>
      <c r="D242" s="374" t="n"/>
      <c r="E242" s="375" t="n"/>
      <c r="F242" s="3" t="n"/>
      <c r="G242" s="2" t="n"/>
      <c r="H242" s="2" t="n"/>
      <c r="I242" s="3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Height="1">
      <c r="B243" s="1" t="n"/>
      <c r="F243" s="1" t="n"/>
      <c r="H243" s="1" t="n"/>
      <c r="I243" s="1" t="n"/>
      <c r="J243" s="1" t="n"/>
      <c r="K243" s="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Height="1">
      <c r="B244" s="1" t="n"/>
      <c r="F244" s="1" t="n"/>
      <c r="H244" s="1" t="n"/>
      <c r="I244" s="1" t="n"/>
      <c r="J244" s="1" t="n"/>
      <c r="K244" s="1" t="n"/>
      <c r="M244" s="387" t="n"/>
      <c r="N244" s="387" t="n"/>
      <c r="O244" s="387" t="n"/>
      <c r="P244" s="387" t="n"/>
      <c r="Q244" s="387" t="n"/>
      <c r="R244" s="387" t="n"/>
      <c r="S244" s="387" t="n"/>
    </row>
    <row r="245" ht="13.5" customFormat="1" customHeight="1" s="1">
      <c r="A245" s="354" t="inlineStr">
        <is>
          <t>2020.01 자산</t>
        </is>
      </c>
      <c r="B245" s="374" t="n"/>
      <c r="C245" s="374" t="n"/>
      <c r="D245" s="375" t="n"/>
      <c r="E245" s="164" t="inlineStr">
        <is>
          <t>2020.01.31</t>
        </is>
      </c>
      <c r="F245" s="2" t="n"/>
      <c r="G245" s="378" t="inlineStr">
        <is>
          <t>은행 결산</t>
        </is>
      </c>
      <c r="H245" s="375" t="n"/>
      <c r="I245" s="3" t="n"/>
      <c r="J245" s="379" t="inlineStr">
        <is>
          <t>1월 지출</t>
        </is>
      </c>
      <c r="K245" s="375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4" t="inlineStr">
        <is>
          <t>내용</t>
        </is>
      </c>
      <c r="B246" s="5" t="inlineStr">
        <is>
          <t>금액</t>
        </is>
      </c>
      <c r="C246" s="6" t="inlineStr">
        <is>
          <t>원금</t>
        </is>
      </c>
      <c r="D246" s="6" t="inlineStr">
        <is>
          <t>손익</t>
        </is>
      </c>
      <c r="E246" s="6" t="inlineStr">
        <is>
          <t>수익률(%)</t>
        </is>
      </c>
      <c r="F246" s="2" t="n"/>
      <c r="G246" s="9" t="inlineStr">
        <is>
          <t>SC은행 자산 상태</t>
        </is>
      </c>
      <c r="H246" s="10" t="inlineStr">
        <is>
          <t>금액</t>
        </is>
      </c>
      <c r="I246" s="3" t="n"/>
      <c r="J246" s="65" t="inlineStr">
        <is>
          <t>내역</t>
        </is>
      </c>
      <c r="K246" s="65" t="inlineStr">
        <is>
          <t>금액</t>
        </is>
      </c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5" t="inlineStr">
        <is>
          <t>01. 신한은행([06] - [05])</t>
        </is>
      </c>
      <c r="B247" s="59">
        <f>H250</f>
        <v/>
      </c>
      <c r="C247" s="42" t="n"/>
      <c r="D247" s="42" t="n"/>
      <c r="E247" s="42" t="n"/>
      <c r="F247" s="3" t="n"/>
      <c r="G247" s="51" t="inlineStr">
        <is>
          <t>신한은행</t>
        </is>
      </c>
      <c r="H247" s="83" t="n">
        <v>12603142</v>
      </c>
      <c r="I247" s="3" t="n"/>
      <c r="J247" s="53" t="inlineStr">
        <is>
          <t>91. 월 고정 지출</t>
        </is>
      </c>
      <c r="K247" s="67" t="n">
        <v>1859867</v>
      </c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7" t="inlineStr">
        <is>
          <t>70. [수협B] Sh 쑥쑥크는 아이적금(수종)</t>
        </is>
      </c>
      <c r="B248" s="98">
        <f>B270+E248</f>
        <v/>
      </c>
      <c r="C248" s="8" t="n"/>
      <c r="D248" s="8" t="n"/>
      <c r="E248" s="19" t="n">
        <v>100000</v>
      </c>
      <c r="F248" s="3" t="n"/>
      <c r="G248" s="51" t="inlineStr">
        <is>
          <t>신한은행(예금)</t>
        </is>
      </c>
      <c r="H248" s="83" t="n">
        <v>0</v>
      </c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7" t="inlineStr">
        <is>
          <t>71. [수협B] Sh보고싶다! 명태야 적금2수종)</t>
        </is>
      </c>
      <c r="B249" s="98">
        <f>B271+E249</f>
        <v/>
      </c>
      <c r="C249" s="8" t="n"/>
      <c r="D249" s="8" t="n"/>
      <c r="E249" s="19" t="n">
        <v>100000</v>
      </c>
      <c r="F249" s="3" t="n"/>
      <c r="G249" s="51" t="inlineStr">
        <is>
          <t>신한은행_02(예금)</t>
        </is>
      </c>
      <c r="H249" s="83" t="n">
        <v>0</v>
      </c>
      <c r="I249" s="3" t="n"/>
      <c r="J249" s="311" t="n"/>
      <c r="K249" s="311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7" t="inlineStr">
        <is>
          <t>72. [카카오뱅크] 자유 적금</t>
        </is>
      </c>
      <c r="B250" s="98">
        <f>B272+E250</f>
        <v/>
      </c>
      <c r="C250" s="8" t="n"/>
      <c r="D250" s="8" t="n"/>
      <c r="E250" s="19" t="n">
        <v>100000</v>
      </c>
      <c r="F250" s="3" t="n"/>
      <c r="G250" s="52" t="inlineStr">
        <is>
          <t>[06] 은행 예. 적금 총합</t>
        </is>
      </c>
      <c r="H250" s="12">
        <f>SUM(H247:H249)</f>
        <v/>
      </c>
      <c r="I250" s="3" t="n"/>
      <c r="J250" s="311" t="n"/>
      <c r="K250" s="311" t="n"/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ht="14.25" customFormat="1" customHeight="1" s="1">
      <c r="A251" s="7" t="inlineStr">
        <is>
          <t>74. [우리B] 주택청약종합저축(태만)</t>
        </is>
      </c>
      <c r="B251" s="98" t="n">
        <v>1900000</v>
      </c>
      <c r="C251" s="8" t="n"/>
      <c r="D251" s="8" t="n"/>
      <c r="E251" s="19" t="inlineStr">
        <is>
          <t> </t>
        </is>
      </c>
      <c r="F251" s="3" t="n"/>
      <c r="G251" s="2" t="n"/>
      <c r="H251" s="3" t="n"/>
      <c r="I251" s="3" t="n"/>
      <c r="J251" s="311" t="n"/>
      <c r="K251" s="311" t="n"/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7" t="inlineStr">
        <is>
          <t xml:space="preserve">73. [더케이저축은행] e-정기예금(복리) </t>
        </is>
      </c>
      <c r="B252" s="98" t="n">
        <v>45000000</v>
      </c>
      <c r="C252" s="8" t="n"/>
      <c r="D252" s="8" t="n"/>
      <c r="E252" s="19" t="inlineStr">
        <is>
          <t> </t>
        </is>
      </c>
      <c r="F252" s="3" t="n"/>
      <c r="G252" s="2" t="n"/>
      <c r="H252" s="3" t="n"/>
      <c r="I252" s="3" t="n"/>
      <c r="J252" s="311" t="n"/>
      <c r="K252" s="311" t="n"/>
      <c r="L252" s="3" t="n"/>
      <c r="M252" s="498" t="n"/>
      <c r="N252" s="498" t="n"/>
      <c r="O252" s="498" t="n"/>
      <c r="P252" s="387" t="n"/>
      <c r="Q252" s="387" t="n"/>
      <c r="R252" s="387" t="n"/>
      <c r="S252" s="387" t="n"/>
    </row>
    <row r="253" ht="14.25" customFormat="1" customHeight="1" s="1">
      <c r="A253" s="7" t="inlineStr">
        <is>
          <t>74. OSB 저축은행 예금</t>
        </is>
      </c>
      <c r="B253" s="98" t="n">
        <v>40000000</v>
      </c>
      <c r="C253" s="8" t="n"/>
      <c r="D253" s="8" t="n"/>
      <c r="E253" s="19" t="inlineStr">
        <is>
          <t> </t>
        </is>
      </c>
      <c r="F253" s="3" t="n"/>
      <c r="G253" s="2" t="n"/>
      <c r="H253" s="3" t="n"/>
      <c r="I253" s="3" t="n"/>
      <c r="J253" s="311" t="n"/>
      <c r="K253" s="311" t="n"/>
      <c r="L253" s="3" t="n"/>
      <c r="M253" s="498" t="n"/>
      <c r="N253" s="498" t="n"/>
      <c r="O253" s="498" t="n"/>
      <c r="P253" s="387" t="n"/>
      <c r="Q253" s="387" t="n"/>
      <c r="R253" s="387" t="n"/>
      <c r="S253" s="387" t="n"/>
    </row>
    <row r="254" ht="14.25" customFormat="1" customHeight="1" s="1">
      <c r="A254" s="43" t="inlineStr">
        <is>
          <t>1. 총 예적금</t>
        </is>
      </c>
      <c r="B254" s="60">
        <f>SUM(B247:B253)</f>
        <v/>
      </c>
      <c r="C254" s="44" t="n"/>
      <c r="D254" s="44" t="n"/>
      <c r="E254" s="44" t="n"/>
      <c r="F254" s="3" t="n"/>
      <c r="G254" s="2" t="n"/>
      <c r="H254" s="3" t="n"/>
      <c r="I254" s="3" t="n"/>
      <c r="J254" s="311" t="n"/>
      <c r="K254" s="311" t="n"/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137" t="inlineStr">
        <is>
          <t>11. 무배당 PCA 드림링크 변액유니버셜보험 II(매형, 진태만)</t>
        </is>
      </c>
      <c r="B255" s="135" t="n">
        <v>8818177</v>
      </c>
      <c r="C255" s="137" t="n"/>
      <c r="D255" s="42" t="inlineStr">
        <is>
          <t> </t>
        </is>
      </c>
      <c r="E255" s="161" t="n"/>
      <c r="F255" s="3" t="n"/>
      <c r="G255" s="2" t="n"/>
      <c r="H255" s="3" t="n"/>
      <c r="I255" s="3" t="n"/>
      <c r="J255" s="311" t="n"/>
      <c r="K255" s="311" t="n"/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2" t="inlineStr">
        <is>
          <t>21. 무배당 한아름행복플러스종합보험1404(한화손해보험, 잔태만)</t>
        </is>
      </c>
      <c r="B256" s="61" t="n">
        <v>43000</v>
      </c>
      <c r="C256" s="137" t="n"/>
      <c r="D256" s="42" t="n"/>
      <c r="E256" s="46" t="n"/>
      <c r="F256" s="3" t="n"/>
      <c r="G256" s="9" t="inlineStr">
        <is>
          <t>전원 대비 증감</t>
        </is>
      </c>
      <c r="H256" s="10" t="inlineStr">
        <is>
          <t>금액</t>
        </is>
      </c>
      <c r="I256" s="3" t="n"/>
      <c r="J256" s="54" t="inlineStr">
        <is>
          <t>지출(A) 총합</t>
        </is>
      </c>
      <c r="K256" s="63">
        <f>K247+K248+K254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42" t="inlineStr">
        <is>
          <t>22. 무배당 굿앤굿어린이CI보험(Hi1304)(현대해상, 진수종)</t>
        </is>
      </c>
      <c r="B257" s="61" t="n">
        <v>52000</v>
      </c>
      <c r="C257" s="137" t="n"/>
      <c r="D257" s="42" t="n"/>
      <c r="E257" s="42" t="n"/>
      <c r="F257" s="3" t="n"/>
      <c r="G257" s="17" t="inlineStr">
        <is>
          <t>총 합계</t>
        </is>
      </c>
      <c r="H257" s="11">
        <f>B262-B926</f>
        <v/>
      </c>
      <c r="I257" s="3" t="n"/>
      <c r="J257" s="53" t="inlineStr">
        <is>
          <t>01. 급여</t>
        </is>
      </c>
      <c r="K257" s="67" t="n">
        <v>4153702</v>
      </c>
      <c r="L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Format="1" customHeight="1" s="1">
      <c r="A258" s="42" t="inlineStr">
        <is>
          <t>23. 무배당플러스유니버설CI보험(한화생명, 루옌)</t>
        </is>
      </c>
      <c r="B258" s="61" t="n">
        <v>79217</v>
      </c>
      <c r="C258" s="137" t="n"/>
      <c r="D258" s="42" t="n"/>
      <c r="E258" s="42" t="n"/>
      <c r="F258" s="3" t="n"/>
      <c r="G258" s="17" t="inlineStr">
        <is>
          <t>가용 자산</t>
        </is>
      </c>
      <c r="H258" s="73">
        <f>B263-B927</f>
        <v/>
      </c>
      <c r="I258" s="3" t="n"/>
      <c r="J258" s="53" t="inlineStr">
        <is>
          <t> </t>
        </is>
      </c>
      <c r="K258" s="62" t="inlineStr">
        <is>
          <t> </t>
        </is>
      </c>
      <c r="M258" s="387" t="n"/>
      <c r="N258" s="387" t="n"/>
      <c r="O258" s="387" t="n"/>
      <c r="P258" s="387" t="n"/>
      <c r="Q258" s="387" t="n"/>
      <c r="R258" s="387" t="n"/>
      <c r="S258" s="387" t="n"/>
    </row>
    <row r="259" ht="14.25" customFormat="1" customHeight="1" s="1">
      <c r="A259" s="42" t="inlineStr">
        <is>
          <t>90. PCA 프리미어 변액유니버셜보험 Ⅲ(저축형)</t>
        </is>
      </c>
      <c r="B259" s="80" t="n">
        <v>9596444</v>
      </c>
      <c r="C259" s="137" t="n"/>
      <c r="D259" s="42" t="n"/>
      <c r="E259" s="161" t="n"/>
      <c r="F259" s="3" t="n"/>
      <c r="G259" s="2" t="n"/>
      <c r="H259" s="2" t="n"/>
      <c r="I259" s="3" t="n"/>
      <c r="J259" s="53" t="n"/>
      <c r="K259" s="384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47" t="inlineStr">
        <is>
          <t>2. 총 보험금</t>
        </is>
      </c>
      <c r="B260" s="14">
        <f>B255+B259</f>
        <v/>
      </c>
      <c r="C260" s="48" t="n"/>
      <c r="D260" s="48" t="n"/>
      <c r="E260" s="48" t="n"/>
      <c r="F260" s="3" t="n"/>
      <c r="G260" s="2" t="n"/>
      <c r="H260" s="2" t="n"/>
      <c r="I260" s="3" t="n"/>
      <c r="J260" s="53" t="n"/>
      <c r="K260" s="384" t="n"/>
      <c r="M260" s="387" t="n"/>
      <c r="N260" s="387" t="n"/>
      <c r="O260" s="387" t="n"/>
      <c r="P260" s="387" t="n"/>
      <c r="Q260" s="387" t="n"/>
      <c r="R260" s="387" t="n"/>
      <c r="S260" s="387" t="n"/>
    </row>
    <row r="261" ht="14.25" customFormat="1" customHeight="1" s="1">
      <c r="A261" s="47" t="inlineStr">
        <is>
          <t>3. 전세금</t>
        </is>
      </c>
      <c r="B261" s="15" t="n">
        <v>250000000</v>
      </c>
      <c r="C261" s="48" t="n"/>
      <c r="D261" s="48" t="n"/>
      <c r="E261" s="48" t="n"/>
      <c r="F261" s="3" t="n"/>
      <c r="G261" s="2" t="n"/>
      <c r="H261" s="3" t="n"/>
      <c r="I261" s="3" t="n"/>
      <c r="J261" s="53" t="inlineStr">
        <is>
          <t> </t>
        </is>
      </c>
      <c r="K261" s="62" t="inlineStr">
        <is>
          <t> 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9" t="inlineStr">
        <is>
          <t>90. 총 합계</t>
        </is>
      </c>
      <c r="B262" s="16">
        <f>B254+B260+B261</f>
        <v/>
      </c>
      <c r="C262" s="50" t="n"/>
      <c r="D262" s="50" t="n"/>
      <c r="E262" s="50" t="n"/>
      <c r="F262" s="3" t="n"/>
      <c r="G262" s="2" t="n"/>
      <c r="H262" s="2" t="n"/>
      <c r="I262" s="3" t="n"/>
      <c r="J262" s="55" t="inlineStr">
        <is>
          <t>수입(B) 총합</t>
        </is>
      </c>
      <c r="K262" s="63">
        <f>SUM(K257:K260)</f>
        <v/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49" t="inlineStr">
        <is>
          <t>91. 가용 자산</t>
        </is>
      </c>
      <c r="B263" s="16">
        <f>B254+B260+B261</f>
        <v/>
      </c>
      <c r="C263" s="50" t="n"/>
      <c r="D263" s="50" t="n"/>
      <c r="E263" s="50" t="n"/>
      <c r="F263" s="3" t="n"/>
      <c r="G263" s="2" t="n"/>
      <c r="H263" s="2" t="n"/>
      <c r="I263" s="3" t="n"/>
      <c r="J263" s="56" t="inlineStr">
        <is>
          <t>총 합계([B] -[A])</t>
        </is>
      </c>
      <c r="K263" s="64">
        <f>K262-K256</f>
        <v/>
      </c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385" t="inlineStr">
        <is>
          <t xml:space="preserve">1월 결산 - </t>
        </is>
      </c>
      <c r="B264" s="374" t="n"/>
      <c r="C264" s="374" t="n"/>
      <c r="D264" s="374" t="n"/>
      <c r="E264" s="375" t="n"/>
      <c r="F264" s="3" t="n"/>
      <c r="G264" s="2" t="n"/>
      <c r="H264" s="2" t="n"/>
      <c r="I264" s="3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Height="1">
      <c r="B265" s="1" t="n"/>
      <c r="F265" s="1" t="n"/>
      <c r="H265" s="1" t="n"/>
      <c r="I265" s="1" t="n"/>
      <c r="J265" s="1" t="n"/>
      <c r="K265" s="1" t="n"/>
      <c r="M265" s="387" t="n"/>
      <c r="N265" s="387" t="n"/>
      <c r="O265" s="387" t="n"/>
      <c r="P265" s="387" t="n"/>
      <c r="Q265" s="387" t="n"/>
      <c r="R265" s="387" t="n"/>
      <c r="S265" s="387" t="n"/>
    </row>
    <row r="266" ht="14.25" customHeight="1">
      <c r="B266" s="1" t="n"/>
      <c r="F266" s="1" t="n"/>
      <c r="H266" s="1" t="n"/>
      <c r="I266" s="1" t="n"/>
      <c r="J266" s="1" t="n"/>
      <c r="K266" s="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3.5" customFormat="1" customHeight="1" s="1">
      <c r="A267" s="354" t="inlineStr">
        <is>
          <t>2019.12 자산</t>
        </is>
      </c>
      <c r="B267" s="374" t="n"/>
      <c r="C267" s="374" t="n"/>
      <c r="D267" s="375" t="n"/>
      <c r="E267" s="164" t="inlineStr">
        <is>
          <t>2019.12.31</t>
        </is>
      </c>
      <c r="F267" s="2" t="n"/>
      <c r="G267" s="378" t="inlineStr">
        <is>
          <t>은행 결산</t>
        </is>
      </c>
      <c r="H267" s="375" t="n"/>
      <c r="I267" s="3" t="n"/>
      <c r="J267" s="379" t="inlineStr">
        <is>
          <t>12월 지출</t>
        </is>
      </c>
      <c r="K267" s="375" t="n"/>
      <c r="L267" s="3" t="n"/>
      <c r="M267" s="498" t="n"/>
      <c r="N267" s="498" t="n"/>
      <c r="O267" s="498" t="n"/>
      <c r="P267" s="387" t="n"/>
      <c r="Q267" s="387" t="n"/>
      <c r="R267" s="387" t="n"/>
      <c r="S267" s="387" t="n"/>
    </row>
    <row r="268" ht="14.25" customFormat="1" customHeight="1" s="1">
      <c r="A268" s="4" t="inlineStr">
        <is>
          <t>내용</t>
        </is>
      </c>
      <c r="B268" s="5" t="inlineStr">
        <is>
          <t>금액</t>
        </is>
      </c>
      <c r="C268" s="6" t="inlineStr">
        <is>
          <t>원금</t>
        </is>
      </c>
      <c r="D268" s="6" t="inlineStr">
        <is>
          <t>손익</t>
        </is>
      </c>
      <c r="E268" s="6" t="inlineStr">
        <is>
          <t>수익률(%)</t>
        </is>
      </c>
      <c r="F268" s="2" t="n"/>
      <c r="G268" s="9" t="inlineStr">
        <is>
          <t>SC은행 자산 상태</t>
        </is>
      </c>
      <c r="H268" s="10" t="inlineStr">
        <is>
          <t>금액</t>
        </is>
      </c>
      <c r="I268" s="3" t="n"/>
      <c r="J268" s="65" t="inlineStr">
        <is>
          <t>내역</t>
        </is>
      </c>
      <c r="K268" s="65" t="inlineStr">
        <is>
          <t>금액</t>
        </is>
      </c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5" t="inlineStr">
        <is>
          <t>01. 신한은행([06] - [05])</t>
        </is>
      </c>
      <c r="B269" s="59" t="n">
        <v>11219124</v>
      </c>
      <c r="C269" s="42" t="n"/>
      <c r="D269" s="42" t="n"/>
      <c r="E269" s="42" t="n"/>
      <c r="F269" s="3" t="n"/>
      <c r="G269" s="51" t="inlineStr">
        <is>
          <t>신한은행</t>
        </is>
      </c>
      <c r="H269" s="83" t="n">
        <v>11219124</v>
      </c>
      <c r="I269" s="3" t="n"/>
      <c r="J269" s="53" t="inlineStr">
        <is>
          <t>91. 월 고정 지출</t>
        </is>
      </c>
      <c r="K269" s="67" t="n">
        <v>1859867</v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7" t="inlineStr">
        <is>
          <t>70. [수협B] Sh 쑥쑥크는 아이적금(수종)</t>
        </is>
      </c>
      <c r="B270" s="98" t="n">
        <v>1100000</v>
      </c>
      <c r="C270" s="8" t="n"/>
      <c r="D270" s="8" t="n"/>
      <c r="E270" s="19" t="n">
        <v>100000</v>
      </c>
      <c r="F270" s="3" t="n"/>
      <c r="G270" s="51" t="inlineStr">
        <is>
          <t>신한은행(예금)</t>
        </is>
      </c>
      <c r="H270" s="83" t="n">
        <v>0</v>
      </c>
      <c r="I270" s="3" t="n"/>
      <c r="J270" s="311" t="n"/>
      <c r="K270" s="311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7" t="inlineStr">
        <is>
          <t>71. [수협B] Sh보고싶다! 명태야 적금2수종)</t>
        </is>
      </c>
      <c r="B271" s="98" t="n">
        <v>1100000</v>
      </c>
      <c r="C271" s="8" t="n"/>
      <c r="D271" s="8" t="n"/>
      <c r="E271" s="19" t="n">
        <v>100000</v>
      </c>
      <c r="F271" s="3" t="n"/>
      <c r="G271" s="51" t="inlineStr">
        <is>
          <t>신한은행_02(예금)</t>
        </is>
      </c>
      <c r="H271" s="83" t="n">
        <v>0</v>
      </c>
      <c r="I271" s="3" t="n"/>
      <c r="J271" s="311" t="n"/>
      <c r="K271" s="311" t="n"/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7" t="inlineStr">
        <is>
          <t>72. [카카오뱅크] 자유 적금</t>
        </is>
      </c>
      <c r="B272" s="98" t="n">
        <v>700000</v>
      </c>
      <c r="C272" s="8" t="n"/>
      <c r="D272" s="8" t="n"/>
      <c r="E272" s="19" t="n">
        <v>100000</v>
      </c>
      <c r="F272" s="3" t="n"/>
      <c r="G272" s="52" t="inlineStr">
        <is>
          <t>[06] 은행 예. 적금 총합</t>
        </is>
      </c>
      <c r="H272" s="12">
        <f>SUM(H269:H271)</f>
        <v/>
      </c>
      <c r="I272" s="3" t="n"/>
      <c r="J272" s="311" t="n"/>
      <c r="K272" s="311" t="n"/>
      <c r="L272" s="3" t="n"/>
      <c r="M272" s="498" t="n"/>
      <c r="N272" s="498" t="n"/>
      <c r="O272" s="498" t="n"/>
      <c r="P272" s="387" t="n"/>
      <c r="Q272" s="387" t="n"/>
      <c r="R272" s="387" t="n"/>
      <c r="S272" s="387" t="n"/>
    </row>
    <row r="273" ht="14.25" customFormat="1" customHeight="1" s="1">
      <c r="A273" s="7" t="inlineStr">
        <is>
          <t>74. [우리B] 주택청약종합저축(태만)</t>
        </is>
      </c>
      <c r="B273" s="98" t="n">
        <v>1900000</v>
      </c>
      <c r="C273" s="8" t="n"/>
      <c r="D273" s="8" t="n"/>
      <c r="E273" s="19" t="inlineStr">
        <is>
          <t> </t>
        </is>
      </c>
      <c r="F273" s="3" t="n"/>
      <c r="G273" s="2" t="n"/>
      <c r="H273" s="3" t="n"/>
      <c r="I273" s="3" t="n"/>
      <c r="J273" s="311" t="n"/>
      <c r="K273" s="311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7" t="inlineStr">
        <is>
          <t xml:space="preserve">73. [더케이저축은행] e-정기예금(복리) </t>
        </is>
      </c>
      <c r="B274" s="98" t="n">
        <v>45000000</v>
      </c>
      <c r="C274" s="8" t="n"/>
      <c r="D274" s="8" t="n"/>
      <c r="E274" s="19" t="inlineStr">
        <is>
          <t> </t>
        </is>
      </c>
      <c r="F274" s="3" t="n"/>
      <c r="G274" s="2" t="n"/>
      <c r="H274" s="3" t="n"/>
      <c r="I274" s="3" t="n"/>
      <c r="J274" s="311" t="n"/>
      <c r="K274" s="311" t="n"/>
      <c r="L274" s="3" t="n"/>
      <c r="M274" s="498" t="n"/>
      <c r="N274" s="498" t="n"/>
      <c r="O274" s="498" t="n"/>
      <c r="P274" s="387" t="n"/>
      <c r="Q274" s="387" t="n"/>
      <c r="R274" s="387" t="n"/>
      <c r="S274" s="387" t="n"/>
    </row>
    <row r="275" ht="14.25" customFormat="1" customHeight="1" s="1">
      <c r="A275" s="7" t="inlineStr">
        <is>
          <t>74. OSB 저축은행 예금</t>
        </is>
      </c>
      <c r="B275" s="98" t="n">
        <v>40000000</v>
      </c>
      <c r="C275" s="8" t="n"/>
      <c r="D275" s="8" t="n"/>
      <c r="E275" s="19" t="inlineStr">
        <is>
          <t> </t>
        </is>
      </c>
      <c r="F275" s="3" t="n"/>
      <c r="G275" s="2" t="n"/>
      <c r="H275" s="3" t="n"/>
      <c r="I275" s="3" t="n"/>
      <c r="J275" s="311" t="n"/>
      <c r="K275" s="311" t="n"/>
      <c r="L275" s="3" t="n"/>
      <c r="M275" s="498" t="n"/>
      <c r="N275" s="498" t="n"/>
      <c r="O275" s="498" t="n"/>
      <c r="P275" s="387" t="n"/>
      <c r="Q275" s="387" t="n"/>
      <c r="R275" s="387" t="n"/>
      <c r="S275" s="387" t="n"/>
    </row>
    <row r="276" ht="14.25" customFormat="1" customHeight="1" s="1">
      <c r="A276" s="43" t="inlineStr">
        <is>
          <t>1. 총 예적금</t>
        </is>
      </c>
      <c r="B276" s="60" t="n">
        <v>101019124</v>
      </c>
      <c r="C276" s="44" t="n"/>
      <c r="D276" s="44" t="n"/>
      <c r="E276" s="44" t="n"/>
      <c r="F276" s="3" t="n"/>
      <c r="G276" s="2" t="n"/>
      <c r="H276" s="3" t="n"/>
      <c r="I276" s="3" t="n"/>
      <c r="J276" s="311" t="n"/>
      <c r="K276" s="311" t="n"/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137" t="inlineStr">
        <is>
          <t>11. 무배당 PCA 드림링크 변액유니버셜보험 II(매형, 진태만)</t>
        </is>
      </c>
      <c r="B277" s="135" t="n">
        <v>8818177</v>
      </c>
      <c r="C277" s="137" t="n"/>
      <c r="D277" s="42" t="inlineStr">
        <is>
          <t> </t>
        </is>
      </c>
      <c r="E277" s="161" t="n"/>
      <c r="F277" s="3" t="n"/>
      <c r="G277" s="2" t="n"/>
      <c r="H277" s="3" t="n"/>
      <c r="I277" s="3" t="n"/>
      <c r="J277" s="311" t="n"/>
      <c r="K277" s="311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Format="1" customHeight="1" s="1">
      <c r="A278" s="42" t="inlineStr">
        <is>
          <t>21. 무배당 한아름행복플러스종합보험1404(한화손해보험, 잔태만)</t>
        </is>
      </c>
      <c r="B278" s="61" t="n">
        <v>43000</v>
      </c>
      <c r="C278" s="137" t="n"/>
      <c r="D278" s="42" t="n"/>
      <c r="E278" s="46" t="n"/>
      <c r="F278" s="3" t="n"/>
      <c r="G278" s="9" t="inlineStr">
        <is>
          <t>전원 대비 증감</t>
        </is>
      </c>
      <c r="H278" s="10" t="inlineStr">
        <is>
          <t>금액</t>
        </is>
      </c>
      <c r="I278" s="3" t="n"/>
      <c r="J278" s="54" t="inlineStr">
        <is>
          <t>지출(A) 총합</t>
        </is>
      </c>
      <c r="K278" s="63">
        <f>K269+K270+K276</f>
        <v/>
      </c>
      <c r="M278" s="387" t="n"/>
      <c r="N278" s="387" t="n"/>
      <c r="O278" s="387" t="n"/>
      <c r="P278" s="387" t="n"/>
      <c r="Q278" s="387" t="n"/>
      <c r="R278" s="387" t="n"/>
      <c r="S278" s="387" t="n"/>
    </row>
    <row r="279" ht="14.25" customFormat="1" customHeight="1" s="1">
      <c r="A279" s="42" t="inlineStr">
        <is>
          <t>22. 무배당 굿앤굿어린이CI보험(Hi1304)(현대해상, 진수종)</t>
        </is>
      </c>
      <c r="B279" s="61" t="n">
        <v>52000</v>
      </c>
      <c r="C279" s="137" t="n"/>
      <c r="D279" s="42" t="n"/>
      <c r="E279" s="42" t="n"/>
      <c r="F279" s="3" t="n"/>
      <c r="G279" s="17" t="inlineStr">
        <is>
          <t>총 합계</t>
        </is>
      </c>
      <c r="H279" s="11">
        <f>B284-B673</f>
        <v/>
      </c>
      <c r="I279" s="3" t="n"/>
      <c r="J279" s="53" t="inlineStr">
        <is>
          <t>01. 급여</t>
        </is>
      </c>
      <c r="K279" s="67" t="n">
        <v>4153702</v>
      </c>
      <c r="L279" s="3" t="n"/>
      <c r="M279" s="387" t="n"/>
      <c r="N279" s="387" t="n"/>
      <c r="O279" s="387" t="n"/>
      <c r="P279" s="387" t="n"/>
      <c r="Q279" s="387" t="n"/>
      <c r="R279" s="387" t="n"/>
      <c r="S279" s="387" t="n"/>
    </row>
    <row r="280" ht="14.25" customFormat="1" customHeight="1" s="1">
      <c r="A280" s="42" t="inlineStr">
        <is>
          <t>23. 무배당플러스유니버설CI보험(한화생명, 루옌)</t>
        </is>
      </c>
      <c r="B280" s="61" t="n">
        <v>79217</v>
      </c>
      <c r="C280" s="137" t="n"/>
      <c r="D280" s="42" t="n"/>
      <c r="E280" s="42" t="n"/>
      <c r="F280" s="3" t="n"/>
      <c r="G280" s="17" t="inlineStr">
        <is>
          <t>가용 자산</t>
        </is>
      </c>
      <c r="H280" s="73">
        <f>B285-B674</f>
        <v/>
      </c>
      <c r="I280" s="3" t="n"/>
      <c r="J280" s="53" t="inlineStr">
        <is>
          <t> </t>
        </is>
      </c>
      <c r="K280" s="62" t="inlineStr">
        <is>
          <t> </t>
        </is>
      </c>
      <c r="M280" s="387" t="n"/>
      <c r="N280" s="387" t="n"/>
      <c r="O280" s="387" t="n"/>
      <c r="P280" s="387" t="n"/>
      <c r="Q280" s="387" t="n"/>
      <c r="R280" s="387" t="n"/>
      <c r="S280" s="387" t="n"/>
    </row>
    <row r="281" ht="14.25" customFormat="1" customHeight="1" s="1">
      <c r="A281" s="42" t="inlineStr">
        <is>
          <t>90. PCA 프리미어 변액유니버셜보험 Ⅲ(저축형)</t>
        </is>
      </c>
      <c r="B281" s="80" t="n">
        <v>9596444</v>
      </c>
      <c r="C281" s="137" t="n"/>
      <c r="D281" s="42" t="n"/>
      <c r="E281" s="161" t="n"/>
      <c r="F281" s="3" t="n"/>
      <c r="G281" s="2" t="n"/>
      <c r="H281" s="2" t="n"/>
      <c r="I281" s="3" t="n"/>
      <c r="J281" s="53" t="n"/>
      <c r="K281" s="384" t="n"/>
      <c r="M281" s="387" t="n"/>
      <c r="N281" s="387" t="n"/>
      <c r="O281" s="387" t="n"/>
      <c r="P281" s="387" t="n"/>
      <c r="Q281" s="387" t="n"/>
      <c r="R281" s="387" t="n"/>
      <c r="S281" s="387" t="n"/>
    </row>
    <row r="282" ht="14.25" customFormat="1" customHeight="1" s="1">
      <c r="A282" s="47" t="inlineStr">
        <is>
          <t>2. 총 보험금</t>
        </is>
      </c>
      <c r="B282" s="14" t="n">
        <v>18414621</v>
      </c>
      <c r="C282" s="48" t="n"/>
      <c r="D282" s="48" t="n"/>
      <c r="E282" s="48" t="n"/>
      <c r="F282" s="3" t="n"/>
      <c r="G282" s="2" t="n"/>
      <c r="H282" s="2" t="n"/>
      <c r="I282" s="3" t="n"/>
      <c r="J282" s="53" t="n"/>
      <c r="K282" s="384" t="n"/>
      <c r="M282" s="387" t="n"/>
      <c r="N282" s="387" t="n"/>
      <c r="O282" s="387" t="n"/>
      <c r="P282" s="387" t="n"/>
      <c r="Q282" s="387" t="n"/>
      <c r="R282" s="387" t="n"/>
      <c r="S282" s="387" t="n"/>
    </row>
    <row r="283" ht="14.25" customFormat="1" customHeight="1" s="1">
      <c r="A283" s="47" t="inlineStr">
        <is>
          <t>3. 전세금</t>
        </is>
      </c>
      <c r="B283" s="15" t="n">
        <v>250000000</v>
      </c>
      <c r="C283" s="48" t="n"/>
      <c r="D283" s="48" t="n"/>
      <c r="E283" s="48" t="n"/>
      <c r="F283" s="3" t="n"/>
      <c r="G283" s="2" t="n"/>
      <c r="H283" s="3" t="n"/>
      <c r="I283" s="3" t="n"/>
      <c r="J283" s="53" t="inlineStr">
        <is>
          <t> </t>
        </is>
      </c>
      <c r="K283" s="62" t="inlineStr">
        <is>
          <t> </t>
        </is>
      </c>
      <c r="M283" s="387" t="n"/>
      <c r="N283" s="387" t="n"/>
      <c r="O283" s="387" t="n"/>
      <c r="P283" s="387" t="n"/>
      <c r="Q283" s="387" t="n"/>
      <c r="R283" s="387" t="n"/>
      <c r="S283" s="387" t="n"/>
    </row>
    <row r="284" ht="14.25" customFormat="1" customHeight="1" s="1">
      <c r="A284" s="49" t="inlineStr">
        <is>
          <t>90. 총 합계</t>
        </is>
      </c>
      <c r="B284" s="16" t="n">
        <v>369433745</v>
      </c>
      <c r="C284" s="50" t="n"/>
      <c r="D284" s="50" t="n"/>
      <c r="E284" s="50" t="n"/>
      <c r="F284" s="3" t="n"/>
      <c r="G284" s="2" t="n"/>
      <c r="H284" s="2" t="n"/>
      <c r="I284" s="3" t="n"/>
      <c r="J284" s="55" t="inlineStr">
        <is>
          <t>수입(B) 총합</t>
        </is>
      </c>
      <c r="K284" s="63">
        <f>SUM(K279:K282)</f>
        <v/>
      </c>
      <c r="M284" s="387" t="n"/>
      <c r="N284" s="387" t="n"/>
      <c r="O284" s="387" t="n"/>
      <c r="P284" s="387" t="n"/>
      <c r="Q284" s="387" t="n"/>
      <c r="R284" s="387" t="n"/>
      <c r="S284" s="387" t="n"/>
    </row>
    <row r="285" ht="14.25" customFormat="1" customHeight="1" s="1">
      <c r="A285" s="49" t="inlineStr">
        <is>
          <t>91. 가용 자산</t>
        </is>
      </c>
      <c r="B285" s="16" t="n">
        <v>369433745</v>
      </c>
      <c r="C285" s="50" t="n"/>
      <c r="D285" s="50" t="n"/>
      <c r="E285" s="50" t="n"/>
      <c r="F285" s="3" t="n"/>
      <c r="G285" s="2" t="n"/>
      <c r="H285" s="2" t="n"/>
      <c r="I285" s="3" t="n"/>
      <c r="J285" s="56" t="inlineStr">
        <is>
          <t>총 합계([B] -[A])</t>
        </is>
      </c>
      <c r="K285" s="64">
        <f>K284-K278</f>
        <v/>
      </c>
      <c r="M285" s="387" t="n"/>
      <c r="N285" s="387" t="n"/>
      <c r="O285" s="387" t="n"/>
      <c r="P285" s="387" t="n"/>
      <c r="Q285" s="387" t="n"/>
      <c r="R285" s="387" t="n"/>
      <c r="S285" s="387" t="n"/>
    </row>
    <row r="286" ht="14.25" customFormat="1" customHeight="1" s="1">
      <c r="A286" s="297" t="inlineStr">
        <is>
          <t xml:space="preserve">12월 결산 - </t>
        </is>
      </c>
      <c r="B286" s="298" t="n"/>
      <c r="C286" s="298" t="n"/>
      <c r="D286" s="298" t="n"/>
      <c r="E286" s="299" t="n"/>
      <c r="F286" s="3" t="n"/>
      <c r="G286" s="2" t="n"/>
      <c r="H286" s="2" t="n"/>
      <c r="I286" s="3" t="n"/>
      <c r="M286" s="387" t="n"/>
      <c r="N286" s="387" t="n"/>
      <c r="O286" s="387" t="n"/>
      <c r="P286" s="387" t="n"/>
      <c r="Q286" s="387" t="n"/>
      <c r="R286" s="387" t="n"/>
      <c r="S286" s="387" t="n"/>
    </row>
  </sheetData>
  <mergeCells count="52">
    <mergeCell ref="G223:H223"/>
    <mergeCell ref="A91:D91"/>
    <mergeCell ref="A135:D135"/>
    <mergeCell ref="A1:E1"/>
    <mergeCell ref="A132:E132"/>
    <mergeCell ref="A88:E88"/>
    <mergeCell ref="J69:K69"/>
    <mergeCell ref="G179:H179"/>
    <mergeCell ref="A110:E110"/>
    <mergeCell ref="G157:H157"/>
    <mergeCell ref="A245:D245"/>
    <mergeCell ref="J157:K157"/>
    <mergeCell ref="G267:H267"/>
    <mergeCell ref="G245:H245"/>
    <mergeCell ref="A157:D157"/>
    <mergeCell ref="A201:D201"/>
    <mergeCell ref="J245:K245"/>
    <mergeCell ref="A66:E66"/>
    <mergeCell ref="G69:H69"/>
    <mergeCell ref="A198:E198"/>
    <mergeCell ref="J179:K179"/>
    <mergeCell ref="A264:E264"/>
    <mergeCell ref="G3:H3"/>
    <mergeCell ref="A154:E154"/>
    <mergeCell ref="A242:E242"/>
    <mergeCell ref="A69:D69"/>
    <mergeCell ref="J25:K25"/>
    <mergeCell ref="A25:D25"/>
    <mergeCell ref="J113:K113"/>
    <mergeCell ref="J91:K91"/>
    <mergeCell ref="G201:H201"/>
    <mergeCell ref="J47:K47"/>
    <mergeCell ref="A22:E22"/>
    <mergeCell ref="G135:H135"/>
    <mergeCell ref="J223:K223"/>
    <mergeCell ref="G113:H113"/>
    <mergeCell ref="J267:K267"/>
    <mergeCell ref="G91:H91"/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1"/>
  <sheetViews>
    <sheetView workbookViewId="0">
      <selection activeCell="C21" sqref="C21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자산(2019)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3.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2019.12.31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11219124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>
        <f>B96+E8</f>
        <v/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45000000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498" t="n"/>
      <c r="N10" s="498" t="n"/>
      <c r="O10" s="498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40000000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498" t="n"/>
      <c r="N11" s="498" t="n"/>
      <c r="O11" s="498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162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59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B20-B662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B21-B663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</f>
        <v/>
      </c>
      <c r="C18" s="48" t="n"/>
      <c r="D18" s="48" t="n"/>
      <c r="E18" s="162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48" t="n"/>
      <c r="D19" s="48" t="n"/>
      <c r="E19" s="162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12월 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3.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164" t="inlineStr">
        <is>
          <t>2019.11.30</t>
        </is>
      </c>
      <c r="B25" s="374" t="n"/>
      <c r="C25" s="374" t="n"/>
      <c r="D25" s="374" t="n"/>
      <c r="E25" s="375" t="n"/>
      <c r="F25" s="2" t="n"/>
      <c r="G25" s="378" t="inlineStr">
        <is>
          <t>은행 결산</t>
        </is>
      </c>
      <c r="H25" s="375" t="n"/>
      <c r="I25" s="3" t="n"/>
      <c r="J25" s="379" t="inlineStr">
        <is>
          <t>11월 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8742636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0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신한은행_02(예금)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498" t="n"/>
      <c r="N30" s="498" t="n"/>
      <c r="O30" s="498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498" t="n"/>
      <c r="N32" s="498" t="n"/>
      <c r="O32" s="498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498" t="n"/>
      <c r="N33" s="498" t="n"/>
      <c r="O33" s="498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162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59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B42-B684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B43-B685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</f>
        <v/>
      </c>
      <c r="C40" s="48" t="n"/>
      <c r="D40" s="48" t="n"/>
      <c r="E40" s="162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48" t="n"/>
      <c r="D41" s="48" t="n"/>
      <c r="E41" s="162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11월 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3.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164" t="inlineStr">
        <is>
          <t>2019.10.31</t>
        </is>
      </c>
      <c r="B47" s="374" t="n"/>
      <c r="C47" s="374" t="n"/>
      <c r="D47" s="374" t="n"/>
      <c r="E47" s="375" t="n"/>
      <c r="F47" s="2" t="n"/>
      <c r="G47" s="378" t="inlineStr">
        <is>
          <t>은행 결산</t>
        </is>
      </c>
      <c r="H47" s="375" t="n"/>
      <c r="I47" s="3" t="n"/>
      <c r="J47" s="379" t="inlineStr">
        <is>
          <t>10월 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7644727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0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신한은행_02(예금)</t>
        </is>
      </c>
      <c r="H51" s="83" t="n">
        <v>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498" t="n"/>
      <c r="N52" s="498" t="n"/>
      <c r="O52" s="498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498" t="n"/>
      <c r="N54" s="498" t="n"/>
      <c r="O54" s="498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498" t="n"/>
      <c r="N55" s="498" t="n"/>
      <c r="O55" s="498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162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59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B64-B684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B65-B685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</f>
        <v/>
      </c>
      <c r="C62" s="48" t="n"/>
      <c r="D62" s="48" t="n"/>
      <c r="E62" s="162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162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3.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164" t="inlineStr">
        <is>
          <t>2019.09.30</t>
        </is>
      </c>
      <c r="B69" s="374" t="n"/>
      <c r="C69" s="374" t="n"/>
      <c r="D69" s="374" t="n"/>
      <c r="E69" s="375" t="n"/>
      <c r="F69" s="2" t="n"/>
      <c r="G69" s="378" t="inlineStr">
        <is>
          <t>은행 결산</t>
        </is>
      </c>
      <c r="H69" s="375" t="n"/>
      <c r="I69" s="3" t="n"/>
      <c r="J69" s="379" t="inlineStr">
        <is>
          <t>09월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6501408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SUM(H71:H73)</f>
        <v/>
      </c>
      <c r="I74" s="3" t="n"/>
      <c r="J74" s="311" t="n"/>
      <c r="K74" s="311" t="n"/>
      <c r="L74" s="3" t="n"/>
      <c r="M74" s="498" t="n"/>
      <c r="N74" s="498" t="n"/>
      <c r="O74" s="498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498" t="n"/>
      <c r="N76" s="498" t="n"/>
      <c r="O76" s="498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498" t="n"/>
      <c r="N77" s="498" t="n"/>
      <c r="O77" s="498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162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59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B86-B684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B87-B685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</f>
        <v/>
      </c>
      <c r="C84" s="48" t="n"/>
      <c r="D84" s="48" t="n"/>
      <c r="E84" s="162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162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 xml:space="preserve">9월 결산 - 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3.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164" t="inlineStr">
        <is>
          <t>2019.08.31</t>
        </is>
      </c>
      <c r="B91" s="374" t="n"/>
      <c r="C91" s="374" t="n"/>
      <c r="D91" s="374" t="n"/>
      <c r="E91" s="375" t="n"/>
      <c r="F91" s="2" t="n"/>
      <c r="G91" s="378" t="inlineStr">
        <is>
          <t>은행 결산</t>
        </is>
      </c>
      <c r="H91" s="375" t="n"/>
      <c r="I91" s="3" t="n"/>
      <c r="J91" s="379" t="inlineStr">
        <is>
          <t>08월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6060037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SUM(H93:H95)</f>
        <v/>
      </c>
      <c r="I96" s="3" t="n"/>
      <c r="J96" s="311" t="n"/>
      <c r="K96" s="311" t="n"/>
      <c r="L96" s="3" t="n"/>
      <c r="M96" s="498" t="n"/>
      <c r="N96" s="498" t="n"/>
      <c r="O96" s="498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498" t="n"/>
      <c r="N98" s="498" t="n"/>
      <c r="O98" s="498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498" t="n"/>
      <c r="N99" s="498" t="n"/>
      <c r="O99" s="498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162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59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B108-B684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B109-B685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</f>
        <v/>
      </c>
      <c r="C106" s="48" t="n"/>
      <c r="D106" s="48" t="n"/>
      <c r="E106" s="162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162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3.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164" t="inlineStr">
        <is>
          <t>2019.07.31</t>
        </is>
      </c>
      <c r="B113" s="374" t="n"/>
      <c r="C113" s="374" t="n"/>
      <c r="D113" s="374" t="n"/>
      <c r="E113" s="375" t="n"/>
      <c r="F113" s="2" t="n"/>
      <c r="G113" s="378" t="inlineStr">
        <is>
          <t>은행 결산</t>
        </is>
      </c>
      <c r="H113" s="375" t="n"/>
      <c r="I113" s="3" t="n"/>
      <c r="J113" s="379" t="inlineStr">
        <is>
          <t>07월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13644434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B138+E117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30000000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B139+E118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 xml:space="preserve">73. [더케이저축은행] e-정기예금(복리) </t>
        </is>
      </c>
      <c r="B119" s="98" t="n">
        <v>45000000</v>
      </c>
      <c r="C119" s="8" t="n"/>
      <c r="D119" s="8" t="n"/>
      <c r="E119" s="19" t="inlineStr">
        <is>
          <t> </t>
        </is>
      </c>
      <c r="F119" s="3" t="n"/>
      <c r="G119" s="52" t="inlineStr">
        <is>
          <t>[06] 은행 예. 적금 총합</t>
        </is>
      </c>
      <c r="H119" s="12">
        <f>SUM(H116:H118)</f>
        <v/>
      </c>
      <c r="I119" s="3" t="n"/>
      <c r="J119" s="311" t="n"/>
      <c r="K119" s="311" t="n"/>
      <c r="L119" s="3" t="n"/>
      <c r="M119" s="498" t="n"/>
      <c r="N119" s="498" t="n"/>
      <c r="O119" s="498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>74. [우리B] 주택청약종합저축(태만)</t>
        </is>
      </c>
      <c r="B120" s="98" t="n">
        <v>1900000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43" t="inlineStr">
        <is>
          <t>1. 총 예적금</t>
        </is>
      </c>
      <c r="B121" s="60">
        <f>SUM(B115:B120)</f>
        <v/>
      </c>
      <c r="C121" s="44" t="n"/>
      <c r="D121" s="44" t="n"/>
      <c r="E121" s="44" t="n"/>
      <c r="F121" s="3" t="n"/>
      <c r="G121" s="2" t="n"/>
      <c r="H121" s="3" t="n"/>
      <c r="I121" s="3" t="n"/>
      <c r="J121" s="311" t="n"/>
      <c r="K121" s="311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Format="1" customHeight="1" s="1">
      <c r="A122" s="159" t="inlineStr">
        <is>
          <t>11. 무배당 PCA 드림링크 변액유니버셜보험 II(매형, 진태만)</t>
        </is>
      </c>
      <c r="B122" s="135" t="n">
        <v>8818177</v>
      </c>
      <c r="C122" s="137" t="n"/>
      <c r="D122" s="42" t="inlineStr">
        <is>
          <t> </t>
        </is>
      </c>
      <c r="E122" s="13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42" t="inlineStr">
        <is>
          <t>21. 무배당 한아름행복플러스종합보험1404(한화손해보험, 잔태만)</t>
        </is>
      </c>
      <c r="B123" s="61" t="n">
        <v>43000</v>
      </c>
      <c r="C123" s="137" t="n"/>
      <c r="D123" s="42" t="n"/>
      <c r="E123" s="46" t="n"/>
      <c r="F123" s="3" t="n"/>
      <c r="G123" s="9" t="inlineStr">
        <is>
          <t>전원 대비 증감</t>
        </is>
      </c>
      <c r="H123" s="10" t="inlineStr">
        <is>
          <t>금액</t>
        </is>
      </c>
      <c r="I123" s="3" t="n"/>
      <c r="J123" s="54" t="inlineStr">
        <is>
          <t>지출(A) 총합</t>
        </is>
      </c>
      <c r="K123" s="63">
        <f>K115+K116+K121</f>
        <v/>
      </c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22. 무배당 굿앤굿어린이CI보험(Hi1304)(현대해상, 진수종)</t>
        </is>
      </c>
      <c r="B124" s="61" t="n">
        <v>52000</v>
      </c>
      <c r="C124" s="137" t="n"/>
      <c r="D124" s="42" t="n"/>
      <c r="E124" s="42" t="n"/>
      <c r="F124" s="3" t="n"/>
      <c r="G124" s="17" t="inlineStr">
        <is>
          <t>총 합계</t>
        </is>
      </c>
      <c r="H124" s="11">
        <f>B129-B683</f>
        <v/>
      </c>
      <c r="I124" s="3" t="n"/>
      <c r="J124" s="53" t="inlineStr">
        <is>
          <t>01. 급여</t>
        </is>
      </c>
      <c r="K124" s="67" t="n">
        <v>4153702</v>
      </c>
      <c r="L124" s="3" t="n"/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23. 무배당플러스유니버설CI보험(한화생명, 루옌)</t>
        </is>
      </c>
      <c r="B125" s="61" t="n">
        <v>79217</v>
      </c>
      <c r="C125" s="137" t="n"/>
      <c r="D125" s="42" t="n"/>
      <c r="E125" s="42" t="n"/>
      <c r="F125" s="3" t="n"/>
      <c r="G125" s="17" t="inlineStr">
        <is>
          <t>가용 자산</t>
        </is>
      </c>
      <c r="H125" s="73">
        <f>B130-B684</f>
        <v/>
      </c>
      <c r="I125" s="3" t="n"/>
      <c r="J125" s="53" t="inlineStr">
        <is>
          <t> </t>
        </is>
      </c>
      <c r="K125" s="62" t="inlineStr">
        <is>
          <t> </t>
        </is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90. PCA 프리미어 변액유니버셜보험 Ⅲ(저축형)</t>
        </is>
      </c>
      <c r="B126" s="80" t="n">
        <v>9596444</v>
      </c>
      <c r="C126" s="137" t="n"/>
      <c r="D126" s="42" t="n"/>
      <c r="E126" s="134" t="n"/>
      <c r="F126" s="3" t="n"/>
      <c r="G126" s="2" t="n"/>
      <c r="H126" s="2" t="n"/>
      <c r="I126" s="3" t="n"/>
      <c r="J126" s="53" t="n"/>
      <c r="K126" s="384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7" t="inlineStr">
        <is>
          <t>2. 총 보험금</t>
        </is>
      </c>
      <c r="B127" s="14">
        <f>SUM(B122:B122)+B126</f>
        <v/>
      </c>
      <c r="C127" s="48" t="n"/>
      <c r="D127" s="48" t="n"/>
      <c r="E127" s="48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3. 전세금</t>
        </is>
      </c>
      <c r="B128" s="15" t="n">
        <v>250000000</v>
      </c>
      <c r="C128" s="48" t="n"/>
      <c r="D128" s="48" t="n"/>
      <c r="E128" s="48" t="n"/>
      <c r="F128" s="3" t="n"/>
      <c r="G128" s="2" t="n"/>
      <c r="H128" s="3" t="n"/>
      <c r="I128" s="3" t="n"/>
      <c r="J128" s="53" t="inlineStr">
        <is>
          <t> </t>
        </is>
      </c>
      <c r="K128" s="62" t="inlineStr">
        <is>
          <t> </t>
        </is>
      </c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9" t="inlineStr">
        <is>
          <t>90. 총 합계</t>
        </is>
      </c>
      <c r="B129" s="16">
        <f>B121+B127+B128</f>
        <v/>
      </c>
      <c r="C129" s="50" t="n"/>
      <c r="D129" s="50" t="n"/>
      <c r="E129" s="50" t="n"/>
      <c r="F129" s="3" t="n"/>
      <c r="G129" s="2" t="n"/>
      <c r="H129" s="2" t="n"/>
      <c r="I129" s="3" t="n"/>
      <c r="J129" s="55" t="inlineStr">
        <is>
          <t>수입(B) 총합</t>
        </is>
      </c>
      <c r="K129" s="63">
        <f>SUM(K124:K127)</f>
        <v/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91. 가용 자산</t>
        </is>
      </c>
      <c r="B130" s="16">
        <f>B121+B127+B128</f>
        <v/>
      </c>
      <c r="C130" s="50" t="n"/>
      <c r="D130" s="50" t="n"/>
      <c r="E130" s="50" t="n"/>
      <c r="F130" s="3" t="n"/>
      <c r="G130" s="2" t="n"/>
      <c r="H130" s="2" t="n"/>
      <c r="I130" s="3" t="n"/>
      <c r="J130" s="56" t="inlineStr">
        <is>
          <t>총 합계([B] -[A])</t>
        </is>
      </c>
      <c r="K130" s="64">
        <f>K129-K123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385" t="inlineStr">
        <is>
          <t xml:space="preserve">7월 결산 - </t>
        </is>
      </c>
      <c r="B131" s="374" t="n"/>
      <c r="C131" s="374" t="n"/>
      <c r="D131" s="374" t="n"/>
      <c r="E131" s="375" t="n"/>
      <c r="F131" s="3" t="n"/>
      <c r="G131" s="2" t="n"/>
      <c r="H131" s="2" t="n"/>
      <c r="I131" s="3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Height="1">
      <c r="B132" s="1" t="n"/>
      <c r="F132" s="1" t="n"/>
      <c r="H132" s="1" t="n"/>
      <c r="I132" s="1" t="n"/>
      <c r="J132" s="1" t="n"/>
      <c r="K132" s="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3.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3.5" customFormat="1" customHeight="1" s="1">
      <c r="A134" s="164" t="inlineStr">
        <is>
          <t>2019.06.30</t>
        </is>
      </c>
      <c r="B134" s="374" t="n"/>
      <c r="C134" s="374" t="n"/>
      <c r="D134" s="374" t="n"/>
      <c r="E134" s="375" t="n"/>
      <c r="F134" s="2" t="n"/>
      <c r="G134" s="378" t="inlineStr">
        <is>
          <t>은행 결산</t>
        </is>
      </c>
      <c r="H134" s="375" t="n"/>
      <c r="I134" s="3" t="n"/>
      <c r="J134" s="379" t="inlineStr">
        <is>
          <t>06월 지출</t>
        </is>
      </c>
      <c r="K134" s="375" t="n"/>
      <c r="L134" s="3" t="n"/>
      <c r="M134" s="498" t="n"/>
      <c r="N134" s="498" t="n"/>
      <c r="O134" s="498" t="n"/>
      <c r="P134" s="387" t="n"/>
      <c r="Q134" s="387" t="n"/>
      <c r="R134" s="387" t="n"/>
      <c r="S134" s="387" t="n"/>
    </row>
    <row r="135" ht="14.25" customFormat="1" customHeight="1" s="1">
      <c r="A135" s="4" t="inlineStr">
        <is>
          <t>내용</t>
        </is>
      </c>
      <c r="B135" s="5" t="inlineStr">
        <is>
          <t>금액</t>
        </is>
      </c>
      <c r="C135" s="6" t="inlineStr">
        <is>
          <t>원금</t>
        </is>
      </c>
      <c r="D135" s="6" t="inlineStr">
        <is>
          <t>손익</t>
        </is>
      </c>
      <c r="E135" s="6" t="inlineStr">
        <is>
          <t>수익률(%)</t>
        </is>
      </c>
      <c r="F135" s="2" t="n"/>
      <c r="G135" s="9" t="inlineStr">
        <is>
          <t>SC은행 자산 상태</t>
        </is>
      </c>
      <c r="H135" s="10" t="inlineStr">
        <is>
          <t>금액</t>
        </is>
      </c>
      <c r="I135" s="3" t="n"/>
      <c r="J135" s="65" t="inlineStr">
        <is>
          <t>내역</t>
        </is>
      </c>
      <c r="K135" s="65" t="inlineStr">
        <is>
          <t>금액</t>
        </is>
      </c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5" t="inlineStr">
        <is>
          <t>01. 신한은행([06] - [05])</t>
        </is>
      </c>
      <c r="B136" s="59">
        <f>H139</f>
        <v/>
      </c>
      <c r="C136" s="42" t="n"/>
      <c r="D136" s="42" t="n"/>
      <c r="E136" s="42" t="n"/>
      <c r="F136" s="3" t="n"/>
      <c r="G136" s="51" t="inlineStr">
        <is>
          <t>신한은행</t>
        </is>
      </c>
      <c r="H136" s="83" t="n">
        <v>10832098</v>
      </c>
      <c r="I136" s="3" t="n"/>
      <c r="J136" s="53" t="inlineStr">
        <is>
          <t>91. 월 고정 지출</t>
        </is>
      </c>
      <c r="K136" s="67" t="n">
        <v>1859867</v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7" t="inlineStr">
        <is>
          <t>70. [수협B] Sh 쑥쑥크는 아이적금(수종)</t>
        </is>
      </c>
      <c r="B137" s="98">
        <f>B158+E137</f>
        <v/>
      </c>
      <c r="C137" s="8" t="n"/>
      <c r="D137" s="8" t="n"/>
      <c r="E137" s="19" t="n">
        <v>100000</v>
      </c>
      <c r="F137" s="3" t="n"/>
      <c r="G137" s="51" t="inlineStr">
        <is>
          <t>신한은행(예금)</t>
        </is>
      </c>
      <c r="H137" s="83" t="n">
        <v>0</v>
      </c>
      <c r="I137" s="3" t="n"/>
      <c r="J137" s="311" t="n"/>
      <c r="K137" s="311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71. [수협B] Sh보고싶다! 명태야 적금2수종)</t>
        </is>
      </c>
      <c r="B138" s="98">
        <f>B159+E138</f>
        <v/>
      </c>
      <c r="C138" s="8" t="n"/>
      <c r="D138" s="8" t="n"/>
      <c r="E138" s="19" t="n">
        <v>100000</v>
      </c>
      <c r="F138" s="3" t="n"/>
      <c r="G138" s="51" t="inlineStr">
        <is>
          <t>신한은행_02(예금)</t>
        </is>
      </c>
      <c r="H138" s="83" t="n">
        <v>30000000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72. [카카오뱅크] 자유 적금</t>
        </is>
      </c>
      <c r="B139" s="98">
        <f>B202+E139</f>
        <v/>
      </c>
      <c r="C139" s="8" t="n"/>
      <c r="D139" s="8" t="n"/>
      <c r="E139" s="19" t="n">
        <v>100000</v>
      </c>
      <c r="F139" s="3" t="n"/>
      <c r="G139" s="52" t="inlineStr">
        <is>
          <t>[06] 은행 예. 적금 총합</t>
        </is>
      </c>
      <c r="H139" s="12">
        <f>SUM(H136:H138)</f>
        <v/>
      </c>
      <c r="I139" s="3" t="n"/>
      <c r="J139" s="311" t="n"/>
      <c r="K139" s="311" t="n"/>
      <c r="L139" s="3" t="n"/>
      <c r="M139" s="498" t="n"/>
      <c r="N139" s="498" t="n"/>
      <c r="O139" s="498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 xml:space="preserve">73. [더케이저축은행] e-정기예금(복리) </t>
        </is>
      </c>
      <c r="B140" s="98" t="n">
        <v>45000000</v>
      </c>
      <c r="C140" s="8" t="n"/>
      <c r="D140" s="8" t="n"/>
      <c r="E140" s="19" t="inlineStr">
        <is>
          <t> </t>
        </is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43" t="inlineStr">
        <is>
          <t>1. 총 예적금</t>
        </is>
      </c>
      <c r="B142" s="60">
        <f>SUM(B136:B141)</f>
        <v/>
      </c>
      <c r="C142" s="44" t="n"/>
      <c r="D142" s="44" t="n"/>
      <c r="E142" s="44" t="n"/>
      <c r="F142" s="3" t="n"/>
      <c r="G142" s="2" t="n"/>
      <c r="H142" s="3" t="n"/>
      <c r="I142" s="3" t="n"/>
      <c r="J142" s="311" t="n"/>
      <c r="K142" s="311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Format="1" customHeight="1" s="1">
      <c r="A143" s="159" t="inlineStr">
        <is>
          <t>11. 무배당 PCA 드림링크 변액유니버셜보험 II(매형, 진태만)</t>
        </is>
      </c>
      <c r="B143" s="135" t="n">
        <v>8818177</v>
      </c>
      <c r="C143" s="137" t="n"/>
      <c r="D143" s="42" t="inlineStr">
        <is>
          <t> </t>
        </is>
      </c>
      <c r="E143" s="42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Format="1" customHeight="1" s="1">
      <c r="A144" s="42" t="inlineStr">
        <is>
          <t>21. 무배당 한아름행복플러스종합보험1404(한화손해보험, 잔태만)</t>
        </is>
      </c>
      <c r="B144" s="61" t="n">
        <v>43000</v>
      </c>
      <c r="C144" s="137" t="n"/>
      <c r="D144" s="42" t="n"/>
      <c r="E144" s="46" t="n"/>
      <c r="F144" s="3" t="n"/>
      <c r="G144" s="9" t="inlineStr">
        <is>
          <t>전원 대비 증감</t>
        </is>
      </c>
      <c r="H144" s="10" t="inlineStr">
        <is>
          <t>금액</t>
        </is>
      </c>
      <c r="I144" s="3" t="n"/>
      <c r="J144" s="54" t="inlineStr">
        <is>
          <t>지출(A) 총합</t>
        </is>
      </c>
      <c r="K144" s="63">
        <f>K136+K137+K142</f>
        <v/>
      </c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42" t="inlineStr">
        <is>
          <t>22. 무배당 굿앤굿어린이CI보험(Hi1304)(현대해상, 진수종)</t>
        </is>
      </c>
      <c r="B145" s="61" t="n">
        <v>52000</v>
      </c>
      <c r="C145" s="137" t="n"/>
      <c r="D145" s="42" t="n"/>
      <c r="E145" s="42" t="n"/>
      <c r="F145" s="3" t="n"/>
      <c r="G145" s="17" t="inlineStr">
        <is>
          <t>총 합계</t>
        </is>
      </c>
      <c r="H145" s="11">
        <f>B150-B683</f>
        <v/>
      </c>
      <c r="I145" s="3" t="n"/>
      <c r="J145" s="53" t="inlineStr">
        <is>
          <t>01. 급여</t>
        </is>
      </c>
      <c r="K145" s="67" t="n">
        <v>4153702</v>
      </c>
      <c r="L145" s="3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23. 무배당플러스유니버설CI보험(한화생명, 루옌)</t>
        </is>
      </c>
      <c r="B146" s="61" t="n">
        <v>79217</v>
      </c>
      <c r="C146" s="137" t="n"/>
      <c r="D146" s="42" t="n"/>
      <c r="E146" s="42" t="n"/>
      <c r="F146" s="3" t="n"/>
      <c r="G146" s="17" t="inlineStr">
        <is>
          <t>가용 자산</t>
        </is>
      </c>
      <c r="H146" s="73">
        <f>B151-B684</f>
        <v/>
      </c>
      <c r="I146" s="3" t="n"/>
      <c r="J146" s="53" t="inlineStr">
        <is>
          <t> </t>
        </is>
      </c>
      <c r="K146" s="62" t="inlineStr">
        <is>
          <t> </t>
        </is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90. PCA 프리미어 변액유니버셜보험 Ⅲ(저축형)</t>
        </is>
      </c>
      <c r="B147" s="80" t="n">
        <v>9596444</v>
      </c>
      <c r="C147" s="137" t="n"/>
      <c r="D147" s="42" t="n"/>
      <c r="E147" s="134" t="n"/>
      <c r="F147" s="3" t="n"/>
      <c r="G147" s="2" t="n"/>
      <c r="H147" s="2" t="n"/>
      <c r="I147" s="3" t="n"/>
      <c r="J147" s="53" t="n"/>
      <c r="K147" s="384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7" t="inlineStr">
        <is>
          <t>2. 총 보험금</t>
        </is>
      </c>
      <c r="B148" s="14">
        <f>SUM(B143:B143)+B147</f>
        <v/>
      </c>
      <c r="C148" s="48" t="n"/>
      <c r="D148" s="48" t="n"/>
      <c r="E148" s="48" t="n"/>
      <c r="F148" s="3" t="n"/>
      <c r="G148" s="2" t="n"/>
      <c r="H148" s="2" t="n"/>
      <c r="I148" s="3" t="n"/>
      <c r="J148" s="53" t="n"/>
      <c r="K148" s="384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7" t="inlineStr">
        <is>
          <t>3. 전세금</t>
        </is>
      </c>
      <c r="B149" s="15" t="n">
        <v>250000000</v>
      </c>
      <c r="C149" s="48" t="n"/>
      <c r="D149" s="48" t="n"/>
      <c r="E149" s="48" t="n"/>
      <c r="F149" s="3" t="n"/>
      <c r="G149" s="2" t="n"/>
      <c r="H149" s="3" t="n"/>
      <c r="I149" s="3" t="n"/>
      <c r="J149" s="53" t="inlineStr">
        <is>
          <t> </t>
        </is>
      </c>
      <c r="K149" s="62" t="inlineStr">
        <is>
          <t> </t>
        </is>
      </c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9" t="inlineStr">
        <is>
          <t>90. 총 합계</t>
        </is>
      </c>
      <c r="B150" s="16">
        <f>B142+B148+B149</f>
        <v/>
      </c>
      <c r="C150" s="50" t="n"/>
      <c r="D150" s="50" t="n"/>
      <c r="E150" s="50" t="n"/>
      <c r="F150" s="3" t="n"/>
      <c r="G150" s="2" t="n"/>
      <c r="H150" s="2" t="n"/>
      <c r="I150" s="3" t="n"/>
      <c r="J150" s="55" t="inlineStr">
        <is>
          <t>수입(B) 총합</t>
        </is>
      </c>
      <c r="K150" s="63">
        <f>SUM(K145:K148)</f>
        <v/>
      </c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9" t="inlineStr">
        <is>
          <t>91. 가용 자산</t>
        </is>
      </c>
      <c r="B151" s="16">
        <f>B142+B148+B149</f>
        <v/>
      </c>
      <c r="C151" s="50" t="n"/>
      <c r="D151" s="50" t="n"/>
      <c r="E151" s="50" t="n"/>
      <c r="F151" s="3" t="n"/>
      <c r="G151" s="2" t="n"/>
      <c r="H151" s="2" t="n"/>
      <c r="I151" s="3" t="n"/>
      <c r="J151" s="56" t="inlineStr">
        <is>
          <t>총 합계([B] -[A])</t>
        </is>
      </c>
      <c r="K151" s="64">
        <f>K150-K144</f>
        <v/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385" t="inlineStr">
        <is>
          <t xml:space="preserve">6월 결산 - </t>
        </is>
      </c>
      <c r="B152" s="374" t="n"/>
      <c r="C152" s="374" t="n"/>
      <c r="D152" s="374" t="n"/>
      <c r="E152" s="375" t="n"/>
      <c r="F152" s="3" t="n"/>
      <c r="G152" s="2" t="n"/>
      <c r="H152" s="2" t="n"/>
      <c r="I152" s="3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Height="1">
      <c r="B153" s="1" t="n"/>
      <c r="F153" s="1" t="n"/>
      <c r="H153" s="1" t="n"/>
      <c r="I153" s="1" t="n"/>
      <c r="J153" s="1" t="n"/>
      <c r="K153" s="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3.5" customHeight="1">
      <c r="B154" s="1" t="n"/>
      <c r="F154" s="1" t="n"/>
      <c r="H154" s="1" t="n"/>
      <c r="I154" s="1" t="n"/>
      <c r="J154" s="1" t="n"/>
      <c r="K154" s="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3.5" customFormat="1" customHeight="1" s="1">
      <c r="A155" s="164" t="inlineStr">
        <is>
          <t>2019.05.31</t>
        </is>
      </c>
      <c r="B155" s="374" t="n"/>
      <c r="C155" s="374" t="n"/>
      <c r="D155" s="374" t="n"/>
      <c r="E155" s="375" t="n"/>
      <c r="F155" s="2" t="n"/>
      <c r="G155" s="378" t="inlineStr">
        <is>
          <t>은행 결산</t>
        </is>
      </c>
      <c r="H155" s="375" t="n"/>
      <c r="I155" s="3" t="n"/>
      <c r="J155" s="379" t="inlineStr">
        <is>
          <t>05월 지출</t>
        </is>
      </c>
      <c r="K155" s="375" t="n"/>
      <c r="L155" s="3" t="n"/>
      <c r="M155" s="498" t="n"/>
      <c r="N155" s="498" t="n"/>
      <c r="O155" s="498" t="n"/>
      <c r="P155" s="387" t="n"/>
      <c r="Q155" s="387" t="n"/>
      <c r="R155" s="387" t="n"/>
      <c r="S155" s="387" t="n"/>
    </row>
    <row r="156" ht="14.25" customFormat="1" customHeight="1" s="1">
      <c r="A156" s="4" t="inlineStr">
        <is>
          <t>내용</t>
        </is>
      </c>
      <c r="B156" s="5" t="inlineStr">
        <is>
          <t>금액</t>
        </is>
      </c>
      <c r="C156" s="6" t="inlineStr">
        <is>
          <t>원금</t>
        </is>
      </c>
      <c r="D156" s="6" t="inlineStr">
        <is>
          <t>손익</t>
        </is>
      </c>
      <c r="E156" s="6" t="inlineStr">
        <is>
          <t>수익률(%)</t>
        </is>
      </c>
      <c r="F156" s="2" t="n"/>
      <c r="G156" s="9" t="inlineStr">
        <is>
          <t>SC은행 자산 상태</t>
        </is>
      </c>
      <c r="H156" s="10" t="inlineStr">
        <is>
          <t>금액</t>
        </is>
      </c>
      <c r="I156" s="3" t="n"/>
      <c r="J156" s="65" t="inlineStr">
        <is>
          <t>내역</t>
        </is>
      </c>
      <c r="K156" s="65" t="inlineStr">
        <is>
          <t>금액</t>
        </is>
      </c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5" t="inlineStr">
        <is>
          <t>01. 신한은행([06] - [05])</t>
        </is>
      </c>
      <c r="B157" s="59">
        <f>H160</f>
        <v/>
      </c>
      <c r="C157" s="42" t="n"/>
      <c r="D157" s="42" t="n"/>
      <c r="E157" s="42" t="n"/>
      <c r="F157" s="3" t="n"/>
      <c r="G157" s="51" t="inlineStr">
        <is>
          <t>신한은행</t>
        </is>
      </c>
      <c r="H157" s="83" t="n">
        <v>9355056</v>
      </c>
      <c r="I157" s="3" t="n"/>
      <c r="J157" s="53" t="inlineStr">
        <is>
          <t>91. 월 고정 지출</t>
        </is>
      </c>
      <c r="K157" s="67" t="n">
        <v>1859867</v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7" t="inlineStr">
        <is>
          <t>70. [수협B] Sh 쑥쑥크는 아이적금(수종)</t>
        </is>
      </c>
      <c r="B158" s="98">
        <f>B179+E158</f>
        <v/>
      </c>
      <c r="C158" s="8" t="n"/>
      <c r="D158" s="8" t="n"/>
      <c r="E158" s="19" t="n">
        <v>100000</v>
      </c>
      <c r="F158" s="3" t="n"/>
      <c r="G158" s="51" t="inlineStr">
        <is>
          <t>신한은행(예금)</t>
        </is>
      </c>
      <c r="H158" s="83" t="n">
        <v>0</v>
      </c>
      <c r="I158" s="3" t="n"/>
      <c r="J158" s="311" t="n"/>
      <c r="K158" s="311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7" t="inlineStr">
        <is>
          <t>71. [수협B] Sh보고싶다! 명태야 적금2수종)</t>
        </is>
      </c>
      <c r="B159" s="98">
        <f>B180+E159</f>
        <v/>
      </c>
      <c r="C159" s="8" t="n"/>
      <c r="D159" s="8" t="n"/>
      <c r="E159" s="19" t="n">
        <v>100000</v>
      </c>
      <c r="F159" s="3" t="n"/>
      <c r="G159" s="51" t="inlineStr">
        <is>
          <t>신한은행_02(예금)</t>
        </is>
      </c>
      <c r="H159" s="83" t="n">
        <v>30000000</v>
      </c>
      <c r="I159" s="3" t="n"/>
      <c r="J159" s="311" t="n"/>
      <c r="K159" s="311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72. [카카오뱅크] 자유 적금</t>
        </is>
      </c>
      <c r="B160" s="98">
        <f>B181+E160</f>
        <v/>
      </c>
      <c r="C160" s="8" t="n"/>
      <c r="D160" s="8" t="n"/>
      <c r="E160" s="19" t="n">
        <v>100000</v>
      </c>
      <c r="F160" s="3" t="n"/>
      <c r="G160" s="52" t="inlineStr">
        <is>
          <t>[06] 은행 예. 적금 총합</t>
        </is>
      </c>
      <c r="H160" s="12">
        <f>SUM(H157:H159)</f>
        <v/>
      </c>
      <c r="I160" s="3" t="n"/>
      <c r="J160" s="311" t="n"/>
      <c r="K160" s="311" t="n"/>
      <c r="L160" s="3" t="n"/>
      <c r="M160" s="498" t="n"/>
      <c r="N160" s="498" t="n"/>
      <c r="O160" s="498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 xml:space="preserve">73. [더케이저축은행] e-정기예금(복리) </t>
        </is>
      </c>
      <c r="B161" s="98" t="n">
        <v>45000000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  <c r="L161" s="3" t="n"/>
      <c r="M161" s="498" t="n"/>
      <c r="N161" s="498" t="n"/>
      <c r="O161" s="498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74. [우리B] 주택청약종합저축(태만)</t>
        </is>
      </c>
      <c r="B162" s="98" t="n">
        <v>1900000</v>
      </c>
      <c r="C162" s="8" t="n"/>
      <c r="D162" s="8" t="n"/>
      <c r="E162" s="19" t="inlineStr">
        <is>
          <t> </t>
        </is>
      </c>
      <c r="F162" s="3" t="n"/>
      <c r="G162" s="2" t="n"/>
      <c r="H162" s="3" t="n"/>
      <c r="I162" s="3" t="n"/>
      <c r="J162" s="311" t="n"/>
      <c r="K162" s="311" t="n"/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43" t="inlineStr">
        <is>
          <t>1. 총 예적금</t>
        </is>
      </c>
      <c r="B163" s="60">
        <f>SUM(B157:B162)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159" t="inlineStr">
        <is>
          <t>11. 무배당 PCA 드림링크 변액유니버셜보험 II(매형, 진태만)</t>
        </is>
      </c>
      <c r="B164" s="135" t="n">
        <v>8818177</v>
      </c>
      <c r="C164" s="137" t="n"/>
      <c r="D164" s="42" t="inlineStr">
        <is>
          <t> </t>
        </is>
      </c>
      <c r="E164" s="42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Format="1" customHeight="1" s="1">
      <c r="A165" s="42" t="inlineStr">
        <is>
          <t>21. 무배당 한아름행복플러스종합보험1404(한화손해보험, 잔태만)</t>
        </is>
      </c>
      <c r="B165" s="61" t="n">
        <v>43000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K157+K158+K163</f>
        <v/>
      </c>
      <c r="M165" s="387" t="n"/>
      <c r="N165" s="387" t="n"/>
      <c r="O165" s="387" t="n"/>
      <c r="P165" s="387" t="n"/>
      <c r="Q165" s="387" t="n"/>
      <c r="R165" s="387" t="n"/>
      <c r="S165" s="387" t="n"/>
    </row>
    <row r="166" ht="14.25" customFormat="1" customHeight="1" s="1">
      <c r="A166" s="42" t="inlineStr">
        <is>
          <t>22. 무배당 굿앤굿어린이CI보험(Hi1304)(현대해상, 진수종)</t>
        </is>
      </c>
      <c r="B166" s="61" t="n">
        <v>52000</v>
      </c>
      <c r="C166" s="137" t="n"/>
      <c r="D166" s="42" t="n"/>
      <c r="E166" s="42" t="n"/>
      <c r="F166" s="3" t="n"/>
      <c r="G166" s="17" t="inlineStr">
        <is>
          <t>총 합계</t>
        </is>
      </c>
      <c r="H166" s="11">
        <f>B171-B683</f>
        <v/>
      </c>
      <c r="I166" s="3" t="n"/>
      <c r="J166" s="53" t="inlineStr">
        <is>
          <t>01. 급여</t>
        </is>
      </c>
      <c r="K166" s="67" t="n">
        <v>4153702</v>
      </c>
      <c r="L166" s="3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42" t="inlineStr">
        <is>
          <t>23. 무배당플러스유니버설CI보험(한화생명, 루옌)</t>
        </is>
      </c>
      <c r="B167" s="61" t="n">
        <v>79217</v>
      </c>
      <c r="C167" s="137" t="n"/>
      <c r="D167" s="42" t="n"/>
      <c r="E167" s="42" t="n"/>
      <c r="F167" s="3" t="n"/>
      <c r="G167" s="17" t="inlineStr">
        <is>
          <t>가용 자산</t>
        </is>
      </c>
      <c r="H167" s="73">
        <f>B172-B684</f>
        <v/>
      </c>
      <c r="I167" s="3" t="n"/>
      <c r="J167" s="53" t="inlineStr">
        <is>
          <t> </t>
        </is>
      </c>
      <c r="K167" s="62" t="inlineStr">
        <is>
          <t> </t>
        </is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90. PCA 프리미어 변액유니버셜보험 Ⅲ(저축형)</t>
        </is>
      </c>
      <c r="B168" s="80" t="n">
        <v>9596444</v>
      </c>
      <c r="C168" s="137" t="n"/>
      <c r="D168" s="42" t="n"/>
      <c r="E168" s="134" t="n"/>
      <c r="F168" s="3" t="n"/>
      <c r="G168" s="2" t="n"/>
      <c r="H168" s="2" t="n"/>
      <c r="I168" s="3" t="n"/>
      <c r="J168" s="53" t="n"/>
      <c r="K168" s="384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7" t="inlineStr">
        <is>
          <t>2. 총 보험금</t>
        </is>
      </c>
      <c r="B169" s="14">
        <f>SUM(B164:B164)+B168</f>
        <v/>
      </c>
      <c r="C169" s="48" t="n"/>
      <c r="D169" s="48" t="n"/>
      <c r="E169" s="48" t="n"/>
      <c r="F169" s="3" t="n"/>
      <c r="G169" s="2" t="n"/>
      <c r="H169" s="2" t="n"/>
      <c r="I169" s="3" t="n"/>
      <c r="J169" s="53" t="n"/>
      <c r="K169" s="384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7" t="inlineStr">
        <is>
          <t>3. 전세금</t>
        </is>
      </c>
      <c r="B170" s="15" t="n">
        <v>250000000</v>
      </c>
      <c r="C170" s="48" t="n"/>
      <c r="D170" s="48" t="n"/>
      <c r="E170" s="48" t="n"/>
      <c r="F170" s="3" t="n"/>
      <c r="G170" s="2" t="n"/>
      <c r="H170" s="3" t="n"/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9" t="inlineStr">
        <is>
          <t>90. 총 합계</t>
        </is>
      </c>
      <c r="B171" s="16">
        <f>B163+B169+B170</f>
        <v/>
      </c>
      <c r="C171" s="50" t="n"/>
      <c r="D171" s="50" t="n"/>
      <c r="E171" s="50" t="n"/>
      <c r="F171" s="3" t="n"/>
      <c r="G171" s="2" t="n"/>
      <c r="H171" s="2" t="n"/>
      <c r="I171" s="3" t="n"/>
      <c r="J171" s="55" t="inlineStr">
        <is>
          <t>수입(B) 총합</t>
        </is>
      </c>
      <c r="K171" s="63">
        <f>SUM(K166:K169)</f>
        <v/>
      </c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9" t="inlineStr">
        <is>
          <t>91. 가용 자산</t>
        </is>
      </c>
      <c r="B172" s="16">
        <f>B163+B169+B170</f>
        <v/>
      </c>
      <c r="C172" s="50" t="n"/>
      <c r="D172" s="50" t="n"/>
      <c r="E172" s="50" t="n"/>
      <c r="F172" s="3" t="n"/>
      <c r="G172" s="2" t="n"/>
      <c r="H172" s="2" t="n"/>
      <c r="I172" s="3" t="n"/>
      <c r="J172" s="56" t="inlineStr">
        <is>
          <t>총 합계([B] -[A])</t>
        </is>
      </c>
      <c r="K172" s="64">
        <f>K171-K165</f>
        <v/>
      </c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385" t="inlineStr">
        <is>
          <t>5월 결산 - 루옌 생일(20만원), 수종 어린이날 선물(자전거, 장난감), 어버이날(20만원)</t>
        </is>
      </c>
      <c r="B173" s="374" t="n"/>
      <c r="C173" s="374" t="n"/>
      <c r="D173" s="374" t="n"/>
      <c r="E173" s="375" t="n"/>
      <c r="F173" s="3" t="n"/>
      <c r="G173" s="2" t="n"/>
      <c r="H173" s="2" t="n"/>
      <c r="I173" s="3" t="n"/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Height="1">
      <c r="B174" s="1" t="n"/>
      <c r="F174" s="1" t="n"/>
      <c r="H174" s="1" t="n"/>
      <c r="I174" s="1" t="n"/>
      <c r="J174" s="1" t="n"/>
      <c r="K174" s="1" t="n"/>
      <c r="M174" s="387" t="n"/>
      <c r="N174" s="387" t="n"/>
      <c r="O174" s="387" t="n"/>
      <c r="P174" s="387" t="n"/>
      <c r="Q174" s="387" t="n"/>
      <c r="R174" s="387" t="n"/>
      <c r="S174" s="387" t="n"/>
    </row>
    <row r="175" ht="13.5" customHeight="1">
      <c r="B175" s="1" t="n"/>
      <c r="F175" s="1" t="n"/>
      <c r="H175" s="1" t="n"/>
      <c r="I175" s="1" t="n"/>
      <c r="J175" s="1" t="n"/>
      <c r="K175" s="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3.5" customFormat="1" customHeight="1" s="1">
      <c r="A176" s="164" t="inlineStr">
        <is>
          <t>2019.04.30</t>
        </is>
      </c>
      <c r="B176" s="374" t="n"/>
      <c r="C176" s="374" t="n"/>
      <c r="D176" s="374" t="n"/>
      <c r="E176" s="375" t="n"/>
      <c r="F176" s="2" t="n"/>
      <c r="G176" s="378" t="inlineStr">
        <is>
          <t>은행 결산</t>
        </is>
      </c>
      <c r="H176" s="375" t="n"/>
      <c r="I176" s="3" t="n"/>
      <c r="J176" s="379" t="inlineStr">
        <is>
          <t>04월 지출</t>
        </is>
      </c>
      <c r="K176" s="375" t="n"/>
      <c r="L176" s="3" t="n"/>
      <c r="M176" s="498" t="n"/>
      <c r="N176" s="498" t="n"/>
      <c r="O176" s="498" t="n"/>
      <c r="P176" s="387" t="n"/>
      <c r="Q176" s="387" t="n"/>
      <c r="R176" s="387" t="n"/>
      <c r="S176" s="387" t="n"/>
    </row>
    <row r="177" ht="14.25" customFormat="1" customHeight="1" s="1">
      <c r="A177" s="4" t="inlineStr">
        <is>
          <t>내용</t>
        </is>
      </c>
      <c r="B177" s="5" t="inlineStr">
        <is>
          <t>금액</t>
        </is>
      </c>
      <c r="C177" s="6" t="inlineStr">
        <is>
          <t>원금</t>
        </is>
      </c>
      <c r="D177" s="6" t="inlineStr">
        <is>
          <t>손익</t>
        </is>
      </c>
      <c r="E177" s="6" t="inlineStr">
        <is>
          <t>수익률(%)</t>
        </is>
      </c>
      <c r="F177" s="2" t="n"/>
      <c r="G177" s="9" t="inlineStr">
        <is>
          <t>SC은행 자산 상태</t>
        </is>
      </c>
      <c r="H177" s="10" t="inlineStr">
        <is>
          <t>금액</t>
        </is>
      </c>
      <c r="I177" s="3" t="n"/>
      <c r="J177" s="65" t="inlineStr">
        <is>
          <t>내역</t>
        </is>
      </c>
      <c r="K177" s="65" t="inlineStr">
        <is>
          <t>금액</t>
        </is>
      </c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Format="1" customHeight="1" s="1">
      <c r="A178" s="45" t="inlineStr">
        <is>
          <t>01. 신한은행([06] - [05])</t>
        </is>
      </c>
      <c r="B178" s="59">
        <f>H181</f>
        <v/>
      </c>
      <c r="C178" s="42" t="n"/>
      <c r="D178" s="42" t="n"/>
      <c r="E178" s="42" t="n"/>
      <c r="F178" s="3" t="n"/>
      <c r="G178" s="51" t="inlineStr">
        <is>
          <t>신한은행</t>
        </is>
      </c>
      <c r="H178" s="83" t="n">
        <v>7921433</v>
      </c>
      <c r="I178" s="3" t="n"/>
      <c r="J178" s="53" t="inlineStr">
        <is>
          <t>91. 월 고정 지출</t>
        </is>
      </c>
      <c r="K178" s="67" t="n">
        <v>1859867</v>
      </c>
      <c r="M178" s="387" t="n"/>
      <c r="N178" s="387" t="n"/>
      <c r="O178" s="387" t="n"/>
      <c r="P178" s="387" t="n"/>
      <c r="Q178" s="387" t="n"/>
      <c r="R178" s="387" t="n"/>
      <c r="S178" s="387" t="n"/>
    </row>
    <row r="179" ht="14.25" customFormat="1" customHeight="1" s="1">
      <c r="A179" s="7" t="inlineStr">
        <is>
          <t>70. [수협B] Sh 쑥쑥크는 아이적금(수종)</t>
        </is>
      </c>
      <c r="B179" s="98">
        <f>B200+E179</f>
        <v/>
      </c>
      <c r="C179" s="8" t="n"/>
      <c r="D179" s="8" t="n"/>
      <c r="E179" s="19" t="n">
        <v>100000</v>
      </c>
      <c r="F179" s="3" t="n"/>
      <c r="G179" s="51" t="inlineStr">
        <is>
          <t>신한은행(예금)</t>
        </is>
      </c>
      <c r="H179" s="83" t="n">
        <v>0</v>
      </c>
      <c r="I179" s="3" t="n"/>
      <c r="J179" s="311" t="n"/>
      <c r="K179" s="311" t="n"/>
      <c r="M179" s="387" t="n"/>
      <c r="N179" s="387" t="n"/>
      <c r="O179" s="387" t="n"/>
      <c r="P179" s="387" t="n"/>
      <c r="Q179" s="387" t="n"/>
      <c r="R179" s="387" t="n"/>
      <c r="S179" s="387" t="n"/>
    </row>
    <row r="180" ht="14.25" customFormat="1" customHeight="1" s="1">
      <c r="A180" s="7" t="inlineStr">
        <is>
          <t>71. [수협B] Sh보고싶다! 명태야 적금2수종)</t>
        </is>
      </c>
      <c r="B180" s="98">
        <f>B201+E180</f>
        <v/>
      </c>
      <c r="C180" s="8" t="n"/>
      <c r="D180" s="8" t="n"/>
      <c r="E180" s="19" t="n">
        <v>100000</v>
      </c>
      <c r="F180" s="3" t="n"/>
      <c r="G180" s="51" t="inlineStr">
        <is>
          <t>신한은행_02(예금)</t>
        </is>
      </c>
      <c r="H180" s="83" t="n">
        <v>30000000</v>
      </c>
      <c r="I180" s="3" t="n"/>
      <c r="J180" s="311" t="n"/>
      <c r="K180" s="311" t="n"/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7" t="inlineStr">
        <is>
          <t>72. [카카오뱅크] 자유 적금</t>
        </is>
      </c>
      <c r="B181" s="98">
        <f>B202+E181</f>
        <v/>
      </c>
      <c r="C181" s="8" t="n"/>
      <c r="D181" s="8" t="n"/>
      <c r="E181" s="19" t="n">
        <v>100000</v>
      </c>
      <c r="F181" s="3" t="n"/>
      <c r="G181" s="52" t="inlineStr">
        <is>
          <t>[06] 은행 예. 적금 총합</t>
        </is>
      </c>
      <c r="H181" s="12">
        <f>SUM(H178:H180)</f>
        <v/>
      </c>
      <c r="I181" s="3" t="n"/>
      <c r="J181" s="311" t="n"/>
      <c r="K181" s="311" t="n"/>
      <c r="L181" s="3" t="n"/>
      <c r="M181" s="498" t="n"/>
      <c r="N181" s="498" t="n"/>
      <c r="O181" s="498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 xml:space="preserve">73. [더케이저축은행] e-정기예금(복리) </t>
        </is>
      </c>
      <c r="B182" s="98" t="n">
        <v>45000000</v>
      </c>
      <c r="C182" s="8" t="n"/>
      <c r="D182" s="8" t="n"/>
      <c r="E182" s="19" t="inlineStr">
        <is>
          <t> </t>
        </is>
      </c>
      <c r="F182" s="3" t="n"/>
      <c r="G182" s="52" t="inlineStr">
        <is>
          <t>[06] 은행 예. 적금 총합</t>
        </is>
      </c>
      <c r="H182" s="12">
        <f>SUM(H179:H181)</f>
        <v/>
      </c>
      <c r="I182" s="3" t="n"/>
      <c r="J182" s="311" t="n"/>
      <c r="K182" s="311" t="n"/>
      <c r="L182" s="3" t="n"/>
      <c r="M182" s="498" t="n"/>
      <c r="N182" s="498" t="n"/>
      <c r="O182" s="498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2" t="n"/>
      <c r="H183" s="3" t="n"/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43" t="inlineStr">
        <is>
          <t>1. 총 예적금</t>
        </is>
      </c>
      <c r="B184" s="60">
        <f>SUM(B178:B183)</f>
        <v/>
      </c>
      <c r="C184" s="44" t="n"/>
      <c r="D184" s="44" t="n"/>
      <c r="E184" s="44" t="n"/>
      <c r="F184" s="3" t="n"/>
      <c r="G184" s="2" t="n"/>
      <c r="H184" s="3" t="n"/>
      <c r="I184" s="3" t="n"/>
      <c r="J184" s="311" t="n"/>
      <c r="K184" s="311" t="n"/>
      <c r="M184" s="387" t="n"/>
      <c r="N184" s="387" t="n"/>
      <c r="O184" s="387" t="n"/>
      <c r="P184" s="387" t="n"/>
      <c r="Q184" s="387" t="n"/>
      <c r="R184" s="387" t="n"/>
      <c r="S184" s="387" t="n"/>
    </row>
    <row r="185" ht="14.25" customFormat="1" customHeight="1" s="1">
      <c r="A185" s="159" t="inlineStr">
        <is>
          <t>11. 무배당 PCA 드림링크 변액유니버셜보험 II(매형, 진태만)</t>
        </is>
      </c>
      <c r="B185" s="135" t="n">
        <v>8818177</v>
      </c>
      <c r="C185" s="137" t="n"/>
      <c r="D185" s="42" t="inlineStr">
        <is>
          <t> </t>
        </is>
      </c>
      <c r="E185" s="42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42" t="inlineStr">
        <is>
          <t>21. 무배당 한아름행복플러스종합보험1404(한화손해보험, 잔태만)</t>
        </is>
      </c>
      <c r="B186" s="61" t="n">
        <v>43000</v>
      </c>
      <c r="C186" s="137" t="n"/>
      <c r="D186" s="42" t="n"/>
      <c r="E186" s="46" t="n"/>
      <c r="F186" s="3" t="n"/>
      <c r="G186" s="9" t="inlineStr">
        <is>
          <t>전원 대비 증감</t>
        </is>
      </c>
      <c r="H186" s="10" t="inlineStr">
        <is>
          <t>금액</t>
        </is>
      </c>
      <c r="I186" s="3" t="n"/>
      <c r="J186" s="54" t="inlineStr">
        <is>
          <t>지출(A) 총합</t>
        </is>
      </c>
      <c r="K186" s="63">
        <f>K178+K179+K184</f>
        <v/>
      </c>
      <c r="M186" s="387" t="n"/>
      <c r="N186" s="387" t="n"/>
      <c r="O186" s="387" t="n"/>
      <c r="P186" s="387" t="n"/>
      <c r="Q186" s="387" t="n"/>
      <c r="R186" s="387" t="n"/>
      <c r="S186" s="387" t="n"/>
    </row>
    <row r="187" ht="14.25" customFormat="1" customHeight="1" s="1">
      <c r="A187" s="42" t="inlineStr">
        <is>
          <t>22. 무배당 굿앤굿어린이CI보험(Hi1304)(현대해상, 진수종)</t>
        </is>
      </c>
      <c r="B187" s="61" t="n">
        <v>52000</v>
      </c>
      <c r="C187" s="137" t="n"/>
      <c r="D187" s="42" t="n"/>
      <c r="E187" s="42" t="n"/>
      <c r="F187" s="3" t="n"/>
      <c r="G187" s="17" t="inlineStr">
        <is>
          <t>총 합계</t>
        </is>
      </c>
      <c r="H187" s="11">
        <f>B192-B684</f>
        <v/>
      </c>
      <c r="I187" s="3" t="n"/>
      <c r="J187" s="53" t="inlineStr">
        <is>
          <t>01. 급여</t>
        </is>
      </c>
      <c r="K187" s="67" t="n">
        <v>4153702</v>
      </c>
      <c r="L187" s="3" t="n"/>
      <c r="M187" s="387" t="n"/>
      <c r="N187" s="387" t="n"/>
      <c r="O187" s="387" t="n"/>
      <c r="P187" s="387" t="n"/>
      <c r="Q187" s="387" t="n"/>
      <c r="R187" s="387" t="n"/>
      <c r="S187" s="387" t="n"/>
    </row>
    <row r="188" ht="14.25" customFormat="1" customHeight="1" s="1">
      <c r="A188" s="42" t="inlineStr">
        <is>
          <t>23. 무배당플러스유니버설CI보험(한화생명, 루옌)</t>
        </is>
      </c>
      <c r="B188" s="61" t="n">
        <v>79217</v>
      </c>
      <c r="C188" s="137" t="n"/>
      <c r="D188" s="42" t="n"/>
      <c r="E188" s="42" t="n"/>
      <c r="F188" s="3" t="n"/>
      <c r="G188" s="17" t="inlineStr">
        <is>
          <t>가용 자산</t>
        </is>
      </c>
      <c r="H188" s="73">
        <f>B193-B685</f>
        <v/>
      </c>
      <c r="I188" s="3" t="n"/>
      <c r="J188" s="53" t="inlineStr">
        <is>
          <t> </t>
        </is>
      </c>
      <c r="K188" s="62" t="inlineStr">
        <is>
          <t> </t>
        </is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42" t="inlineStr">
        <is>
          <t>90. PCA 프리미어 변액유니버셜보험 Ⅲ(저축형)</t>
        </is>
      </c>
      <c r="B189" s="80" t="n">
        <v>9596444</v>
      </c>
      <c r="C189" s="137" t="n"/>
      <c r="D189" s="42" t="n"/>
      <c r="E189" s="134" t="n"/>
      <c r="F189" s="3" t="n"/>
      <c r="G189" s="2" t="n"/>
      <c r="H189" s="2" t="n"/>
      <c r="I189" s="3" t="n"/>
      <c r="J189" s="53" t="n"/>
      <c r="K189" s="384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7" t="inlineStr">
        <is>
          <t>2. 총 보험금</t>
        </is>
      </c>
      <c r="B190" s="14">
        <f>SUM(B185:B185)+B189</f>
        <v/>
      </c>
      <c r="C190" s="48" t="n"/>
      <c r="D190" s="48" t="n"/>
      <c r="E190" s="48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7" t="inlineStr">
        <is>
          <t>3. 전세금</t>
        </is>
      </c>
      <c r="B191" s="15" t="n">
        <v>250000000</v>
      </c>
      <c r="C191" s="48" t="n"/>
      <c r="D191" s="48" t="n"/>
      <c r="E191" s="48" t="n"/>
      <c r="F191" s="3" t="n"/>
      <c r="G191" s="2" t="n"/>
      <c r="H191" s="3" t="n"/>
      <c r="I191" s="3" t="n"/>
      <c r="J191" s="53" t="inlineStr">
        <is>
          <t> </t>
        </is>
      </c>
      <c r="K191" s="62" t="inlineStr">
        <is>
          <t> </t>
        </is>
      </c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9" t="inlineStr">
        <is>
          <t>90. 총 합계</t>
        </is>
      </c>
      <c r="B192" s="16">
        <f>B184+B190+B191</f>
        <v/>
      </c>
      <c r="C192" s="50" t="n"/>
      <c r="D192" s="50" t="n"/>
      <c r="E192" s="50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SUM(K187:K190)</f>
        <v/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9" t="inlineStr">
        <is>
          <t>91. 가용 자산</t>
        </is>
      </c>
      <c r="B193" s="16">
        <f>B184+B190+B191</f>
        <v/>
      </c>
      <c r="C193" s="50" t="n"/>
      <c r="D193" s="50" t="n"/>
      <c r="E193" s="50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K192-K186</f>
        <v/>
      </c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385" t="inlineStr">
        <is>
          <t>4월 결산 - 건강보험 정산(145,650원 추가 납부)</t>
        </is>
      </c>
      <c r="B194" s="374" t="n"/>
      <c r="C194" s="374" t="n"/>
      <c r="D194" s="374" t="n"/>
      <c r="E194" s="375" t="n"/>
      <c r="F194" s="3" t="n"/>
      <c r="G194" s="2" t="n"/>
      <c r="H194" s="2" t="n"/>
      <c r="I194" s="3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Height="1">
      <c r="B195" s="1" t="n"/>
      <c r="F195" s="1" t="n"/>
      <c r="H195" s="1" t="n"/>
      <c r="I195" s="1" t="n"/>
      <c r="J195" s="1" t="n"/>
      <c r="K195" s="1" t="n"/>
      <c r="M195" s="387" t="n"/>
      <c r="N195" s="387" t="n"/>
      <c r="O195" s="387" t="n"/>
      <c r="P195" s="387" t="n"/>
      <c r="Q195" s="387" t="n"/>
      <c r="R195" s="387" t="n"/>
      <c r="S195" s="387" t="n"/>
    </row>
    <row r="196" ht="13.5" customHeight="1">
      <c r="B196" s="1" t="n"/>
      <c r="F196" s="1" t="n"/>
      <c r="H196" s="1" t="n"/>
      <c r="I196" s="1" t="n"/>
      <c r="K196" s="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164" t="inlineStr">
        <is>
          <t>2019.03.31</t>
        </is>
      </c>
      <c r="B197" s="374" t="n"/>
      <c r="C197" s="374" t="n"/>
      <c r="D197" s="374" t="n"/>
      <c r="E197" s="375" t="n"/>
      <c r="F197" s="2" t="n"/>
      <c r="G197" s="378" t="inlineStr">
        <is>
          <t>은행 결산</t>
        </is>
      </c>
      <c r="H197" s="375" t="n"/>
      <c r="I197" s="3" t="n"/>
      <c r="J197" s="379" t="inlineStr">
        <is>
          <t>03월 지출</t>
        </is>
      </c>
      <c r="K197" s="375" t="n"/>
      <c r="L197" s="3" t="n"/>
      <c r="M197" s="498" t="n"/>
      <c r="N197" s="498" t="n"/>
      <c r="O197" s="498" t="n"/>
      <c r="P197" s="387" t="n"/>
      <c r="Q197" s="387" t="n"/>
      <c r="R197" s="387" t="n"/>
      <c r="S197" s="387" t="n"/>
    </row>
    <row r="198" ht="14.25" customFormat="1" customHeight="1" s="1">
      <c r="A198" s="4" t="inlineStr">
        <is>
          <t>내용</t>
        </is>
      </c>
      <c r="B198" s="5" t="inlineStr">
        <is>
          <t>금액</t>
        </is>
      </c>
      <c r="C198" s="6" t="inlineStr">
        <is>
          <t>원금</t>
        </is>
      </c>
      <c r="D198" s="6" t="inlineStr">
        <is>
          <t>손익</t>
        </is>
      </c>
      <c r="E198" s="6" t="inlineStr">
        <is>
          <t>수익률(%)</t>
        </is>
      </c>
      <c r="F198" s="2" t="n"/>
      <c r="G198" s="9" t="inlineStr">
        <is>
          <t>SC은행 자산 상태</t>
        </is>
      </c>
      <c r="H198" s="10" t="inlineStr">
        <is>
          <t>금액</t>
        </is>
      </c>
      <c r="I198" s="3" t="n"/>
      <c r="J198" s="65" t="inlineStr">
        <is>
          <t>내역</t>
        </is>
      </c>
      <c r="K198" s="65" t="inlineStr">
        <is>
          <t>금액</t>
        </is>
      </c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Format="1" customHeight="1" s="1">
      <c r="A199" s="45" t="inlineStr">
        <is>
          <t>01. 신한은행([06] - [05])</t>
        </is>
      </c>
      <c r="B199" s="59">
        <f>H202</f>
        <v/>
      </c>
      <c r="C199" s="42" t="n"/>
      <c r="D199" s="42" t="n"/>
      <c r="E199" s="42" t="n"/>
      <c r="F199" s="3" t="n"/>
      <c r="G199" s="51" t="inlineStr">
        <is>
          <t>신한은행</t>
        </is>
      </c>
      <c r="H199" s="83" t="n">
        <v>7685062</v>
      </c>
      <c r="I199" s="3" t="n"/>
      <c r="J199" s="53" t="inlineStr">
        <is>
          <t>91. 월 고정 지출</t>
        </is>
      </c>
      <c r="K199" s="67" t="n">
        <v>1859867</v>
      </c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Format="1" customHeight="1" s="1">
      <c r="A200" s="7" t="inlineStr">
        <is>
          <t>70. [수협B] Sh 쑥쑥크는 아이적금(수종)</t>
        </is>
      </c>
      <c r="B200" s="98">
        <f>B221+E200</f>
        <v/>
      </c>
      <c r="C200" s="8" t="n"/>
      <c r="D200" s="8" t="n"/>
      <c r="E200" s="19" t="n">
        <v>100000</v>
      </c>
      <c r="F200" s="3" t="n"/>
      <c r="G200" s="51" t="inlineStr">
        <is>
          <t>신한은행(예금)</t>
        </is>
      </c>
      <c r="H200" s="83" t="n">
        <v>0</v>
      </c>
      <c r="I200" s="3" t="n"/>
      <c r="J200" s="311" t="n"/>
      <c r="K200" s="31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4.25" customFormat="1" customHeight="1" s="1">
      <c r="A201" s="7" t="inlineStr">
        <is>
          <t>71. [수협B] Sh보고싶다! 명태야 적금2수종)</t>
        </is>
      </c>
      <c r="B201" s="98">
        <f>B222+E201</f>
        <v/>
      </c>
      <c r="C201" s="8" t="n"/>
      <c r="D201" s="8" t="n"/>
      <c r="E201" s="19" t="n">
        <v>100000</v>
      </c>
      <c r="F201" s="3" t="n"/>
      <c r="G201" s="51" t="inlineStr">
        <is>
          <t>신한은행_02(예금)</t>
        </is>
      </c>
      <c r="H201" s="83" t="n">
        <v>30000000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  <c r="S201" s="387" t="n"/>
    </row>
    <row r="202" ht="14.25" customFormat="1" customHeight="1" s="1">
      <c r="A202" s="7" t="inlineStr">
        <is>
          <t>72. [카카오뱅크] 자유 적금</t>
        </is>
      </c>
      <c r="B202" s="98">
        <f>B223+E202</f>
        <v/>
      </c>
      <c r="C202" s="8" t="n"/>
      <c r="D202" s="8" t="n"/>
      <c r="E202" s="19" t="n">
        <v>100000</v>
      </c>
      <c r="F202" s="3" t="n"/>
      <c r="G202" s="52" t="inlineStr">
        <is>
          <t>[06] 은행 예. 적금 총합</t>
        </is>
      </c>
      <c r="H202" s="12">
        <f>SUM(H199:H201)</f>
        <v/>
      </c>
      <c r="I202" s="3" t="n"/>
      <c r="J202" s="311" t="n"/>
      <c r="K202" s="311" t="n"/>
      <c r="L202" s="3" t="n"/>
      <c r="M202" s="498" t="n"/>
      <c r="N202" s="498" t="n"/>
      <c r="O202" s="498" t="n"/>
      <c r="P202" s="387" t="n"/>
      <c r="Q202" s="387" t="n"/>
      <c r="R202" s="387" t="n"/>
      <c r="S202" s="387" t="n"/>
    </row>
    <row r="203" ht="14.25" customFormat="1" customHeight="1" s="1">
      <c r="A203" s="7" t="inlineStr">
        <is>
          <t xml:space="preserve">73. [더케이저축은행] e-정기예금(복리) </t>
        </is>
      </c>
      <c r="B203" s="98" t="n">
        <v>45000000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L203" s="3" t="n"/>
      <c r="M203" s="498" t="n"/>
      <c r="N203" s="498" t="n"/>
      <c r="O203" s="498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74. [우리B] 주택청약종합저축(태만)</t>
        </is>
      </c>
      <c r="B204" s="98" t="n">
        <v>1900000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43" t="inlineStr">
        <is>
          <t>1. 총 예적금</t>
        </is>
      </c>
      <c r="B205" s="60">
        <f>SUM(B199:B204)</f>
        <v/>
      </c>
      <c r="C205" s="44" t="n"/>
      <c r="D205" s="44" t="n"/>
      <c r="E205" s="44" t="n"/>
      <c r="F205" s="3" t="n"/>
      <c r="G205" s="2" t="n"/>
      <c r="H205" s="3" t="n"/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159" t="inlineStr">
        <is>
          <t>11. 무배당 PCA 드림링크 변액유니버셜보험 II(매형, 진태만)</t>
        </is>
      </c>
      <c r="B206" s="135" t="n">
        <v>8818177</v>
      </c>
      <c r="C206" s="137" t="n"/>
      <c r="D206" s="42" t="inlineStr">
        <is>
          <t> </t>
        </is>
      </c>
      <c r="E206" s="42" t="inlineStr">
        <is>
          <t> </t>
        </is>
      </c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  <c r="S206" s="387" t="n"/>
    </row>
    <row r="207" ht="14.25" customFormat="1" customHeight="1" s="1">
      <c r="A207" s="42" t="inlineStr">
        <is>
          <t>21. 무배당 한아름행복플러스종합보험1404(한화손해보험, 잔태만)</t>
        </is>
      </c>
      <c r="B207" s="61" t="n">
        <v>43000</v>
      </c>
      <c r="C207" s="137" t="n"/>
      <c r="D207" s="42" t="n"/>
      <c r="E207" s="46" t="n"/>
      <c r="F207" s="3" t="n"/>
      <c r="G207" s="9" t="inlineStr">
        <is>
          <t>전원 대비 증감</t>
        </is>
      </c>
      <c r="H207" s="10" t="inlineStr">
        <is>
          <t>금액</t>
        </is>
      </c>
      <c r="I207" s="3" t="n"/>
      <c r="J207" s="54" t="inlineStr">
        <is>
          <t>지출(A) 총합</t>
        </is>
      </c>
      <c r="K207" s="63">
        <f>K199+K200+K205</f>
        <v/>
      </c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42" t="inlineStr">
        <is>
          <t>22. 무배당 굿앤굿어린이CI보험(Hi1304)(현대해상, 진수종)</t>
        </is>
      </c>
      <c r="B208" s="61" t="n">
        <v>52000</v>
      </c>
      <c r="C208" s="137" t="n"/>
      <c r="D208" s="42" t="n"/>
      <c r="E208" s="42" t="n"/>
      <c r="F208" s="3" t="n"/>
      <c r="G208" s="17" t="inlineStr">
        <is>
          <t>총 합계</t>
        </is>
      </c>
      <c r="H208" s="11">
        <f>B213-B705</f>
        <v/>
      </c>
      <c r="I208" s="3" t="n"/>
      <c r="J208" s="53" t="inlineStr">
        <is>
          <t>01. 급여</t>
        </is>
      </c>
      <c r="K208" s="67" t="n">
        <v>4153702</v>
      </c>
      <c r="L208" s="3" t="n"/>
      <c r="M208" s="387" t="n"/>
      <c r="N208" s="387" t="n"/>
      <c r="O208" s="387" t="n"/>
      <c r="P208" s="387" t="n"/>
      <c r="Q208" s="387" t="n"/>
      <c r="R208" s="387" t="n"/>
      <c r="S208" s="387" t="n"/>
    </row>
    <row r="209" ht="14.25" customFormat="1" customHeight="1" s="1">
      <c r="A209" s="42" t="inlineStr">
        <is>
          <t>23. 무배당플러스유니버설CI보험(한화생명, 루옌)</t>
        </is>
      </c>
      <c r="B209" s="61" t="n">
        <v>79217</v>
      </c>
      <c r="C209" s="137" t="n"/>
      <c r="D209" s="42" t="n"/>
      <c r="E209" s="42" t="n"/>
      <c r="F209" s="3" t="n"/>
      <c r="G209" s="17" t="inlineStr">
        <is>
          <t>가용 자산</t>
        </is>
      </c>
      <c r="H209" s="73">
        <f>B214-B706</f>
        <v/>
      </c>
      <c r="I209" s="3" t="n"/>
      <c r="J209" s="53" t="inlineStr">
        <is>
          <t> </t>
        </is>
      </c>
      <c r="K209" s="62" t="inlineStr">
        <is>
          <t> </t>
        </is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4.25" customFormat="1" customHeight="1" s="1">
      <c r="A210" s="42" t="inlineStr">
        <is>
          <t>90. PCA 프리미어 변액유니버셜보험 Ⅲ(저축형)</t>
        </is>
      </c>
      <c r="B210" s="80" t="n">
        <v>9596444</v>
      </c>
      <c r="C210" s="137" t="n"/>
      <c r="D210" s="42" t="n"/>
      <c r="E210" s="134" t="n"/>
      <c r="F210" s="3" t="n"/>
      <c r="G210" s="2" t="n"/>
      <c r="H210" s="2" t="n"/>
      <c r="I210" s="3" t="n"/>
      <c r="J210" s="53" t="n"/>
      <c r="K210" s="384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47" t="inlineStr">
        <is>
          <t>2. 총 보험금</t>
        </is>
      </c>
      <c r="B211" s="14">
        <f>SUM(B206:B206)+B210</f>
        <v/>
      </c>
      <c r="C211" s="48" t="n"/>
      <c r="D211" s="48" t="n"/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7" t="inlineStr">
        <is>
          <t>3. 전세금</t>
        </is>
      </c>
      <c r="B212" s="15" t="n">
        <v>250000000</v>
      </c>
      <c r="C212" s="48" t="n"/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9" t="inlineStr">
        <is>
          <t>90. 총 합계</t>
        </is>
      </c>
      <c r="B213" s="16">
        <f>B205+B211+B212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SUM(K208:K211)</f>
        <v/>
      </c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9" t="inlineStr">
        <is>
          <t>91. 가용 자산</t>
        </is>
      </c>
      <c r="B214" s="16">
        <f>B205+B211+B212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K213-K207</f>
        <v/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385" t="inlineStr">
        <is>
          <t>3월 결산 - 연말 정산 641,740원 납부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3.5" customHeight="1">
      <c r="B217" s="1" t="n"/>
      <c r="F217" s="1" t="n"/>
      <c r="H217" s="1" t="n"/>
      <c r="I217" s="1" t="n"/>
      <c r="K217" s="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164" t="inlineStr">
        <is>
          <t>2019.02.28</t>
        </is>
      </c>
      <c r="B218" s="374" t="n"/>
      <c r="C218" s="374" t="n"/>
      <c r="D218" s="374" t="n"/>
      <c r="E218" s="375" t="n"/>
      <c r="F218" s="2" t="n"/>
      <c r="G218" s="378" t="inlineStr">
        <is>
          <t>은행 결산</t>
        </is>
      </c>
      <c r="H218" s="375" t="n"/>
      <c r="I218" s="3" t="n"/>
      <c r="J218" s="379" t="inlineStr">
        <is>
          <t>02월 지출</t>
        </is>
      </c>
      <c r="K218" s="375" t="n"/>
      <c r="L218" s="3" t="n"/>
      <c r="M218" s="498" t="n"/>
      <c r="N218" s="498" t="n"/>
      <c r="O218" s="498" t="n"/>
      <c r="P218" s="387" t="n"/>
      <c r="Q218" s="387" t="n"/>
      <c r="R218" s="387" t="n"/>
      <c r="S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7327498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Format="1" customHeight="1" s="1">
      <c r="A221" s="7" t="inlineStr">
        <is>
          <t>70. [수협B] Sh 쑥쑥크는 아이적금(수종)</t>
        </is>
      </c>
      <c r="B221" s="98">
        <f>B242+E221</f>
        <v/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Format="1" customHeight="1" s="1">
      <c r="A222" s="7" t="inlineStr">
        <is>
          <t>71. [수협B] Sh보고싶다! 명태야 적금2수종)</t>
        </is>
      </c>
      <c r="B222" s="98">
        <f>B243+E222</f>
        <v/>
      </c>
      <c r="C222" s="8" t="n"/>
      <c r="D222" s="8" t="n"/>
      <c r="E222" s="19" t="n">
        <v>100000</v>
      </c>
      <c r="F222" s="3" t="n"/>
      <c r="G222" s="51" t="inlineStr">
        <is>
          <t>신한은행_02(예금)</t>
        </is>
      </c>
      <c r="H222" s="83" t="n">
        <v>30000000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4.25" customFormat="1" customHeight="1" s="1">
      <c r="A223" s="7" t="inlineStr">
        <is>
          <t>72. [카카오뱅크] 자유 적금</t>
        </is>
      </c>
      <c r="B223" s="98">
        <f>B244+E223</f>
        <v/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311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7" t="inlineStr">
        <is>
          <t xml:space="preserve">73. [더케이저축은행] e-정기예금(복리) </t>
        </is>
      </c>
      <c r="B224" s="98" t="n">
        <v>45000000</v>
      </c>
      <c r="C224" s="8" t="n"/>
      <c r="D224" s="8" t="n"/>
      <c r="E224" s="19" t="inlineStr">
        <is>
          <t> </t>
        </is>
      </c>
      <c r="F224" s="3" t="n"/>
      <c r="G224" s="52" t="inlineStr">
        <is>
          <t>[06] 은행 예. 적금 총합</t>
        </is>
      </c>
      <c r="H224" s="12">
        <f>SUM(H221:H223)</f>
        <v/>
      </c>
      <c r="I224" s="3" t="n"/>
      <c r="J224" s="311" t="n"/>
      <c r="K224" s="311" t="n"/>
      <c r="L224" s="3" t="n"/>
      <c r="M224" s="498" t="n"/>
      <c r="N224" s="498" t="n"/>
      <c r="O224" s="498" t="n"/>
      <c r="P224" s="387" t="n"/>
      <c r="Q224" s="387" t="n"/>
      <c r="R224" s="387" t="n"/>
      <c r="S224" s="387" t="n"/>
    </row>
    <row r="225" ht="14.25" customFormat="1" customHeight="1" s="1">
      <c r="A225" s="7" t="inlineStr">
        <is>
          <t>74. [우리B] 주택청약종합저축(태만)</t>
        </is>
      </c>
      <c r="B225" s="98" t="n">
        <v>1900000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311" t="n"/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43" t="inlineStr">
        <is>
          <t>1. 총 예적금</t>
        </is>
      </c>
      <c r="B226" s="60">
        <f>SUM(B220:B225)</f>
        <v/>
      </c>
      <c r="C226" s="44" t="n"/>
      <c r="D226" s="44" t="n"/>
      <c r="E226" s="44" t="n"/>
      <c r="F226" s="3" t="n"/>
      <c r="G226" s="2" t="n"/>
      <c r="H226" s="3" t="n"/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159" t="inlineStr">
        <is>
          <t>11. 무배당 PCA 드림링크 변액유니버셜보험 II(매형, 진태만)</t>
        </is>
      </c>
      <c r="B227" s="135" t="n">
        <v>8818177</v>
      </c>
      <c r="C227" s="137" t="n"/>
      <c r="D227" s="42" t="inlineStr">
        <is>
          <t> </t>
        </is>
      </c>
      <c r="E227" s="42" t="inlineStr">
        <is>
          <t> </t>
        </is>
      </c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42" t="inlineStr">
        <is>
          <t>21. 무배당 한아름행복플러스종합보험1404(한화손해보험, 잔태만)</t>
        </is>
      </c>
      <c r="B228" s="61" t="n">
        <v>43000</v>
      </c>
      <c r="C228" s="137" t="n"/>
      <c r="D228" s="42" t="n"/>
      <c r="E228" s="46" t="n"/>
      <c r="F228" s="3" t="n"/>
      <c r="G228" s="9" t="inlineStr">
        <is>
          <t>전원 대비 증감</t>
        </is>
      </c>
      <c r="H228" s="10" t="inlineStr">
        <is>
          <t>금액</t>
        </is>
      </c>
      <c r="I228" s="3" t="n"/>
      <c r="J228" s="54" t="inlineStr">
        <is>
          <t>지출(A) 총합</t>
        </is>
      </c>
      <c r="K228" s="63">
        <f>K220+K221+K226</f>
        <v/>
      </c>
      <c r="M228" s="387" t="n"/>
      <c r="N228" s="387" t="n"/>
      <c r="O228" s="387" t="n"/>
      <c r="P228" s="387" t="n"/>
      <c r="Q228" s="387" t="n"/>
      <c r="R228" s="387" t="n"/>
      <c r="S228" s="387" t="n"/>
    </row>
    <row r="229" ht="14.25" customFormat="1" customHeight="1" s="1">
      <c r="A229" s="42" t="inlineStr">
        <is>
          <t>22. 무배당 굿앤굿어린이CI보험(Hi1304)(현대해상, 진수종)</t>
        </is>
      </c>
      <c r="B229" s="61" t="n">
        <v>52000</v>
      </c>
      <c r="C229" s="137" t="n"/>
      <c r="D229" s="42" t="n"/>
      <c r="E229" s="42" t="n"/>
      <c r="F229" s="3" t="n"/>
      <c r="G229" s="17" t="inlineStr">
        <is>
          <t>총 합계</t>
        </is>
      </c>
      <c r="H229" s="11">
        <f>B234-B705</f>
        <v/>
      </c>
      <c r="I229" s="3" t="n"/>
      <c r="J229" s="53" t="inlineStr">
        <is>
          <t>01. 급여</t>
        </is>
      </c>
      <c r="K229" s="67" t="n">
        <v>4153702</v>
      </c>
      <c r="L229" s="3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42" t="inlineStr">
        <is>
          <t>23. 무배당플러스유니버설CI보험(한화생명, 루옌)</t>
        </is>
      </c>
      <c r="B230" s="61" t="n">
        <v>79217</v>
      </c>
      <c r="C230" s="137" t="n"/>
      <c r="D230" s="42" t="n"/>
      <c r="E230" s="42" t="n"/>
      <c r="F230" s="3" t="n"/>
      <c r="G230" s="17" t="inlineStr">
        <is>
          <t>가용 자산</t>
        </is>
      </c>
      <c r="H230" s="73">
        <f>B235-B706</f>
        <v/>
      </c>
      <c r="I230" s="3" t="n"/>
      <c r="J230" s="53" t="inlineStr">
        <is>
          <t> </t>
        </is>
      </c>
      <c r="K230" s="62" t="inlineStr">
        <is>
          <t> </t>
        </is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4.25" customFormat="1" customHeight="1" s="1">
      <c r="A231" s="42" t="inlineStr">
        <is>
          <t>90. PCA 프리미어 변액유니버셜보험 Ⅲ(저축형)</t>
        </is>
      </c>
      <c r="B231" s="80" t="n">
        <v>9596444</v>
      </c>
      <c r="C231" s="137" t="n"/>
      <c r="D231" s="42" t="n"/>
      <c r="E231" s="134" t="n"/>
      <c r="F231" s="3" t="n"/>
      <c r="G231" s="2" t="n"/>
      <c r="H231" s="2" t="n"/>
      <c r="I231" s="3" t="n"/>
      <c r="J231" s="53" t="n"/>
      <c r="K231" s="384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4.25" customFormat="1" customHeight="1" s="1">
      <c r="A232" s="47" t="inlineStr">
        <is>
          <t>2. 총 보험금</t>
        </is>
      </c>
      <c r="B232" s="14">
        <f>SUM(B227:B227)+B231</f>
        <v/>
      </c>
      <c r="C232" s="48" t="n"/>
      <c r="D232" s="48" t="n"/>
      <c r="E232" s="48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47" t="inlineStr">
        <is>
          <t>3. 전세금</t>
        </is>
      </c>
      <c r="B233" s="15" t="n">
        <v>250000000</v>
      </c>
      <c r="C233" s="48" t="n"/>
      <c r="D233" s="48" t="n"/>
      <c r="E233" s="48" t="n"/>
      <c r="F233" s="3" t="n"/>
      <c r="G233" s="2" t="n"/>
      <c r="H233" s="3" t="n"/>
      <c r="I233" s="3" t="n"/>
      <c r="J233" s="53" t="inlineStr">
        <is>
          <t> </t>
        </is>
      </c>
      <c r="K233" s="62" t="inlineStr">
        <is>
          <t> </t>
        </is>
      </c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9" t="inlineStr">
        <is>
          <t>90. 총 합계</t>
        </is>
      </c>
      <c r="B234" s="16">
        <f>B226+B232+B233</f>
        <v/>
      </c>
      <c r="C234" s="50" t="n"/>
      <c r="D234" s="50" t="n"/>
      <c r="E234" s="50" t="n"/>
      <c r="F234" s="3" t="n"/>
      <c r="G234" s="2" t="n"/>
      <c r="H234" s="2" t="n"/>
      <c r="I234" s="3" t="n"/>
      <c r="J234" s="55" t="inlineStr">
        <is>
          <t>수입(B) 총합</t>
        </is>
      </c>
      <c r="K234" s="63">
        <f>SUM(K229:K232)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9" t="inlineStr">
        <is>
          <t>91. 가용 자산</t>
        </is>
      </c>
      <c r="B235" s="16">
        <f>B226+B232+B233</f>
        <v/>
      </c>
      <c r="C235" s="50" t="n"/>
      <c r="D235" s="50" t="n"/>
      <c r="E235" s="50" t="n"/>
      <c r="F235" s="3" t="n"/>
      <c r="G235" s="2" t="n"/>
      <c r="H235" s="2" t="n"/>
      <c r="I235" s="3" t="n"/>
      <c r="J235" s="56" t="inlineStr">
        <is>
          <t>총 합계([B] -[A])</t>
        </is>
      </c>
      <c r="K235" s="64">
        <f>K234-K228</f>
        <v/>
      </c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385" t="inlineStr">
        <is>
          <t>2월 결산 - 설날에 지출 많음</t>
        </is>
      </c>
      <c r="B236" s="374" t="n"/>
      <c r="C236" s="374" t="n"/>
      <c r="D236" s="374" t="n"/>
      <c r="E236" s="375" t="n"/>
      <c r="F236" s="3" t="n"/>
      <c r="G236" s="2" t="n"/>
      <c r="H236" s="2" t="n"/>
      <c r="I236" s="3" t="n"/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Height="1">
      <c r="B237" s="1" t="n"/>
      <c r="F237" s="1" t="n"/>
      <c r="H237" s="1" t="n"/>
      <c r="I237" s="1" t="n"/>
      <c r="J237" s="1" t="n"/>
      <c r="K237" s="1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3.5" customHeight="1">
      <c r="B238" s="1" t="n"/>
      <c r="F238" s="1" t="n"/>
      <c r="H238" s="1" t="n"/>
      <c r="I238" s="1" t="n"/>
      <c r="K238" s="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164" t="inlineStr">
        <is>
          <t>2019.01.31</t>
        </is>
      </c>
      <c r="B239" s="374" t="n"/>
      <c r="C239" s="374" t="n"/>
      <c r="D239" s="374" t="n"/>
      <c r="E239" s="375" t="n"/>
      <c r="F239" s="2" t="n"/>
      <c r="G239" s="378" t="inlineStr">
        <is>
          <t>은행 결산</t>
        </is>
      </c>
      <c r="H239" s="375" t="n"/>
      <c r="I239" s="3" t="n"/>
      <c r="J239" s="379" t="inlineStr">
        <is>
          <t>01월 지출</t>
        </is>
      </c>
      <c r="K239" s="375" t="n"/>
      <c r="L239" s="3" t="n"/>
      <c r="M239" s="498" t="n"/>
      <c r="N239" s="498" t="n"/>
      <c r="O239" s="498" t="n"/>
      <c r="P239" s="387" t="n"/>
      <c r="Q239" s="387" t="n"/>
      <c r="R239" s="387" t="n"/>
      <c r="S239" s="387" t="n"/>
    </row>
    <row r="240" ht="14.25" customFormat="1" customHeight="1" s="1">
      <c r="A240" s="4" t="inlineStr">
        <is>
          <t>내용</t>
        </is>
      </c>
      <c r="B240" s="5" t="inlineStr">
        <is>
          <t>금액</t>
        </is>
      </c>
      <c r="C240" s="6" t="inlineStr">
        <is>
          <t>원금</t>
        </is>
      </c>
      <c r="D240" s="6" t="inlineStr">
        <is>
          <t>손익</t>
        </is>
      </c>
      <c r="E240" s="6" t="inlineStr">
        <is>
          <t>수익률(%)</t>
        </is>
      </c>
      <c r="F240" s="2" t="n"/>
      <c r="G240" s="9" t="inlineStr">
        <is>
          <t>SC은행 자산 상태</t>
        </is>
      </c>
      <c r="H240" s="10" t="inlineStr">
        <is>
          <t>금액</t>
        </is>
      </c>
      <c r="I240" s="3" t="n"/>
      <c r="J240" s="65" t="inlineStr">
        <is>
          <t>내역</t>
        </is>
      </c>
      <c r="K240" s="65" t="inlineStr">
        <is>
          <t>금액</t>
        </is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5" t="inlineStr">
        <is>
          <t>01. 신한은행([06] - [05])</t>
        </is>
      </c>
      <c r="B241" s="59">
        <f>H244</f>
        <v/>
      </c>
      <c r="C241" s="42" t="n"/>
      <c r="D241" s="42" t="n"/>
      <c r="E241" s="42" t="n"/>
      <c r="F241" s="3" t="n"/>
      <c r="G241" s="51" t="inlineStr">
        <is>
          <t>신한은행</t>
        </is>
      </c>
      <c r="H241" s="83" t="n">
        <v>6611695</v>
      </c>
      <c r="I241" s="3" t="n"/>
      <c r="J241" s="53" t="inlineStr">
        <is>
          <t>91. 월 고정 지출</t>
        </is>
      </c>
      <c r="K241" s="67" t="n">
        <v>1859867</v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7" t="inlineStr">
        <is>
          <t>70. [수협B] Sh 쑥쑥크는 아이적금(수종)</t>
        </is>
      </c>
      <c r="B242" s="98">
        <f>B263+E242</f>
        <v/>
      </c>
      <c r="C242" s="8" t="n"/>
      <c r="D242" s="8" t="n"/>
      <c r="E242" s="19" t="n">
        <v>100000</v>
      </c>
      <c r="F242" s="3" t="n"/>
      <c r="G242" s="51" t="inlineStr">
        <is>
          <t>신한은행(예금)</t>
        </is>
      </c>
      <c r="H242" s="83" t="n">
        <v>0</v>
      </c>
      <c r="I242" s="3" t="n"/>
      <c r="J242" s="311" t="n"/>
      <c r="K242" s="311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Format="1" customHeight="1" s="1">
      <c r="A243" s="7" t="inlineStr">
        <is>
          <t>71. [수협B] Sh보고싶다! 명태야 적금2수종)</t>
        </is>
      </c>
      <c r="B243" s="98">
        <f>B264+E243</f>
        <v/>
      </c>
      <c r="C243" s="8" t="n"/>
      <c r="D243" s="8" t="n"/>
      <c r="E243" s="19" t="n">
        <v>100000</v>
      </c>
      <c r="F243" s="3" t="n"/>
      <c r="G243" s="51" t="inlineStr">
        <is>
          <t>신한은행_02(예금)</t>
        </is>
      </c>
      <c r="H243" s="83" t="n">
        <v>30000000</v>
      </c>
      <c r="I243" s="3" t="n"/>
      <c r="J243" s="311" t="n"/>
      <c r="K243" s="31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Format="1" customHeight="1" s="1">
      <c r="A244" s="7" t="inlineStr">
        <is>
          <t>72. [카카오뱅크] 자유 적금</t>
        </is>
      </c>
      <c r="B244" s="98">
        <f>B286+E244</f>
        <v/>
      </c>
      <c r="C244" s="8" t="n"/>
      <c r="D244" s="8" t="n"/>
      <c r="E244" s="19" t="n">
        <v>100000</v>
      </c>
      <c r="F244" s="3" t="n"/>
      <c r="G244" s="52" t="inlineStr">
        <is>
          <t>[06] 은행 예. 적금 총합</t>
        </is>
      </c>
      <c r="H244" s="12">
        <f>SUM(H241:H243)</f>
        <v/>
      </c>
      <c r="I244" s="3" t="n"/>
      <c r="J244" s="311" t="n"/>
      <c r="K244" s="311" t="n"/>
      <c r="L244" s="3" t="n"/>
      <c r="M244" s="498" t="n"/>
      <c r="N244" s="498" t="n"/>
      <c r="O244" s="498" t="n"/>
      <c r="P244" s="387" t="n"/>
      <c r="Q244" s="387" t="n"/>
      <c r="R244" s="387" t="n"/>
      <c r="S244" s="387" t="n"/>
    </row>
    <row r="245" ht="14.25" customFormat="1" customHeight="1" s="1">
      <c r="A245" s="7" t="inlineStr">
        <is>
          <t xml:space="preserve">73. [더케이저축은행] e-정기예금(복리) </t>
        </is>
      </c>
      <c r="B245" s="98" t="n">
        <v>45000000</v>
      </c>
      <c r="C245" s="8" t="n"/>
      <c r="D245" s="8" t="n"/>
      <c r="E245" s="19" t="inlineStr">
        <is>
          <t> </t>
        </is>
      </c>
      <c r="F245" s="3" t="n"/>
      <c r="G245" s="52" t="inlineStr">
        <is>
          <t>[06] 은행 예. 적금 총합</t>
        </is>
      </c>
      <c r="H245" s="12">
        <f>SUM(H242:H244)</f>
        <v/>
      </c>
      <c r="I245" s="3" t="n"/>
      <c r="J245" s="311" t="n"/>
      <c r="K245" s="311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7" t="inlineStr">
        <is>
          <t>74. [우리B] 주택청약종합저축(태만)</t>
        </is>
      </c>
      <c r="B246" s="98" t="n">
        <v>1900000</v>
      </c>
      <c r="C246" s="8" t="n"/>
      <c r="D246" s="8" t="n"/>
      <c r="E246" s="19" t="inlineStr">
        <is>
          <t> </t>
        </is>
      </c>
      <c r="F246" s="3" t="n"/>
      <c r="G246" s="2" t="n"/>
      <c r="H246" s="3" t="n"/>
      <c r="I246" s="3" t="n"/>
      <c r="J246" s="311" t="n"/>
      <c r="K246" s="311" t="n"/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3" t="inlineStr">
        <is>
          <t>1. 총 예적금</t>
        </is>
      </c>
      <c r="B247" s="60">
        <f>SUM(B241:B246)</f>
        <v/>
      </c>
      <c r="C247" s="44" t="n"/>
      <c r="D247" s="44" t="n"/>
      <c r="E247" s="44" t="n"/>
      <c r="F247" s="3" t="n"/>
      <c r="G247" s="2" t="n"/>
      <c r="H247" s="3" t="n"/>
      <c r="I247" s="3" t="n"/>
      <c r="J247" s="311" t="n"/>
      <c r="K247" s="311" t="n"/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159" t="inlineStr">
        <is>
          <t>11. 무배당 PCA 드림링크 변액유니버셜보험 II(매형, 진태만)</t>
        </is>
      </c>
      <c r="B248" s="135" t="n">
        <v>8818177</v>
      </c>
      <c r="C248" s="137" t="n"/>
      <c r="D248" s="42" t="inlineStr">
        <is>
          <t> </t>
        </is>
      </c>
      <c r="E248" s="42" t="inlineStr">
        <is>
          <t> </t>
        </is>
      </c>
      <c r="F248" s="3" t="n"/>
      <c r="G248" s="2" t="n"/>
      <c r="H248" s="3" t="n"/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42" t="inlineStr">
        <is>
          <t>21. 무배당 한아름행복플러스종합보험1404(한화손해보험, 잔태만)</t>
        </is>
      </c>
      <c r="B249" s="61" t="n">
        <v>43000</v>
      </c>
      <c r="C249" s="137" t="n"/>
      <c r="D249" s="42" t="n"/>
      <c r="E249" s="46" t="n"/>
      <c r="F249" s="3" t="n"/>
      <c r="G249" s="9" t="inlineStr">
        <is>
          <t>전원 대비 증감</t>
        </is>
      </c>
      <c r="H249" s="10" t="inlineStr">
        <is>
          <t>금액</t>
        </is>
      </c>
      <c r="I249" s="3" t="n"/>
      <c r="J249" s="54" t="inlineStr">
        <is>
          <t>지출(A) 총합</t>
        </is>
      </c>
      <c r="K249" s="63">
        <f>K241+K242+K247</f>
        <v/>
      </c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42" t="inlineStr">
        <is>
          <t>22. 무배당 굿앤굿어린이CI보험(Hi1304)(현대해상, 진수종)</t>
        </is>
      </c>
      <c r="B250" s="61" t="n">
        <v>52000</v>
      </c>
      <c r="C250" s="137" t="n"/>
      <c r="D250" s="42" t="n"/>
      <c r="E250" s="42" t="n"/>
      <c r="F250" s="3" t="n"/>
      <c r="G250" s="17" t="inlineStr">
        <is>
          <t>총 합계</t>
        </is>
      </c>
      <c r="H250" s="11">
        <f>B255-B705</f>
        <v/>
      </c>
      <c r="I250" s="3" t="n"/>
      <c r="J250" s="53" t="inlineStr">
        <is>
          <t>01. 급여</t>
        </is>
      </c>
      <c r="K250" s="67" t="n">
        <v>4153702</v>
      </c>
      <c r="L250" s="3" t="n"/>
      <c r="M250" s="387" t="n"/>
      <c r="N250" s="387" t="n"/>
      <c r="O250" s="387" t="n"/>
      <c r="P250" s="387" t="n"/>
      <c r="Q250" s="387" t="n"/>
      <c r="R250" s="387" t="n"/>
      <c r="S250" s="387" t="n"/>
    </row>
    <row r="251" ht="14.25" customFormat="1" customHeight="1" s="1">
      <c r="A251" s="42" t="inlineStr">
        <is>
          <t>23. 무배당플러스유니버설CI보험(한화생명, 루옌)</t>
        </is>
      </c>
      <c r="B251" s="61" t="n">
        <v>79217</v>
      </c>
      <c r="C251" s="137" t="n"/>
      <c r="D251" s="42" t="n"/>
      <c r="E251" s="42" t="n"/>
      <c r="F251" s="3" t="n"/>
      <c r="G251" s="17" t="inlineStr">
        <is>
          <t>가용 자산</t>
        </is>
      </c>
      <c r="H251" s="73">
        <f>B256-B706</f>
        <v/>
      </c>
      <c r="I251" s="3" t="n"/>
      <c r="J251" s="53" t="inlineStr">
        <is>
          <t> </t>
        </is>
      </c>
      <c r="K251" s="62" t="inlineStr">
        <is>
          <t> </t>
        </is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42" t="inlineStr">
        <is>
          <t>90. PCA 프리미어 변액유니버셜보험 Ⅲ(저축형)</t>
        </is>
      </c>
      <c r="B252" s="80" t="n">
        <v>9596444</v>
      </c>
      <c r="C252" s="137" t="n"/>
      <c r="D252" s="42" t="n"/>
      <c r="E252" s="134" t="n"/>
      <c r="F252" s="3" t="n"/>
      <c r="G252" s="2" t="n"/>
      <c r="H252" s="2" t="n"/>
      <c r="I252" s="3" t="n"/>
      <c r="J252" s="53" t="n"/>
      <c r="K252" s="384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4.25" customFormat="1" customHeight="1" s="1">
      <c r="A253" s="47" t="inlineStr">
        <is>
          <t>2. 총 보험금</t>
        </is>
      </c>
      <c r="B253" s="14">
        <f>SUM(B248:B248)+B252</f>
        <v/>
      </c>
      <c r="C253" s="48" t="n"/>
      <c r="D253" s="48" t="n"/>
      <c r="E253" s="48" t="n"/>
      <c r="F253" s="3" t="n"/>
      <c r="G253" s="2" t="n"/>
      <c r="H253" s="2" t="n"/>
      <c r="I253" s="3" t="n"/>
      <c r="J253" s="53" t="n"/>
      <c r="K253" s="384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4.25" customFormat="1" customHeight="1" s="1">
      <c r="A254" s="47" t="inlineStr">
        <is>
          <t>3. 전세금</t>
        </is>
      </c>
      <c r="B254" s="15" t="n">
        <v>250000000</v>
      </c>
      <c r="C254" s="48" t="n"/>
      <c r="D254" s="48" t="n"/>
      <c r="E254" s="48" t="n"/>
      <c r="F254" s="3" t="n"/>
      <c r="G254" s="2" t="n"/>
      <c r="H254" s="3" t="n"/>
      <c r="I254" s="3" t="n"/>
      <c r="J254" s="53" t="inlineStr">
        <is>
          <t> </t>
        </is>
      </c>
      <c r="K254" s="62" t="inlineStr">
        <is>
          <t> </t>
        </is>
      </c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49" t="inlineStr">
        <is>
          <t>90. 총 합계</t>
        </is>
      </c>
      <c r="B255" s="16">
        <f>B247+B253+B254</f>
        <v/>
      </c>
      <c r="C255" s="50" t="n"/>
      <c r="D255" s="50" t="n"/>
      <c r="E255" s="50" t="n"/>
      <c r="F255" s="3" t="n"/>
      <c r="G255" s="2" t="n"/>
      <c r="H255" s="2" t="n"/>
      <c r="I255" s="3" t="n"/>
      <c r="J255" s="55" t="inlineStr">
        <is>
          <t>수입(B) 총합</t>
        </is>
      </c>
      <c r="K255" s="63">
        <f>SUM(K250:K253)</f>
        <v/>
      </c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9" t="inlineStr">
        <is>
          <t>91. 가용 자산</t>
        </is>
      </c>
      <c r="B256" s="16">
        <f>B247+B253+B254</f>
        <v/>
      </c>
      <c r="C256" s="50" t="n"/>
      <c r="D256" s="50" t="n"/>
      <c r="E256" s="50" t="n"/>
      <c r="F256" s="3" t="n"/>
      <c r="G256" s="2" t="n"/>
      <c r="H256" s="2" t="n"/>
      <c r="I256" s="3" t="n"/>
      <c r="J256" s="56" t="inlineStr">
        <is>
          <t>총 합계([B] -[A])</t>
        </is>
      </c>
      <c r="K256" s="64">
        <f>K255-K249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385" t="inlineStr">
        <is>
          <t xml:space="preserve">1월 결산 - </t>
        </is>
      </c>
      <c r="B257" s="374" t="n"/>
      <c r="C257" s="374" t="n"/>
      <c r="D257" s="374" t="n"/>
      <c r="E257" s="375" t="n"/>
      <c r="F257" s="3" t="n"/>
      <c r="G257" s="2" t="n"/>
      <c r="H257" s="2" t="n"/>
      <c r="I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Height="1">
      <c r="B258" s="1" t="n"/>
      <c r="F258" s="1" t="n"/>
      <c r="H258" s="1" t="n"/>
      <c r="I258" s="1" t="n"/>
      <c r="J258" s="1" t="n"/>
      <c r="K258" s="1" t="n"/>
      <c r="M258" s="387" t="n"/>
      <c r="N258" s="387" t="n"/>
      <c r="O258" s="387" t="n"/>
      <c r="P258" s="387" t="n"/>
      <c r="Q258" s="387" t="n"/>
      <c r="R258" s="387" t="n"/>
      <c r="S258" s="387" t="n"/>
    </row>
    <row r="259" ht="13.5" customHeight="1">
      <c r="B259" s="1" t="n"/>
      <c r="F259" s="1" t="n"/>
      <c r="H259" s="1" t="n"/>
      <c r="I259" s="1" t="n"/>
      <c r="K259" s="1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164" t="inlineStr">
        <is>
          <t>2018.12.31</t>
        </is>
      </c>
      <c r="B260" s="374" t="n"/>
      <c r="C260" s="374" t="n"/>
      <c r="D260" s="374" t="n"/>
      <c r="E260" s="375" t="n"/>
      <c r="F260" s="2" t="n"/>
      <c r="G260" s="378" t="inlineStr">
        <is>
          <t>은행 결산</t>
        </is>
      </c>
      <c r="H260" s="375" t="n"/>
      <c r="I260" s="3" t="n"/>
      <c r="J260" s="379" t="inlineStr">
        <is>
          <t>12월 지출</t>
        </is>
      </c>
      <c r="K260" s="375" t="n"/>
      <c r="L260" s="3" t="n"/>
      <c r="M260" s="498" t="n"/>
      <c r="N260" s="498" t="n"/>
      <c r="O260" s="498" t="n"/>
      <c r="P260" s="387" t="n"/>
      <c r="Q260" s="387" t="n"/>
      <c r="R260" s="387" t="n"/>
      <c r="S260" s="387" t="n"/>
    </row>
    <row r="261" ht="14.25" customFormat="1" customHeight="1" s="1">
      <c r="A261" s="4" t="inlineStr">
        <is>
          <t>내용</t>
        </is>
      </c>
      <c r="B261" s="5" t="inlineStr">
        <is>
          <t>금액</t>
        </is>
      </c>
      <c r="C261" s="6" t="inlineStr">
        <is>
          <t>원금</t>
        </is>
      </c>
      <c r="D261" s="6" t="inlineStr">
        <is>
          <t>손익</t>
        </is>
      </c>
      <c r="E261" s="6" t="inlineStr">
        <is>
          <t>수익률(%)</t>
        </is>
      </c>
      <c r="F261" s="2" t="n"/>
      <c r="G261" s="9" t="inlineStr">
        <is>
          <t>SC은행 자산 상태</t>
        </is>
      </c>
      <c r="H261" s="10" t="inlineStr">
        <is>
          <t>금액</t>
        </is>
      </c>
      <c r="I261" s="3" t="n"/>
      <c r="J261" s="65" t="inlineStr">
        <is>
          <t>내역</t>
        </is>
      </c>
      <c r="K261" s="65" t="inlineStr">
        <is>
          <t>금액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5" t="inlineStr">
        <is>
          <t>01. 신한은행([06] - [05])</t>
        </is>
      </c>
      <c r="B262" s="59" t="n">
        <v>77236386</v>
      </c>
      <c r="C262" s="42" t="n"/>
      <c r="D262" s="42" t="n"/>
      <c r="E262" s="42" t="n"/>
      <c r="F262" s="3" t="n"/>
      <c r="G262" s="51" t="inlineStr">
        <is>
          <t>신한은행</t>
        </is>
      </c>
      <c r="H262" s="83" t="n">
        <v>7236386</v>
      </c>
      <c r="I262" s="3" t="n"/>
      <c r="J262" s="53" t="inlineStr">
        <is>
          <t>91. 월 고정 지출</t>
        </is>
      </c>
      <c r="K262" s="67" t="n">
        <v>1859867</v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7" t="inlineStr">
        <is>
          <t>70. [수협B] Sh 쑥쑥크는 아이적금(수종)</t>
        </is>
      </c>
      <c r="B263" s="98" t="n">
        <v>200000</v>
      </c>
      <c r="C263" s="8" t="n"/>
      <c r="D263" s="8" t="n"/>
      <c r="E263" s="19" t="n">
        <v>100000</v>
      </c>
      <c r="F263" s="3" t="n"/>
      <c r="G263" s="51" t="inlineStr">
        <is>
          <t>신한은행(예금)</t>
        </is>
      </c>
      <c r="H263" s="83" t="n">
        <v>40000000</v>
      </c>
      <c r="I263" s="3" t="n"/>
      <c r="J263" s="311" t="n"/>
      <c r="K263" s="311" t="n"/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7" t="inlineStr">
        <is>
          <t>71. [수협B] Sh보고싶다! 명태야 적금2수종)</t>
        </is>
      </c>
      <c r="B264" s="98" t="n">
        <v>200000</v>
      </c>
      <c r="C264" s="8" t="n"/>
      <c r="D264" s="8" t="n"/>
      <c r="E264" s="19" t="n">
        <v>100000</v>
      </c>
      <c r="F264" s="3" t="n"/>
      <c r="G264" s="51" t="inlineStr">
        <is>
          <t>신한은행_02(예금)</t>
        </is>
      </c>
      <c r="H264" s="83" t="n">
        <v>30000000</v>
      </c>
      <c r="I264" s="3" t="n"/>
      <c r="J264" s="311" t="n"/>
      <c r="K264" s="311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Format="1" customHeight="1" s="1">
      <c r="A265" s="7" t="inlineStr">
        <is>
          <t>72. [신한B] 신한 새희망 적금[루옌]</t>
        </is>
      </c>
      <c r="B265" s="98" t="n">
        <v>0</v>
      </c>
      <c r="C265" s="8" t="n"/>
      <c r="D265" s="8" t="n"/>
      <c r="E265" s="19" t="inlineStr">
        <is>
          <t> </t>
        </is>
      </c>
      <c r="F265" s="3" t="n"/>
      <c r="G265" s="52" t="inlineStr">
        <is>
          <t>[06] 은행 예. 적금 총합</t>
        </is>
      </c>
      <c r="H265" s="12">
        <f>SUM(H262:H264)</f>
        <v/>
      </c>
      <c r="I265" s="3" t="n"/>
      <c r="J265" s="311" t="n"/>
      <c r="K265" s="311" t="n"/>
      <c r="L265" s="3" t="n"/>
      <c r="M265" s="498" t="n"/>
      <c r="N265" s="498" t="n"/>
      <c r="O265" s="498" t="n"/>
      <c r="P265" s="387" t="n"/>
      <c r="Q265" s="387" t="n"/>
      <c r="R265" s="387" t="n"/>
      <c r="S265" s="387" t="n"/>
    </row>
    <row r="266" ht="14.25" customFormat="1" customHeight="1" s="1">
      <c r="A266" s="7" t="inlineStr">
        <is>
          <t>73. [우리B] 주택청약종합저축(태만)</t>
        </is>
      </c>
      <c r="B266" s="98" t="n">
        <v>1900000</v>
      </c>
      <c r="C266" s="8" t="n"/>
      <c r="D266" s="8" t="n"/>
      <c r="E266" s="19" t="inlineStr">
        <is>
          <t> </t>
        </is>
      </c>
      <c r="F266" s="3" t="n"/>
      <c r="G266" s="2" t="n"/>
      <c r="H266" s="3" t="n"/>
      <c r="I266" s="3" t="n"/>
      <c r="J266" s="311" t="n"/>
      <c r="K266" s="31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4.25" customFormat="1" customHeight="1" s="1">
      <c r="A267" s="43" t="inlineStr">
        <is>
          <t>1. 총 예적금</t>
        </is>
      </c>
      <c r="B267" s="60" t="n">
        <v>79536386</v>
      </c>
      <c r="C267" s="44" t="n"/>
      <c r="D267" s="44" t="n"/>
      <c r="E267" s="44" t="n"/>
      <c r="F267" s="3" t="n"/>
      <c r="G267" s="2" t="n"/>
      <c r="H267" s="3" t="n"/>
      <c r="I267" s="3" t="n"/>
      <c r="J267" s="311" t="n"/>
      <c r="K267" s="311" t="n"/>
      <c r="M267" s="387" t="n"/>
      <c r="N267" s="387" t="n"/>
      <c r="O267" s="387" t="n"/>
      <c r="P267" s="387" t="n"/>
      <c r="Q267" s="387" t="n"/>
      <c r="R267" s="387" t="n"/>
      <c r="S267" s="387" t="n"/>
    </row>
    <row r="268" ht="14.25" customFormat="1" customHeight="1" s="1">
      <c r="A268" s="159" t="inlineStr">
        <is>
          <t>11. 무배당 PCA 드림링크 변액유니버셜보험 II(매형, 진태만)</t>
        </is>
      </c>
      <c r="B268" s="135" t="n">
        <v>8818177</v>
      </c>
      <c r="C268" s="137" t="n"/>
      <c r="D268" s="42" t="inlineStr">
        <is>
          <t> </t>
        </is>
      </c>
      <c r="E268" s="42" t="inlineStr">
        <is>
          <t> </t>
        </is>
      </c>
      <c r="F268" s="3" t="n"/>
      <c r="G268" s="2" t="n"/>
      <c r="H268" s="3" t="n"/>
      <c r="I268" s="3" t="n"/>
      <c r="J268" s="311" t="n"/>
      <c r="K268" s="311" t="n"/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2" t="inlineStr">
        <is>
          <t>21. 무배당 한아름행복플러스종합보험1404(한화손해보험, 잔태만)</t>
        </is>
      </c>
      <c r="B269" s="61" t="n">
        <v>43000</v>
      </c>
      <c r="C269" s="137" t="n"/>
      <c r="D269" s="42" t="n"/>
      <c r="E269" s="46" t="n"/>
      <c r="F269" s="3" t="n"/>
      <c r="G269" s="9" t="inlineStr">
        <is>
          <t>전원 대비 증감</t>
        </is>
      </c>
      <c r="H269" s="10" t="inlineStr">
        <is>
          <t>금액</t>
        </is>
      </c>
      <c r="I269" s="3" t="n"/>
      <c r="J269" s="54" t="inlineStr">
        <is>
          <t>지출(A) 총합</t>
        </is>
      </c>
      <c r="K269" s="63">
        <f>K262+K263+K267</f>
        <v/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42" t="inlineStr">
        <is>
          <t>22. 무배당 굿앤굿어린이CI보험(Hi1304)(현대해상, 진수종)</t>
        </is>
      </c>
      <c r="B270" s="61" t="n">
        <v>52000</v>
      </c>
      <c r="C270" s="137" t="n"/>
      <c r="D270" s="42" t="n"/>
      <c r="E270" s="42" t="n"/>
      <c r="F270" s="3" t="n"/>
      <c r="G270" s="17" t="inlineStr">
        <is>
          <t>총 합계</t>
        </is>
      </c>
      <c r="H270" s="11">
        <f>B275-B704</f>
        <v/>
      </c>
      <c r="I270" s="3" t="n"/>
      <c r="J270" s="53" t="inlineStr">
        <is>
          <t>01. 급여</t>
        </is>
      </c>
      <c r="K270" s="67" t="n">
        <v>4153702</v>
      </c>
      <c r="L270" s="3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42" t="inlineStr">
        <is>
          <t>23. 무배당플러스유니버설CI보험(한화생명, 루옌)</t>
        </is>
      </c>
      <c r="B271" s="61" t="n">
        <v>79217</v>
      </c>
      <c r="C271" s="137" t="n"/>
      <c r="D271" s="42" t="n"/>
      <c r="E271" s="42" t="n"/>
      <c r="F271" s="3" t="n"/>
      <c r="G271" s="17" t="inlineStr">
        <is>
          <t>가용 자산</t>
        </is>
      </c>
      <c r="H271" s="73">
        <f>B276-B705</f>
        <v/>
      </c>
      <c r="I271" s="3" t="n"/>
      <c r="J271" s="53" t="inlineStr">
        <is>
          <t> </t>
        </is>
      </c>
      <c r="K271" s="62" t="inlineStr">
        <is>
          <t> </t>
        </is>
      </c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42" t="inlineStr">
        <is>
          <t>90. PCA 프리미어 변액유니버셜보험 Ⅲ(저축형)</t>
        </is>
      </c>
      <c r="B272" s="80" t="n">
        <v>9596444</v>
      </c>
      <c r="C272" s="137" t="n"/>
      <c r="D272" s="42" t="n"/>
      <c r="E272" s="134" t="n"/>
      <c r="F272" s="3" t="n"/>
      <c r="G272" s="2" t="n"/>
      <c r="H272" s="2" t="n"/>
      <c r="I272" s="3" t="n"/>
      <c r="J272" s="53" t="n"/>
      <c r="K272" s="384" t="n"/>
      <c r="M272" s="387" t="n"/>
      <c r="N272" s="387" t="n"/>
      <c r="O272" s="387" t="n"/>
      <c r="P272" s="387" t="n"/>
      <c r="Q272" s="387" t="n"/>
      <c r="R272" s="387" t="n"/>
      <c r="S272" s="387" t="n"/>
    </row>
    <row r="273" ht="14.25" customFormat="1" customHeight="1" s="1">
      <c r="A273" s="47" t="inlineStr">
        <is>
          <t>2. 총 보험금</t>
        </is>
      </c>
      <c r="B273" s="14" t="n">
        <v>18414621</v>
      </c>
      <c r="C273" s="48" t="n"/>
      <c r="D273" s="48" t="n"/>
      <c r="E273" s="48" t="n"/>
      <c r="F273" s="3" t="n"/>
      <c r="G273" s="2" t="n"/>
      <c r="H273" s="2" t="n"/>
      <c r="I273" s="3" t="n"/>
      <c r="J273" s="53" t="n"/>
      <c r="K273" s="384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47" t="inlineStr">
        <is>
          <t>3. 전세금</t>
        </is>
      </c>
      <c r="B274" s="15" t="n">
        <v>250000000</v>
      </c>
      <c r="C274" s="48" t="n"/>
      <c r="D274" s="48" t="n"/>
      <c r="E274" s="48" t="n"/>
      <c r="F274" s="3" t="n"/>
      <c r="G274" s="2" t="n"/>
      <c r="H274" s="3" t="n"/>
      <c r="I274" s="3" t="n"/>
      <c r="J274" s="53" t="inlineStr">
        <is>
          <t> </t>
        </is>
      </c>
      <c r="K274" s="62" t="inlineStr">
        <is>
          <t> </t>
        </is>
      </c>
      <c r="M274" s="387" t="n"/>
      <c r="N274" s="387" t="n"/>
      <c r="O274" s="387" t="n"/>
      <c r="P274" s="387" t="n"/>
      <c r="Q274" s="387" t="n"/>
      <c r="R274" s="387" t="n"/>
      <c r="S274" s="387" t="n"/>
    </row>
    <row r="275" ht="14.25" customFormat="1" customHeight="1" s="1">
      <c r="A275" s="49" t="inlineStr">
        <is>
          <t>90. 총 합계</t>
        </is>
      </c>
      <c r="B275" s="16" t="n">
        <v>347951007</v>
      </c>
      <c r="C275" s="50" t="n"/>
      <c r="D275" s="50" t="n"/>
      <c r="E275" s="50" t="n"/>
      <c r="F275" s="3" t="n"/>
      <c r="G275" s="2" t="n"/>
      <c r="H275" s="2" t="n"/>
      <c r="I275" s="3" t="n"/>
      <c r="J275" s="55" t="inlineStr">
        <is>
          <t>수입(B) 총합</t>
        </is>
      </c>
      <c r="K275" s="63">
        <f>SUM(K270:K273)</f>
        <v/>
      </c>
      <c r="M275" s="387" t="n"/>
      <c r="N275" s="387" t="n"/>
      <c r="O275" s="387" t="n"/>
      <c r="P275" s="387" t="n"/>
      <c r="Q275" s="387" t="n"/>
      <c r="R275" s="387" t="n"/>
      <c r="S275" s="387" t="n"/>
    </row>
    <row r="276" ht="14.25" customFormat="1" customHeight="1" s="1">
      <c r="A276" s="49" t="inlineStr">
        <is>
          <t>91. 가용 자산</t>
        </is>
      </c>
      <c r="B276" s="16" t="n">
        <v>347951007</v>
      </c>
      <c r="C276" s="50" t="n"/>
      <c r="D276" s="50" t="n"/>
      <c r="E276" s="50" t="n"/>
      <c r="F276" s="3" t="n"/>
      <c r="G276" s="2" t="n"/>
      <c r="H276" s="2" t="n"/>
      <c r="I276" s="3" t="n"/>
      <c r="J276" s="56" t="inlineStr">
        <is>
          <t>총 합계([B] -[A])</t>
        </is>
      </c>
      <c r="K276" s="64">
        <f>K275-K269</f>
        <v/>
      </c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385" t="inlineStr">
        <is>
          <t>12월 결산 - 당뇨병으로 인슐린 펌프 구입(232만원), 입원(25만원) 소비</t>
        </is>
      </c>
      <c r="B277" s="374" t="n"/>
      <c r="C277" s="374" t="n"/>
      <c r="D277" s="374" t="n"/>
      <c r="E277" s="375" t="n"/>
      <c r="F277" s="3" t="n"/>
      <c r="G277" s="2" t="n"/>
      <c r="H277" s="2" t="n"/>
      <c r="I277" s="3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Height="1">
      <c r="B278" s="1" t="n"/>
      <c r="F278" s="1" t="n"/>
      <c r="H278" s="1" t="n"/>
      <c r="I278" s="1" t="n"/>
      <c r="J278" s="1" t="n"/>
      <c r="K278" s="1" t="n"/>
      <c r="M278" s="387" t="n"/>
      <c r="N278" s="387" t="n"/>
      <c r="O278" s="387" t="n"/>
      <c r="P278" s="387" t="n"/>
      <c r="Q278" s="387" t="n"/>
      <c r="R278" s="387" t="n"/>
      <c r="S278" s="387" t="n"/>
    </row>
    <row r="279" ht="13.5" customHeight="1">
      <c r="B279" s="1" t="n"/>
      <c r="F279" s="1" t="n"/>
      <c r="H279" s="1" t="n"/>
      <c r="I279" s="1" t="n"/>
      <c r="K279" s="1" t="n"/>
      <c r="M279" s="387" t="n"/>
      <c r="N279" s="387" t="n"/>
      <c r="O279" s="387" t="n"/>
      <c r="P279" s="387" t="n"/>
      <c r="Q279" s="387" t="n"/>
      <c r="R279" s="387" t="n"/>
      <c r="S279" s="387" t="n"/>
    </row>
    <row r="280">
      <c r="B280" s="1" t="n"/>
      <c r="F280" s="1" t="n"/>
      <c r="H280" s="1" t="n"/>
      <c r="I280" s="1" t="n"/>
      <c r="J280" s="1" t="n"/>
      <c r="K280" s="1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P281" s="387" t="n"/>
      <c r="Q281" s="387" t="n"/>
      <c r="R281" s="387" t="n"/>
      <c r="S281" s="387" t="n"/>
    </row>
  </sheetData>
  <mergeCells count="53">
    <mergeCell ref="G155:H155"/>
    <mergeCell ref="A257:E257"/>
    <mergeCell ref="A260:E260"/>
    <mergeCell ref="A1:E1"/>
    <mergeCell ref="G176:H176"/>
    <mergeCell ref="J155:K155"/>
    <mergeCell ref="J69:K69"/>
    <mergeCell ref="A88:E88"/>
    <mergeCell ref="A197:E197"/>
    <mergeCell ref="A110:E110"/>
    <mergeCell ref="J176:K176"/>
    <mergeCell ref="A69:E69"/>
    <mergeCell ref="A218:E218"/>
    <mergeCell ref="A25:E25"/>
    <mergeCell ref="J260:K260"/>
    <mergeCell ref="A277:E277"/>
    <mergeCell ref="A66:E66"/>
    <mergeCell ref="G69:H69"/>
    <mergeCell ref="A236:E236"/>
    <mergeCell ref="G3:H3"/>
    <mergeCell ref="J197:K197"/>
    <mergeCell ref="A3:E3"/>
    <mergeCell ref="G239:H239"/>
    <mergeCell ref="A239:E239"/>
    <mergeCell ref="A113:E113"/>
    <mergeCell ref="J218:K218"/>
    <mergeCell ref="G260:H260"/>
    <mergeCell ref="J25:K25"/>
    <mergeCell ref="A47:E47"/>
    <mergeCell ref="A194:E194"/>
    <mergeCell ref="J239:K239"/>
    <mergeCell ref="J113:K113"/>
    <mergeCell ref="J91:K91"/>
    <mergeCell ref="A22:E22"/>
    <mergeCell ref="J47:K47"/>
    <mergeCell ref="G197:H197"/>
    <mergeCell ref="A215:E215"/>
    <mergeCell ref="A91:E91"/>
    <mergeCell ref="J3:K3"/>
    <mergeCell ref="J134:K134"/>
    <mergeCell ref="G113:H113"/>
    <mergeCell ref="G91:H91"/>
    <mergeCell ref="A131:E131"/>
    <mergeCell ref="G218:H218"/>
    <mergeCell ref="G47:H47"/>
    <mergeCell ref="A134:E134"/>
    <mergeCell ref="G25:H25"/>
    <mergeCell ref="G134:H134"/>
    <mergeCell ref="A152:E152"/>
    <mergeCell ref="A155:E155"/>
    <mergeCell ref="A44:E44"/>
    <mergeCell ref="A173:E173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0"/>
  <sheetViews>
    <sheetView workbookViewId="0">
      <selection activeCell="B18" sqref="B18:B19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자산(2018)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4.25" customHeight="1">
      <c r="B2" s="1" t="n"/>
      <c r="F2" s="1" t="n"/>
      <c r="H2" s="1" t="n"/>
      <c r="I2" s="1" t="n"/>
      <c r="J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4.25" customFormat="1" customHeight="1" s="1">
      <c r="A3" s="164" t="inlineStr">
        <is>
          <t>2018.12.31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7236386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B46+E6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40000000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B47+E7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30000000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[신한B] 신한 새희망 적금[루옌]</t>
        </is>
      </c>
      <c r="B8" s="98" t="n">
        <v>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159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2" t="inlineStr">
        <is>
          <t>21. 무배당 한아름행복플러스종합보험1404(한화손해보험)</t>
        </is>
      </c>
      <c r="B12" s="61" t="n">
        <v>43000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42" t="inlineStr">
        <is>
          <t>22. 무배당 굿앤굿어린이CI보험(Hi1304)(현대해상, 진수종)</t>
        </is>
      </c>
      <c r="B13" s="61" t="n">
        <v>52000</v>
      </c>
      <c r="C13" s="137" t="n"/>
      <c r="D13" s="42" t="n"/>
      <c r="E13" s="42" t="n"/>
      <c r="F13" s="3" t="n"/>
      <c r="G13" s="17" t="inlineStr">
        <is>
          <t>총 합계</t>
        </is>
      </c>
      <c r="H13" s="11">
        <f>B18-B478</f>
        <v/>
      </c>
      <c r="I13" s="3" t="n"/>
      <c r="J13" s="53" t="inlineStr">
        <is>
          <t>01. 급여</t>
        </is>
      </c>
      <c r="K13" s="67" t="n">
        <v>4153702</v>
      </c>
      <c r="L13" s="3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23. 무배당플러스유니버설CI보험(한화생명, 루옌)</t>
        </is>
      </c>
      <c r="B14" s="61" t="n">
        <v>79217</v>
      </c>
      <c r="C14" s="137" t="n"/>
      <c r="D14" s="42" t="n"/>
      <c r="E14" s="42" t="n"/>
      <c r="F14" s="3" t="n"/>
      <c r="G14" s="17" t="inlineStr">
        <is>
          <t>가용 자산</t>
        </is>
      </c>
      <c r="H14" s="73">
        <f>B19-B479</f>
        <v/>
      </c>
      <c r="I14" s="3" t="n"/>
      <c r="J14" s="53" t="inlineStr">
        <is>
          <t> </t>
        </is>
      </c>
      <c r="K14" s="62" t="inlineStr">
        <is>
          <t> </t>
        </is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90. PCA 프리미어 변액유니버셜보험 Ⅲ(저축형)</t>
        </is>
      </c>
      <c r="B15" s="80" t="n">
        <v>9596444</v>
      </c>
      <c r="C15" s="137" t="n"/>
      <c r="D15" s="42" t="n"/>
      <c r="E15" s="134" t="n"/>
      <c r="F15" s="3" t="n"/>
      <c r="G15" s="2" t="n"/>
      <c r="H15" s="2" t="n"/>
      <c r="I15" s="3" t="n"/>
      <c r="J15" s="53" t="n"/>
      <c r="K15" s="384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7" t="inlineStr">
        <is>
          <t>2. 총 보험금</t>
        </is>
      </c>
      <c r="B16" s="14">
        <f>SUM(B11:B11)+B15</f>
        <v/>
      </c>
      <c r="C16" s="48" t="n"/>
      <c r="D16" s="48" t="n"/>
      <c r="E16" s="48" t="n"/>
      <c r="F16" s="3" t="n"/>
      <c r="G16" s="2" t="n"/>
      <c r="H16" s="2" t="n"/>
      <c r="I16" s="3" t="n"/>
      <c r="J16" s="53" t="n"/>
      <c r="K16" s="384" t="n"/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7" t="inlineStr">
        <is>
          <t>3. 전세금</t>
        </is>
      </c>
      <c r="B17" s="15" t="n">
        <v>250000000</v>
      </c>
      <c r="C17" s="48" t="n"/>
      <c r="D17" s="48" t="n"/>
      <c r="E17" s="48" t="n"/>
      <c r="F17" s="3" t="n"/>
      <c r="G17" s="2" t="n"/>
      <c r="H17" s="3" t="n"/>
      <c r="I17" s="3" t="n"/>
      <c r="J17" s="53" t="inlineStr">
        <is>
          <t> </t>
        </is>
      </c>
      <c r="K17" s="62" t="inlineStr">
        <is>
          <t> </t>
        </is>
      </c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9" t="inlineStr">
        <is>
          <t>90. 총 합계</t>
        </is>
      </c>
      <c r="B18" s="16">
        <f>B10+B16+B17</f>
        <v/>
      </c>
      <c r="C18" s="50" t="n"/>
      <c r="D18" s="50" t="n"/>
      <c r="E18" s="50" t="n"/>
      <c r="F18" s="3" t="n"/>
      <c r="G18" s="2" t="n"/>
      <c r="H18" s="2" t="n"/>
      <c r="I18" s="3" t="n"/>
      <c r="J18" s="55" t="inlineStr">
        <is>
          <t>수입(B) 총합</t>
        </is>
      </c>
      <c r="K18" s="63">
        <f>SUM(K13:K16)</f>
        <v/>
      </c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91. 가용 자산</t>
        </is>
      </c>
      <c r="B19" s="16">
        <f>B10+B16+B17</f>
        <v/>
      </c>
      <c r="C19" s="50" t="n"/>
      <c r="D19" s="50" t="n"/>
      <c r="E19" s="50" t="n"/>
      <c r="F19" s="3" t="n"/>
      <c r="G19" s="2" t="n"/>
      <c r="H19" s="2" t="n"/>
      <c r="I19" s="3" t="n"/>
      <c r="J19" s="56" t="inlineStr">
        <is>
          <t>총 합계([B] -[A])</t>
        </is>
      </c>
      <c r="K19" s="64">
        <f>K18-K12</f>
        <v/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385" t="inlineStr">
        <is>
          <t>12월 결산 - 당뇨병으로 인슐린 펌프 구입(232만원), 입원(25만원) 소비</t>
        </is>
      </c>
      <c r="B20" s="374" t="n"/>
      <c r="C20" s="374" t="n"/>
      <c r="D20" s="374" t="n"/>
      <c r="E20" s="375" t="n"/>
      <c r="F20" s="3" t="n"/>
      <c r="G20" s="2" t="n"/>
      <c r="H20" s="2" t="n"/>
      <c r="I20" s="3" t="n"/>
      <c r="M20" s="387" t="n"/>
      <c r="N20" s="387" t="n"/>
      <c r="O20" s="387" t="n"/>
      <c r="P20" s="387" t="n"/>
      <c r="Q20" s="387" t="n"/>
      <c r="R20" s="387" t="n"/>
      <c r="S20" s="387" t="n"/>
    </row>
    <row r="21" ht="14.25" customHeight="1">
      <c r="B21" s="1" t="n"/>
      <c r="F21" s="1" t="n"/>
      <c r="H21" s="1" t="n"/>
      <c r="I21" s="1" t="n"/>
      <c r="J21" s="1" t="n"/>
      <c r="K21" s="1" t="n"/>
      <c r="M21" s="387" t="n"/>
      <c r="N21" s="387" t="n"/>
      <c r="O21" s="387" t="n"/>
      <c r="P21" s="387" t="n"/>
      <c r="Q21" s="387" t="n"/>
      <c r="R21" s="387" t="n"/>
      <c r="S21" s="387" t="n"/>
    </row>
    <row r="22" ht="13.5" customHeight="1">
      <c r="B22" s="1" t="n"/>
      <c r="F22" s="1" t="n"/>
      <c r="H22" s="1" t="n"/>
      <c r="I22" s="1" t="n"/>
      <c r="K22" s="1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Format="1" customHeight="1" s="1">
      <c r="A23" s="164" t="inlineStr">
        <is>
          <t>2018.11.30</t>
        </is>
      </c>
      <c r="B23" s="374" t="n"/>
      <c r="C23" s="374" t="n"/>
      <c r="D23" s="374" t="n"/>
      <c r="E23" s="375" t="n"/>
      <c r="F23" s="2" t="n"/>
      <c r="G23" s="378" t="inlineStr">
        <is>
          <t>은행 결산</t>
        </is>
      </c>
      <c r="H23" s="375" t="n"/>
      <c r="I23" s="3" t="n"/>
      <c r="J23" s="379" t="inlineStr">
        <is>
          <t>11월 지출</t>
        </is>
      </c>
      <c r="K23" s="375" t="n"/>
      <c r="L23" s="3" t="n"/>
      <c r="M23" s="498" t="n"/>
      <c r="N23" s="498" t="n"/>
      <c r="O23" s="498" t="n"/>
      <c r="P23" s="387" t="n"/>
      <c r="Q23" s="387" t="n"/>
      <c r="R23" s="387" t="n"/>
      <c r="S23" s="387" t="n"/>
    </row>
    <row r="24" ht="14.25" customFormat="1" customHeight="1" s="1">
      <c r="A24" s="4" t="inlineStr">
        <is>
          <t>내용</t>
        </is>
      </c>
      <c r="B24" s="5" t="inlineStr">
        <is>
          <t>금액</t>
        </is>
      </c>
      <c r="C24" s="6" t="inlineStr">
        <is>
          <t>원금</t>
        </is>
      </c>
      <c r="D24" s="6" t="inlineStr">
        <is>
          <t>손익</t>
        </is>
      </c>
      <c r="E24" s="6" t="inlineStr">
        <is>
          <t>수익률(%)</t>
        </is>
      </c>
      <c r="F24" s="2" t="n"/>
      <c r="G24" s="9" t="inlineStr">
        <is>
          <t>SC은행 자산 상태</t>
        </is>
      </c>
      <c r="H24" s="10" t="inlineStr">
        <is>
          <t>금액</t>
        </is>
      </c>
      <c r="I24" s="3" t="n"/>
      <c r="J24" s="65" t="inlineStr">
        <is>
          <t>내역</t>
        </is>
      </c>
      <c r="K24" s="65" t="inlineStr">
        <is>
          <t>금액</t>
        </is>
      </c>
      <c r="M24" s="387" t="n"/>
      <c r="N24" s="387" t="n"/>
      <c r="O24" s="387" t="n"/>
      <c r="P24" s="387" t="n"/>
      <c r="Q24" s="387" t="n"/>
      <c r="R24" s="387" t="n"/>
      <c r="S24" s="387" t="n"/>
    </row>
    <row r="25" ht="14.25" customFormat="1" customHeight="1" s="1">
      <c r="A25" s="45" t="inlineStr">
        <is>
          <t>01. 신한은행([06] - [05])</t>
        </is>
      </c>
      <c r="B25" s="59">
        <f>H28</f>
        <v/>
      </c>
      <c r="C25" s="42" t="n"/>
      <c r="D25" s="42" t="n"/>
      <c r="E25" s="42" t="n"/>
      <c r="F25" s="3" t="n"/>
      <c r="G25" s="51" t="inlineStr">
        <is>
          <t>신한은행</t>
        </is>
      </c>
      <c r="H25" s="83" t="n">
        <v>6632460</v>
      </c>
      <c r="I25" s="3" t="n"/>
      <c r="J25" s="53" t="inlineStr">
        <is>
          <t>91. 월 고정 지출</t>
        </is>
      </c>
      <c r="K25" s="67" t="n">
        <v>1859867</v>
      </c>
      <c r="M25" s="387" t="n"/>
      <c r="N25" s="387" t="n"/>
      <c r="O25" s="387" t="n"/>
      <c r="P25" s="387" t="n"/>
      <c r="Q25" s="387" t="n"/>
      <c r="R25" s="387" t="n"/>
      <c r="S25" s="387" t="n"/>
    </row>
    <row r="26" ht="14.25" customFormat="1" customHeight="1" s="1">
      <c r="A26" s="7" t="inlineStr">
        <is>
          <t>70. [수협B] Sh 쑥쑥크는 아이적금(수종)</t>
        </is>
      </c>
      <c r="B26" s="98">
        <f>B66+E26</f>
        <v/>
      </c>
      <c r="C26" s="8" t="n"/>
      <c r="D26" s="8" t="n"/>
      <c r="E26" s="19" t="n">
        <v>100000</v>
      </c>
      <c r="F26" s="3" t="n"/>
      <c r="G26" s="51" t="inlineStr">
        <is>
          <t>신한은행(예금)</t>
        </is>
      </c>
      <c r="H26" s="83" t="n">
        <v>40000000</v>
      </c>
      <c r="I26" s="3" t="n"/>
      <c r="J26" s="311" t="n"/>
      <c r="K26" s="311" t="n"/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7" t="inlineStr">
        <is>
          <t>71. [수협B] Sh보고싶다! 명태야 적금2수종)</t>
        </is>
      </c>
      <c r="B27" s="98">
        <f>B67+E27</f>
        <v/>
      </c>
      <c r="C27" s="8" t="n"/>
      <c r="D27" s="8" t="n"/>
      <c r="E27" s="19" t="n">
        <v>100000</v>
      </c>
      <c r="F27" s="3" t="n"/>
      <c r="G27" s="51" t="inlineStr">
        <is>
          <t>신한은행_02(예금)</t>
        </is>
      </c>
      <c r="H27" s="83" t="n">
        <v>30000000</v>
      </c>
      <c r="I27" s="3" t="n"/>
      <c r="J27" s="311" t="n"/>
      <c r="K27" s="311" t="n"/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72. [신한B] 신한 새희망 적금[루옌]</t>
        </is>
      </c>
      <c r="B28" s="98" t="n">
        <v>0</v>
      </c>
      <c r="C28" s="8" t="n"/>
      <c r="D28" s="8" t="n"/>
      <c r="E28" s="19" t="inlineStr">
        <is>
          <t> </t>
        </is>
      </c>
      <c r="F28" s="3" t="n"/>
      <c r="G28" s="52" t="inlineStr">
        <is>
          <t>[06] 은행 예. 적금 총합</t>
        </is>
      </c>
      <c r="H28" s="12">
        <f>SUM(H25:H27)</f>
        <v/>
      </c>
      <c r="I28" s="3" t="n"/>
      <c r="J28" s="311" t="n"/>
      <c r="K28" s="311" t="n"/>
      <c r="L28" s="3" t="n"/>
      <c r="M28" s="498" t="n"/>
      <c r="N28" s="498" t="n"/>
      <c r="O28" s="498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73. [우리B] 주택청약종합저축(태만)</t>
        </is>
      </c>
      <c r="B29" s="98" t="n">
        <v>1900000</v>
      </c>
      <c r="C29" s="8" t="n"/>
      <c r="D29" s="8" t="n"/>
      <c r="E29" s="19" t="inlineStr">
        <is>
          <t> </t>
        </is>
      </c>
      <c r="F29" s="3" t="n"/>
      <c r="G29" s="2" t="n"/>
      <c r="H29" s="3" t="n"/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43" t="inlineStr">
        <is>
          <t>1. 총 예적금</t>
        </is>
      </c>
      <c r="B30" s="60">
        <f>SUM(B25:B29)</f>
        <v/>
      </c>
      <c r="C30" s="44" t="n"/>
      <c r="D30" s="44" t="n"/>
      <c r="E30" s="44" t="n"/>
      <c r="F30" s="3" t="n"/>
      <c r="G30" s="2" t="n"/>
      <c r="H30" s="3" t="n"/>
      <c r="I30" s="3" t="n"/>
      <c r="J30" s="311" t="n"/>
      <c r="K30" s="311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159" t="inlineStr">
        <is>
          <t>11. 무배당 PCA 드림링크 변액유니버셜보험 II(매형, 진태만)</t>
        </is>
      </c>
      <c r="B31" s="135" t="n">
        <v>8818177</v>
      </c>
      <c r="C31" s="137" t="n"/>
      <c r="D31" s="42" t="inlineStr">
        <is>
          <t> </t>
        </is>
      </c>
      <c r="E31" s="42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42" t="inlineStr">
        <is>
          <t>21. 무배당 한아름행복플러스종합보험1404(한화손해보험)</t>
        </is>
      </c>
      <c r="B32" s="61" t="n">
        <v>43000</v>
      </c>
      <c r="C32" s="137" t="n"/>
      <c r="D32" s="42" t="n"/>
      <c r="E32" s="46" t="n"/>
      <c r="F32" s="3" t="n"/>
      <c r="G32" s="9" t="inlineStr">
        <is>
          <t>전원 대비 증감</t>
        </is>
      </c>
      <c r="H32" s="10" t="inlineStr">
        <is>
          <t>금액</t>
        </is>
      </c>
      <c r="I32" s="3" t="n"/>
      <c r="J32" s="54" t="inlineStr">
        <is>
          <t>지출(A) 총합</t>
        </is>
      </c>
      <c r="K32" s="63">
        <f>K25+K26+K30</f>
        <v/>
      </c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42" t="inlineStr">
        <is>
          <t>22. 무배당 굿앤굿어린이CI보험(Hi1304)(현대해상, 진수종)</t>
        </is>
      </c>
      <c r="B33" s="61" t="n">
        <v>52000</v>
      </c>
      <c r="C33" s="137" t="n"/>
      <c r="D33" s="42" t="n"/>
      <c r="E33" s="42" t="n"/>
      <c r="F33" s="3" t="n"/>
      <c r="G33" s="17" t="inlineStr">
        <is>
          <t>총 합계</t>
        </is>
      </c>
      <c r="H33" s="11">
        <f>B38-B498</f>
        <v/>
      </c>
      <c r="I33" s="3" t="n"/>
      <c r="J33" s="53" t="inlineStr">
        <is>
          <t>01. 급여</t>
        </is>
      </c>
      <c r="K33" s="67" t="n">
        <v>4153702</v>
      </c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2" t="inlineStr">
        <is>
          <t>23. 무배당플러스유니버설CI보험(한화생명, 루옌)</t>
        </is>
      </c>
      <c r="B34" s="61" t="n">
        <v>79217</v>
      </c>
      <c r="C34" s="137" t="n"/>
      <c r="D34" s="42" t="n"/>
      <c r="E34" s="42" t="n"/>
      <c r="F34" s="3" t="n"/>
      <c r="G34" s="17" t="inlineStr">
        <is>
          <t>가용 자산</t>
        </is>
      </c>
      <c r="H34" s="73">
        <f>B39-B499</f>
        <v/>
      </c>
      <c r="I34" s="3" t="n"/>
      <c r="J34" s="53" t="inlineStr">
        <is>
          <t> </t>
        </is>
      </c>
      <c r="K34" s="62" t="inlineStr">
        <is>
          <t> </t>
        </is>
      </c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42" t="inlineStr">
        <is>
          <t>90. PCA 프리미어 변액유니버셜보험 Ⅲ(저축형)</t>
        </is>
      </c>
      <c r="B35" s="80" t="n">
        <v>9596444</v>
      </c>
      <c r="C35" s="137" t="n"/>
      <c r="D35" s="42" t="n"/>
      <c r="E35" s="134" t="n"/>
      <c r="F35" s="3" t="n"/>
      <c r="G35" s="2" t="n"/>
      <c r="H35" s="2" t="n"/>
      <c r="I35" s="3" t="n"/>
      <c r="J35" s="53" t="n"/>
      <c r="K35" s="384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7" t="inlineStr">
        <is>
          <t>2. 총 보험금</t>
        </is>
      </c>
      <c r="B36" s="14">
        <f>SUM(B31:B31)+B35</f>
        <v/>
      </c>
      <c r="C36" s="48" t="n"/>
      <c r="D36" s="48" t="n"/>
      <c r="E36" s="48" t="n"/>
      <c r="F36" s="3" t="n"/>
      <c r="G36" s="2" t="n"/>
      <c r="H36" s="2" t="n"/>
      <c r="I36" s="3" t="n"/>
      <c r="J36" s="53" t="n"/>
      <c r="K36" s="384" t="n"/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7" t="inlineStr">
        <is>
          <t>3. 전세금</t>
        </is>
      </c>
      <c r="B37" s="15" t="n">
        <v>250000000</v>
      </c>
      <c r="C37" s="48" t="n"/>
      <c r="D37" s="48" t="n"/>
      <c r="E37" s="48" t="n"/>
      <c r="F37" s="3" t="n"/>
      <c r="G37" s="2" t="n"/>
      <c r="H37" s="3" t="n"/>
      <c r="I37" s="3" t="n"/>
      <c r="J37" s="53" t="inlineStr">
        <is>
          <t> </t>
        </is>
      </c>
      <c r="K37" s="62" t="inlineStr">
        <is>
          <t> </t>
        </is>
      </c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9" t="inlineStr">
        <is>
          <t>90. 총 합계</t>
        </is>
      </c>
      <c r="B38" s="16">
        <f>B30+B36+B37</f>
        <v/>
      </c>
      <c r="C38" s="50" t="n"/>
      <c r="D38" s="50" t="n"/>
      <c r="E38" s="50" t="n"/>
      <c r="F38" s="3" t="n"/>
      <c r="G38" s="2" t="n"/>
      <c r="H38" s="2" t="n"/>
      <c r="I38" s="3" t="n"/>
      <c r="J38" s="55" t="inlineStr">
        <is>
          <t>수입(B) 총합</t>
        </is>
      </c>
      <c r="K38" s="63">
        <f>SUM(K33:K36)</f>
        <v/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9" t="inlineStr">
        <is>
          <t>91. 가용 자산</t>
        </is>
      </c>
      <c r="B39" s="16">
        <f>B30+B36+B37</f>
        <v/>
      </c>
      <c r="C39" s="50" t="n"/>
      <c r="D39" s="50" t="n"/>
      <c r="E39" s="50" t="n"/>
      <c r="F39" s="3" t="n"/>
      <c r="G39" s="2" t="n"/>
      <c r="H39" s="2" t="n"/>
      <c r="I39" s="3" t="n"/>
      <c r="J39" s="56" t="inlineStr">
        <is>
          <t>총 합계([B] -[A])</t>
        </is>
      </c>
      <c r="K39" s="64">
        <f>K38-K32</f>
        <v/>
      </c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385" t="inlineStr">
        <is>
          <t>11월 결산 - 루옌 임플란트 비용 80만원</t>
        </is>
      </c>
      <c r="B40" s="374" t="n"/>
      <c r="C40" s="374" t="n"/>
      <c r="D40" s="374" t="n"/>
      <c r="E40" s="375" t="n"/>
      <c r="F40" s="3" t="n"/>
      <c r="G40" s="2" t="n"/>
      <c r="H40" s="2" t="n"/>
      <c r="I40" s="3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Height="1">
      <c r="B41" s="1" t="n"/>
      <c r="F41" s="1" t="n"/>
      <c r="H41" s="1" t="n"/>
      <c r="I41" s="1" t="n"/>
      <c r="J41" s="1" t="n"/>
      <c r="K41" s="1" t="n"/>
      <c r="M41" s="387" t="n"/>
      <c r="N41" s="387" t="n"/>
      <c r="O41" s="387" t="n"/>
      <c r="P41" s="387" t="n"/>
      <c r="Q41" s="387" t="n"/>
      <c r="R41" s="387" t="n"/>
      <c r="S41" s="387" t="n"/>
    </row>
    <row r="42" ht="13.5" customHeight="1">
      <c r="B42" s="1" t="n"/>
      <c r="F42" s="1" t="n"/>
      <c r="H42" s="1" t="n"/>
      <c r="I42" s="1" t="n"/>
      <c r="K42" s="1" t="n"/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164" t="inlineStr">
        <is>
          <t>2018.10.31</t>
        </is>
      </c>
      <c r="B43" s="374" t="n"/>
      <c r="C43" s="374" t="n"/>
      <c r="D43" s="374" t="n"/>
      <c r="E43" s="375" t="n"/>
      <c r="F43" s="2" t="n"/>
      <c r="G43" s="378" t="inlineStr">
        <is>
          <t>은행 결산</t>
        </is>
      </c>
      <c r="H43" s="375" t="n"/>
      <c r="I43" s="3" t="n"/>
      <c r="J43" s="379" t="inlineStr">
        <is>
          <t>10월 지출</t>
        </is>
      </c>
      <c r="K43" s="375" t="n"/>
      <c r="L43" s="3" t="n"/>
      <c r="M43" s="498" t="n"/>
      <c r="N43" s="498" t="n"/>
      <c r="O43" s="498" t="n"/>
      <c r="P43" s="387" t="n"/>
      <c r="Q43" s="387" t="n"/>
      <c r="R43" s="387" t="n"/>
      <c r="S43" s="387" t="n"/>
    </row>
    <row r="44" ht="14.25" customFormat="1" customHeight="1" s="1">
      <c r="A44" s="4" t="inlineStr">
        <is>
          <t>내용</t>
        </is>
      </c>
      <c r="B44" s="5" t="inlineStr">
        <is>
          <t>금액</t>
        </is>
      </c>
      <c r="C44" s="6" t="inlineStr">
        <is>
          <t>원금</t>
        </is>
      </c>
      <c r="D44" s="6" t="inlineStr">
        <is>
          <t>손익</t>
        </is>
      </c>
      <c r="E44" s="6" t="inlineStr">
        <is>
          <t>수익률(%)</t>
        </is>
      </c>
      <c r="F44" s="2" t="n"/>
      <c r="G44" s="9" t="inlineStr">
        <is>
          <t>SC은행 자산 상태</t>
        </is>
      </c>
      <c r="H44" s="10" t="inlineStr">
        <is>
          <t>금액</t>
        </is>
      </c>
      <c r="I44" s="3" t="n"/>
      <c r="J44" s="65" t="inlineStr">
        <is>
          <t>내역</t>
        </is>
      </c>
      <c r="K44" s="65" t="inlineStr">
        <is>
          <t>금액</t>
        </is>
      </c>
      <c r="M44" s="387" t="n"/>
      <c r="N44" s="387" t="n"/>
      <c r="O44" s="387" t="n"/>
      <c r="P44" s="387" t="n"/>
      <c r="Q44" s="387" t="n"/>
      <c r="R44" s="387" t="n"/>
      <c r="S44" s="387" t="n"/>
    </row>
    <row r="45" ht="14.25" customFormat="1" customHeight="1" s="1">
      <c r="A45" s="45" t="inlineStr">
        <is>
          <t>01. 신한은행([06] - [05])</t>
        </is>
      </c>
      <c r="B45" s="59">
        <f>H48</f>
        <v/>
      </c>
      <c r="C45" s="42" t="n"/>
      <c r="D45" s="42" t="n"/>
      <c r="E45" s="42" t="n"/>
      <c r="F45" s="3" t="n"/>
      <c r="G45" s="51" t="inlineStr">
        <is>
          <t>신한은행</t>
        </is>
      </c>
      <c r="H45" s="83" t="n">
        <v>6632460</v>
      </c>
      <c r="I45" s="3" t="n"/>
      <c r="J45" s="53" t="inlineStr">
        <is>
          <t>91. 월 고정 지출</t>
        </is>
      </c>
      <c r="K45" s="67" t="n">
        <v>1859867</v>
      </c>
      <c r="M45" s="387" t="n"/>
      <c r="N45" s="387" t="n"/>
      <c r="O45" s="387" t="n"/>
      <c r="P45" s="387" t="n"/>
      <c r="Q45" s="387" t="n"/>
      <c r="R45" s="387" t="n"/>
      <c r="S45" s="387" t="n"/>
    </row>
    <row r="46" ht="14.25" customFormat="1" customHeight="1" s="1">
      <c r="A46" s="7" t="inlineStr">
        <is>
          <t>70. [수협B] Sh 쑥쑥크는 아이적금(수종)</t>
        </is>
      </c>
      <c r="B46" s="98" t="n">
        <v>100000</v>
      </c>
      <c r="C46" s="8" t="n"/>
      <c r="D46" s="8" t="n"/>
      <c r="E46" s="19" t="inlineStr">
        <is>
          <t> </t>
        </is>
      </c>
      <c r="F46" s="3" t="n"/>
      <c r="G46" s="51" t="inlineStr">
        <is>
          <t>신한은행(예금)</t>
        </is>
      </c>
      <c r="H46" s="83" t="n">
        <v>40000000</v>
      </c>
      <c r="I46" s="3" t="n"/>
      <c r="J46" s="311" t="n"/>
      <c r="K46" s="311" t="n"/>
      <c r="M46" s="387" t="n"/>
      <c r="N46" s="387" t="n"/>
      <c r="O46" s="387" t="n"/>
      <c r="P46" s="387" t="n"/>
      <c r="Q46" s="387" t="n"/>
      <c r="R46" s="387" t="n"/>
      <c r="S46" s="387" t="n"/>
    </row>
    <row r="47" ht="14.25" customFormat="1" customHeight="1" s="1">
      <c r="A47" s="7" t="inlineStr">
        <is>
          <t>71. [수협B] Sh보고싶다! 명태야 적금2수종)</t>
        </is>
      </c>
      <c r="B47" s="98" t="n">
        <v>100000</v>
      </c>
      <c r="C47" s="8" t="n"/>
      <c r="D47" s="8" t="n"/>
      <c r="E47" s="19" t="inlineStr">
        <is>
          <t> </t>
        </is>
      </c>
      <c r="F47" s="3" t="n"/>
      <c r="G47" s="51" t="inlineStr">
        <is>
          <t>신한은행_02(예금)</t>
        </is>
      </c>
      <c r="H47" s="83" t="n">
        <v>30000000</v>
      </c>
      <c r="I47" s="3" t="n"/>
      <c r="J47" s="311" t="n"/>
      <c r="K47" s="311" t="n"/>
      <c r="M47" s="387" t="n"/>
      <c r="N47" s="387" t="n"/>
      <c r="O47" s="387" t="n"/>
      <c r="P47" s="387" t="n"/>
      <c r="Q47" s="387" t="n"/>
      <c r="R47" s="387" t="n"/>
      <c r="S47" s="387" t="n"/>
    </row>
    <row r="48" ht="14.25" customFormat="1" customHeight="1" s="1">
      <c r="A48" s="7" t="inlineStr">
        <is>
          <t>72. [신한B] 신한 새희망 적금[루옌]</t>
        </is>
      </c>
      <c r="B48" s="98" t="n">
        <v>0</v>
      </c>
      <c r="C48" s="8" t="n"/>
      <c r="D48" s="8" t="n"/>
      <c r="E48" s="19" t="inlineStr">
        <is>
          <t> </t>
        </is>
      </c>
      <c r="F48" s="3" t="n"/>
      <c r="G48" s="52" t="inlineStr">
        <is>
          <t>[06] 은행 예. 적금 총합</t>
        </is>
      </c>
      <c r="H48" s="12">
        <f>SUM(H45:H47)</f>
        <v/>
      </c>
      <c r="I48" s="3" t="n"/>
      <c r="J48" s="311" t="n"/>
      <c r="K48" s="311" t="n"/>
      <c r="L48" s="3" t="n"/>
      <c r="M48" s="498" t="n"/>
      <c r="N48" s="498" t="n"/>
      <c r="O48" s="498" t="n"/>
      <c r="P48" s="387" t="n"/>
      <c r="Q48" s="387" t="n"/>
      <c r="R48" s="387" t="n"/>
      <c r="S48" s="387" t="n"/>
    </row>
    <row r="49" ht="14.25" customFormat="1" customHeight="1" s="1">
      <c r="A49" s="7" t="inlineStr">
        <is>
          <t>73. [우리B] 주택청약종합저축(태만)</t>
        </is>
      </c>
      <c r="B49" s="98" t="n">
        <v>1900000</v>
      </c>
      <c r="C49" s="8" t="n"/>
      <c r="D49" s="8" t="n"/>
      <c r="E49" s="19" t="inlineStr">
        <is>
          <t> </t>
        </is>
      </c>
      <c r="F49" s="3" t="n"/>
      <c r="G49" s="2" t="n"/>
      <c r="H49" s="3" t="n"/>
      <c r="I49" s="3" t="n"/>
      <c r="J49" s="311" t="n"/>
      <c r="K49" s="311" t="n"/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43" t="inlineStr">
        <is>
          <t>1. 총 예적금</t>
        </is>
      </c>
      <c r="B50" s="60">
        <f>SUM(B45:B49)</f>
        <v/>
      </c>
      <c r="C50" s="44" t="n"/>
      <c r="D50" s="44" t="n"/>
      <c r="E50" s="44" t="n"/>
      <c r="F50" s="3" t="n"/>
      <c r="G50" s="2" t="n"/>
      <c r="H50" s="3" t="n"/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159" t="inlineStr">
        <is>
          <t>11. 무배당 PCA 드림링크 변액유니버셜보험 II(매형, 진태만)</t>
        </is>
      </c>
      <c r="B51" s="135" t="n">
        <v>8818177</v>
      </c>
      <c r="C51" s="137" t="n"/>
      <c r="D51" s="42" t="inlineStr">
        <is>
          <t> </t>
        </is>
      </c>
      <c r="E51" s="42" t="inlineStr">
        <is>
          <t> </t>
        </is>
      </c>
      <c r="F51" s="3" t="n"/>
      <c r="G51" s="2" t="n"/>
      <c r="H51" s="3" t="n"/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42" t="inlineStr">
        <is>
          <t>21. 무배당 한아름행복플러스종합보험1404(한화손해보험)</t>
        </is>
      </c>
      <c r="B52" s="61" t="n">
        <v>43000</v>
      </c>
      <c r="C52" s="137" t="n"/>
      <c r="D52" s="42" t="n"/>
      <c r="E52" s="46" t="n"/>
      <c r="F52" s="3" t="n"/>
      <c r="G52" s="9" t="inlineStr">
        <is>
          <t>전원 대비 증감</t>
        </is>
      </c>
      <c r="H52" s="10" t="inlineStr">
        <is>
          <t>금액</t>
        </is>
      </c>
      <c r="I52" s="3" t="n"/>
      <c r="J52" s="54" t="inlineStr">
        <is>
          <t>지출(A) 총합</t>
        </is>
      </c>
      <c r="K52" s="63">
        <f>K45+K46+K50</f>
        <v/>
      </c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42" t="inlineStr">
        <is>
          <t>22. 무배당 굿앤굿어린이CI보험(Hi1304)(현대해상, 진수종)</t>
        </is>
      </c>
      <c r="B53" s="61" t="n">
        <v>52000</v>
      </c>
      <c r="C53" s="137" t="n"/>
      <c r="D53" s="42" t="n"/>
      <c r="E53" s="42" t="n"/>
      <c r="F53" s="3" t="n"/>
      <c r="G53" s="17" t="inlineStr">
        <is>
          <t>총 합계</t>
        </is>
      </c>
      <c r="H53" s="11">
        <f>B58-B498</f>
        <v/>
      </c>
      <c r="I53" s="3" t="n"/>
      <c r="J53" s="53" t="inlineStr">
        <is>
          <t>01. 급여</t>
        </is>
      </c>
      <c r="K53" s="67" t="n">
        <v>4153702</v>
      </c>
      <c r="L53" s="3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42" t="inlineStr">
        <is>
          <t>23. 무배당플러스유니버설CI보험(한화생명, 루옌)</t>
        </is>
      </c>
      <c r="B54" s="61" t="n">
        <v>79217</v>
      </c>
      <c r="C54" s="137" t="n"/>
      <c r="D54" s="42" t="n"/>
      <c r="E54" s="42" t="n"/>
      <c r="F54" s="3" t="n"/>
      <c r="G54" s="17" t="inlineStr">
        <is>
          <t>가용 자산</t>
        </is>
      </c>
      <c r="H54" s="73">
        <f>B59-B499</f>
        <v/>
      </c>
      <c r="I54" s="3" t="n"/>
      <c r="J54" s="53" t="inlineStr">
        <is>
          <t> </t>
        </is>
      </c>
      <c r="K54" s="62" t="inlineStr">
        <is>
          <t> </t>
        </is>
      </c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42" t="inlineStr">
        <is>
          <t>90. PCA 프리미어 변액유니버셜보험 Ⅲ(저축형)</t>
        </is>
      </c>
      <c r="B55" s="80" t="n">
        <v>9596444</v>
      </c>
      <c r="C55" s="137" t="n"/>
      <c r="D55" s="42" t="n"/>
      <c r="E55" s="134" t="n"/>
      <c r="F55" s="3" t="n"/>
      <c r="G55" s="2" t="n"/>
      <c r="H55" s="2" t="n"/>
      <c r="I55" s="3" t="n"/>
      <c r="J55" s="53" t="n"/>
      <c r="K55" s="384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7" t="inlineStr">
        <is>
          <t>2. 총 보험금</t>
        </is>
      </c>
      <c r="B56" s="14">
        <f>SUM(B51:B51)+B55</f>
        <v/>
      </c>
      <c r="C56" s="48" t="n"/>
      <c r="D56" s="48" t="n"/>
      <c r="E56" s="48" t="n"/>
      <c r="F56" s="3" t="n"/>
      <c r="G56" s="2" t="n"/>
      <c r="H56" s="2" t="n"/>
      <c r="I56" s="3" t="n"/>
      <c r="J56" s="53" t="n"/>
      <c r="K56" s="384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47" t="inlineStr">
        <is>
          <t>3. 전세금</t>
        </is>
      </c>
      <c r="B57" s="15" t="n">
        <v>250000000</v>
      </c>
      <c r="C57" s="48" t="n"/>
      <c r="D57" s="48" t="n"/>
      <c r="E57" s="48" t="n"/>
      <c r="F57" s="3" t="n"/>
      <c r="G57" s="2" t="n"/>
      <c r="H57" s="3" t="n"/>
      <c r="I57" s="3" t="n"/>
      <c r="J57" s="53" t="inlineStr">
        <is>
          <t> </t>
        </is>
      </c>
      <c r="K57" s="62" t="inlineStr">
        <is>
          <t> </t>
        </is>
      </c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9" t="inlineStr">
        <is>
          <t>90. 총 합계</t>
        </is>
      </c>
      <c r="B58" s="16">
        <f>B50+B56+B57</f>
        <v/>
      </c>
      <c r="C58" s="50" t="n"/>
      <c r="D58" s="50" t="n"/>
      <c r="E58" s="50" t="n"/>
      <c r="F58" s="3" t="n"/>
      <c r="G58" s="2" t="n"/>
      <c r="H58" s="2" t="n"/>
      <c r="I58" s="3" t="n"/>
      <c r="J58" s="55" t="inlineStr">
        <is>
          <t>수입(B) 총합</t>
        </is>
      </c>
      <c r="K58" s="63">
        <f>SUM(K53:K56)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9" t="inlineStr">
        <is>
          <t>91. 가용 자산</t>
        </is>
      </c>
      <c r="B59" s="16">
        <f>B50+B56+B57</f>
        <v/>
      </c>
      <c r="C59" s="50" t="n"/>
      <c r="D59" s="50" t="n"/>
      <c r="E59" s="50" t="n"/>
      <c r="F59" s="3" t="n"/>
      <c r="G59" s="2" t="n"/>
      <c r="H59" s="2" t="n"/>
      <c r="I59" s="3" t="n"/>
      <c r="J59" s="56" t="inlineStr">
        <is>
          <t>총 합계([B] -[A])</t>
        </is>
      </c>
      <c r="K59" s="64">
        <f>K58-K52</f>
        <v/>
      </c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385" t="inlineStr">
        <is>
          <t xml:space="preserve">10월 결산 - </t>
        </is>
      </c>
      <c r="B60" s="374" t="n"/>
      <c r="C60" s="374" t="n"/>
      <c r="D60" s="374" t="n"/>
      <c r="E60" s="375" t="n"/>
      <c r="F60" s="3" t="n"/>
      <c r="G60" s="2" t="n"/>
      <c r="H60" s="2" t="n"/>
      <c r="I60" s="3" t="n"/>
      <c r="M60" s="387" t="n"/>
      <c r="N60" s="387" t="n"/>
      <c r="O60" s="387" t="n"/>
      <c r="P60" s="387" t="n"/>
      <c r="Q60" s="387" t="n"/>
      <c r="R60" s="387" t="n"/>
      <c r="S60" s="387" t="n"/>
    </row>
    <row r="61" ht="14.25" customHeight="1">
      <c r="B61" s="1" t="n"/>
      <c r="F61" s="1" t="n"/>
      <c r="H61" s="1" t="n"/>
      <c r="I61" s="1" t="n"/>
      <c r="J61" s="1" t="n"/>
      <c r="K61" s="1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Height="1">
      <c r="B62" s="1" t="n"/>
      <c r="F62" s="1" t="n"/>
      <c r="H62" s="1" t="n"/>
      <c r="I62" s="1" t="n"/>
      <c r="K62" s="1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164" t="inlineStr">
        <is>
          <t>2018.09.30</t>
        </is>
      </c>
      <c r="B63" s="374" t="n"/>
      <c r="C63" s="374" t="n"/>
      <c r="D63" s="374" t="n"/>
      <c r="E63" s="375" t="n"/>
      <c r="F63" s="2" t="n"/>
      <c r="G63" s="378" t="inlineStr">
        <is>
          <t>은행 결산</t>
        </is>
      </c>
      <c r="H63" s="375" t="n"/>
      <c r="I63" s="3" t="n"/>
      <c r="J63" s="379" t="inlineStr">
        <is>
          <t>9월 지출</t>
        </is>
      </c>
      <c r="K63" s="375" t="n"/>
      <c r="L63" s="3" t="n"/>
      <c r="M63" s="498" t="n"/>
      <c r="N63" s="498" t="n"/>
      <c r="O63" s="498" t="n"/>
      <c r="P63" s="387" t="n"/>
      <c r="Q63" s="387" t="n"/>
      <c r="R63" s="387" t="n"/>
      <c r="S63" s="387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5" t="inlineStr">
        <is>
          <t>01. 신한은행([06] - [05])</t>
        </is>
      </c>
      <c r="B65" s="59">
        <f>H68</f>
        <v/>
      </c>
      <c r="C65" s="42" t="n"/>
      <c r="D65" s="42" t="n"/>
      <c r="E65" s="42" t="n"/>
      <c r="F65" s="3" t="n"/>
      <c r="G65" s="51" t="inlineStr">
        <is>
          <t>신한은행</t>
        </is>
      </c>
      <c r="H65" s="83" t="n">
        <v>4836274</v>
      </c>
      <c r="I65" s="3" t="n"/>
      <c r="J65" s="53" t="inlineStr">
        <is>
          <t>91. 월 고정 지출</t>
        </is>
      </c>
      <c r="K65" s="67" t="n">
        <v>1859867</v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7" t="inlineStr">
        <is>
          <t>70. [국민B] KB 국민행복 적금(루옌)</t>
        </is>
      </c>
      <c r="B66" s="98" t="n">
        <v>0</v>
      </c>
      <c r="C66" s="8" t="n"/>
      <c r="D66" s="8" t="n"/>
      <c r="E66" s="19" t="inlineStr">
        <is>
          <t> </t>
        </is>
      </c>
      <c r="F66" s="3" t="n"/>
      <c r="G66" s="51" t="inlineStr">
        <is>
          <t>신한은행(예금)</t>
        </is>
      </c>
      <c r="H66" s="83" t="n">
        <v>40000000</v>
      </c>
      <c r="I66" s="3" t="n"/>
      <c r="J66" s="311" t="n"/>
      <c r="K66" s="311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Format="1" customHeight="1" s="1">
      <c r="A67" s="7" t="inlineStr">
        <is>
          <t>71. [기업B] 신서민섬김 적금(루옌)</t>
        </is>
      </c>
      <c r="B67" s="98" t="n">
        <v>0</v>
      </c>
      <c r="C67" s="8" t="n"/>
      <c r="D67" s="8" t="n"/>
      <c r="E67" s="19" t="inlineStr">
        <is>
          <t> </t>
        </is>
      </c>
      <c r="F67" s="3" t="n"/>
      <c r="G67" s="51" t="inlineStr">
        <is>
          <t>신한은행_02(예금)</t>
        </is>
      </c>
      <c r="H67" s="83" t="n">
        <v>30000000</v>
      </c>
      <c r="I67" s="3" t="n"/>
      <c r="J67" s="311" t="n"/>
      <c r="K67" s="31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Format="1" customHeight="1" s="1">
      <c r="A68" s="7" t="inlineStr">
        <is>
          <t>72. [신한B] 신한 새희망 적금[루옌]</t>
        </is>
      </c>
      <c r="B68" s="98" t="n">
        <v>0</v>
      </c>
      <c r="C68" s="8" t="n"/>
      <c r="D68" s="8" t="n"/>
      <c r="E68" s="19" t="inlineStr">
        <is>
          <t> </t>
        </is>
      </c>
      <c r="F68" s="3" t="n"/>
      <c r="G68" s="52" t="inlineStr">
        <is>
          <t>[06] 은행 예. 적금 총합</t>
        </is>
      </c>
      <c r="H68" s="12">
        <f>SUM(H65:H67)</f>
        <v/>
      </c>
      <c r="I68" s="3" t="n"/>
      <c r="J68" s="311" t="n"/>
      <c r="K68" s="311" t="n"/>
      <c r="L68" s="3" t="n"/>
      <c r="M68" s="498" t="n"/>
      <c r="N68" s="498" t="n"/>
      <c r="O68" s="498" t="n"/>
      <c r="P68" s="387" t="n"/>
      <c r="Q68" s="387" t="n"/>
      <c r="R68" s="387" t="n"/>
      <c r="S68" s="387" t="n"/>
    </row>
    <row r="69" ht="14.25" customFormat="1" customHeigh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inlineStr">
        <is>
          <t> </t>
        </is>
      </c>
      <c r="F69" s="3" t="n"/>
      <c r="G69" s="2" t="n"/>
      <c r="H69" s="3" t="n"/>
      <c r="I69" s="3" t="n"/>
      <c r="J69" s="311" t="n"/>
      <c r="K69" s="311" t="n"/>
      <c r="M69" s="387" t="n"/>
      <c r="N69" s="387" t="n"/>
      <c r="O69" s="387" t="n"/>
      <c r="P69" s="387" t="n"/>
      <c r="Q69" s="387" t="n"/>
      <c r="R69" s="387" t="n"/>
      <c r="S69" s="387" t="n"/>
    </row>
    <row r="70" ht="14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2" t="n"/>
      <c r="H70" s="3" t="n"/>
      <c r="I70" s="3" t="n"/>
      <c r="J70" s="311" t="n"/>
      <c r="K70" s="311" t="n"/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159" t="inlineStr">
        <is>
          <t>11. 무배당 PCA 드림링크 변액유니버셜보험 II(매형, 진태만)</t>
        </is>
      </c>
      <c r="B71" s="135" t="n">
        <v>8818177</v>
      </c>
      <c r="C71" s="137" t="n"/>
      <c r="D71" s="42" t="inlineStr">
        <is>
          <t> </t>
        </is>
      </c>
      <c r="E71" s="42" t="inlineStr">
        <is>
          <t> </t>
        </is>
      </c>
      <c r="F71" s="3" t="n"/>
      <c r="G71" s="2" t="n"/>
      <c r="H71" s="3" t="n"/>
      <c r="I71" s="3" t="n"/>
      <c r="J71" s="311" t="n"/>
      <c r="K71" s="311" t="n"/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42" t="inlineStr">
        <is>
          <t>21. 무배당 한아름행복플러스종합보험1404(한화손해보험)</t>
        </is>
      </c>
      <c r="B72" s="61" t="n">
        <v>43000</v>
      </c>
      <c r="C72" s="137" t="n"/>
      <c r="D72" s="42" t="n"/>
      <c r="E72" s="46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>
        <f>K65+K66+K70</f>
        <v/>
      </c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42" t="inlineStr">
        <is>
          <t>22. 무배당 굿앤굿어린이CI보험(Hi1304)(현대해상, 진수종)</t>
        </is>
      </c>
      <c r="B73" s="61" t="n">
        <v>52000</v>
      </c>
      <c r="C73" s="137" t="n"/>
      <c r="D73" s="42" t="n"/>
      <c r="E73" s="42" t="n"/>
      <c r="F73" s="3" t="n"/>
      <c r="G73" s="17" t="inlineStr">
        <is>
          <t>총 합계</t>
        </is>
      </c>
      <c r="H73" s="11">
        <f>B78-B498</f>
        <v/>
      </c>
      <c r="I73" s="3" t="n"/>
      <c r="J73" s="53" t="inlineStr">
        <is>
          <t>01. 급여</t>
        </is>
      </c>
      <c r="K73" s="67" t="n">
        <v>4153702</v>
      </c>
      <c r="L73" s="3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42" t="inlineStr">
        <is>
          <t>23. 무배당플러스유니버설CI보험(한화생명, 루옌)</t>
        </is>
      </c>
      <c r="B74" s="61" t="n">
        <v>79217</v>
      </c>
      <c r="C74" s="137" t="n"/>
      <c r="D74" s="42" t="n"/>
      <c r="E74" s="42" t="n"/>
      <c r="F74" s="3" t="n"/>
      <c r="G74" s="17" t="inlineStr">
        <is>
          <t>가용 자산</t>
        </is>
      </c>
      <c r="H74" s="73">
        <f>B79-B499</f>
        <v/>
      </c>
      <c r="I74" s="3" t="n"/>
      <c r="J74" s="53" t="inlineStr">
        <is>
          <t> </t>
        </is>
      </c>
      <c r="K74" s="62" t="inlineStr">
        <is>
          <t> </t>
        </is>
      </c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42" t="inlineStr">
        <is>
          <t>90. PCA 프리미어 변액유니버셜보험 Ⅲ(저축형)</t>
        </is>
      </c>
      <c r="B75" s="80" t="n">
        <v>9596444</v>
      </c>
      <c r="C75" s="137" t="n"/>
      <c r="D75" s="42" t="n"/>
      <c r="E75" s="134" t="n"/>
      <c r="F75" s="3" t="n"/>
      <c r="G75" s="2" t="n"/>
      <c r="H75" s="2" t="n"/>
      <c r="I75" s="3" t="n"/>
      <c r="J75" s="53" t="n"/>
      <c r="K75" s="384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47" t="inlineStr">
        <is>
          <t>2. 총 보험금</t>
        </is>
      </c>
      <c r="B76" s="14">
        <f>SUM(B71:B71)+B75</f>
        <v/>
      </c>
      <c r="C76" s="48" t="n"/>
      <c r="D76" s="48" t="n"/>
      <c r="E76" s="48" t="n"/>
      <c r="F76" s="3" t="n"/>
      <c r="G76" s="2" t="n"/>
      <c r="H76" s="2" t="n"/>
      <c r="I76" s="3" t="n"/>
      <c r="J76" s="53" t="n"/>
      <c r="K76" s="384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47" t="inlineStr">
        <is>
          <t>3. 전세금</t>
        </is>
      </c>
      <c r="B77" s="15" t="n">
        <v>250000000</v>
      </c>
      <c r="C77" s="48" t="n"/>
      <c r="D77" s="48" t="n"/>
      <c r="E77" s="48" t="n"/>
      <c r="F77" s="3" t="n"/>
      <c r="G77" s="2" t="n"/>
      <c r="H77" s="3" t="n"/>
      <c r="I77" s="3" t="n"/>
      <c r="J77" s="53" t="inlineStr">
        <is>
          <t> </t>
        </is>
      </c>
      <c r="K77" s="62" t="inlineStr">
        <is>
          <t> </t>
        </is>
      </c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9" t="inlineStr">
        <is>
          <t>90. 총 합계</t>
        </is>
      </c>
      <c r="B78" s="16">
        <f>B70+B76+B77</f>
        <v/>
      </c>
      <c r="C78" s="50" t="n"/>
      <c r="D78" s="50" t="n"/>
      <c r="E78" s="50" t="n"/>
      <c r="F78" s="3" t="n"/>
      <c r="G78" s="2" t="n"/>
      <c r="H78" s="2" t="n"/>
      <c r="I78" s="3" t="n"/>
      <c r="J78" s="55" t="inlineStr">
        <is>
          <t>수입(B) 총합</t>
        </is>
      </c>
      <c r="K78" s="63">
        <f>SUM(K73:K76)</f>
        <v/>
      </c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49" t="inlineStr">
        <is>
          <t>91. 가용 자산</t>
        </is>
      </c>
      <c r="B79" s="16">
        <f>B70+B76+B77</f>
        <v/>
      </c>
      <c r="C79" s="50" t="n"/>
      <c r="D79" s="50" t="n"/>
      <c r="E79" s="50" t="n"/>
      <c r="F79" s="3" t="n"/>
      <c r="G79" s="2" t="n"/>
      <c r="H79" s="2" t="n"/>
      <c r="I79" s="3" t="n"/>
      <c r="J79" s="56" t="inlineStr">
        <is>
          <t>총 합계([B] -[A])</t>
        </is>
      </c>
      <c r="K79" s="64">
        <f>K78-K72</f>
        <v/>
      </c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385" t="inlineStr">
        <is>
          <t>9월 결산 - 추석이라 지출 많았음</t>
        </is>
      </c>
      <c r="B80" s="374" t="n"/>
      <c r="C80" s="374" t="n"/>
      <c r="D80" s="374" t="n"/>
      <c r="E80" s="375" t="n"/>
      <c r="F80" s="3" t="n"/>
      <c r="G80" s="2" t="n"/>
      <c r="H80" s="2" t="n"/>
      <c r="I80" s="3" t="n"/>
      <c r="M80" s="387" t="n"/>
      <c r="N80" s="387" t="n"/>
      <c r="O80" s="387" t="n"/>
      <c r="P80" s="387" t="n"/>
      <c r="Q80" s="387" t="n"/>
      <c r="R80" s="387" t="n"/>
      <c r="S80" s="387" t="n"/>
    </row>
    <row r="81" ht="14.25" customHeight="1">
      <c r="B81" s="1" t="n"/>
      <c r="F81" s="1" t="n"/>
      <c r="H81" s="1" t="n"/>
      <c r="I81" s="1" t="n"/>
      <c r="J81" s="1" t="n"/>
      <c r="K81" s="1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Height="1">
      <c r="B82" s="1" t="n"/>
      <c r="F82" s="1" t="n"/>
      <c r="H82" s="1" t="n"/>
      <c r="I82" s="1" t="n"/>
      <c r="K82" s="1" t="n"/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164" t="inlineStr">
        <is>
          <t>2018.08.31</t>
        </is>
      </c>
      <c r="B83" s="374" t="n"/>
      <c r="C83" s="374" t="n"/>
      <c r="D83" s="374" t="n"/>
      <c r="E83" s="375" t="n"/>
      <c r="F83" s="2" t="n"/>
      <c r="G83" s="378" t="inlineStr">
        <is>
          <t>은행 결산</t>
        </is>
      </c>
      <c r="H83" s="375" t="n"/>
      <c r="I83" s="3" t="n"/>
      <c r="J83" s="379" t="inlineStr">
        <is>
          <t>8월 지출</t>
        </is>
      </c>
      <c r="K83" s="375" t="n"/>
      <c r="L83" s="3" t="n"/>
      <c r="M83" s="498" t="n"/>
      <c r="N83" s="498" t="n"/>
      <c r="O83" s="498" t="n"/>
      <c r="P83" s="387" t="n"/>
      <c r="Q83" s="387" t="n"/>
      <c r="R83" s="387" t="n"/>
      <c r="S83" s="387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SC은행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5" t="inlineStr">
        <is>
          <t>01. 신한은행([06] - [05])</t>
        </is>
      </c>
      <c r="B85" s="59">
        <f>H88</f>
        <v/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3475723</v>
      </c>
      <c r="I85" s="3" t="n"/>
      <c r="J85" s="53" t="inlineStr">
        <is>
          <t>91. 월 고정 지출</t>
        </is>
      </c>
      <c r="K85" s="67" t="n">
        <v>1859867</v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7" t="inlineStr">
        <is>
          <t>70. [국민B] KB 국민행복 적금(루옌)</t>
        </is>
      </c>
      <c r="B86" s="98" t="n">
        <v>0</v>
      </c>
      <c r="C86" s="8" t="n"/>
      <c r="D86" s="8" t="n"/>
      <c r="E86" s="19" t="inlineStr">
        <is>
          <t> </t>
        </is>
      </c>
      <c r="F86" s="3" t="n"/>
      <c r="G86" s="51" t="inlineStr">
        <is>
          <t>신한은행(예금)</t>
        </is>
      </c>
      <c r="H86" s="83" t="n">
        <v>40000000</v>
      </c>
      <c r="I86" s="3" t="n"/>
      <c r="J86" s="311" t="n"/>
      <c r="K86" s="311" t="n"/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7" t="inlineStr">
        <is>
          <t>71. [기업B] 신서민섬김 적금(루옌)</t>
        </is>
      </c>
      <c r="B87" s="98" t="n">
        <v>0</v>
      </c>
      <c r="C87" s="8" t="n"/>
      <c r="D87" s="8" t="n"/>
      <c r="E87" s="19" t="inlineStr">
        <is>
          <t> </t>
        </is>
      </c>
      <c r="F87" s="3" t="n"/>
      <c r="G87" s="51" t="inlineStr">
        <is>
          <t>신한은행_02(예금)</t>
        </is>
      </c>
      <c r="H87" s="83" t="n">
        <v>30000000</v>
      </c>
      <c r="I87" s="3" t="n"/>
      <c r="J87" s="311" t="n"/>
      <c r="K87" s="311" t="n"/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7" t="inlineStr">
        <is>
          <t>72. [신한B] 신한 새희망 적금[루옌]</t>
        </is>
      </c>
      <c r="B88" s="98" t="n">
        <v>0</v>
      </c>
      <c r="C88" s="8" t="n"/>
      <c r="D88" s="8" t="n"/>
      <c r="E88" s="19" t="inlineStr">
        <is>
          <t> </t>
        </is>
      </c>
      <c r="F88" s="3" t="n"/>
      <c r="G88" s="52" t="inlineStr">
        <is>
          <t>[06] 은행 예. 적금 총합</t>
        </is>
      </c>
      <c r="H88" s="12">
        <f>SUM(H85:H87)</f>
        <v/>
      </c>
      <c r="I88" s="3" t="n"/>
      <c r="J88" s="311" t="n"/>
      <c r="K88" s="311" t="n"/>
      <c r="L88" s="3" t="n"/>
      <c r="M88" s="498" t="n"/>
      <c r="N88" s="498" t="n"/>
      <c r="O88" s="498" t="n"/>
      <c r="P88" s="387" t="n"/>
      <c r="Q88" s="387" t="n"/>
      <c r="R88" s="387" t="n"/>
      <c r="S88" s="387" t="n"/>
    </row>
    <row r="89" ht="14.25" customFormat="1" customHeight="1" s="1">
      <c r="A89" s="7" t="inlineStr">
        <is>
          <t>73. [우리B] 주택청약종합저축(태만)</t>
        </is>
      </c>
      <c r="B89" s="98" t="n">
        <v>1900000</v>
      </c>
      <c r="C89" s="8" t="n"/>
      <c r="D89" s="8" t="n"/>
      <c r="E89" s="19" t="inlineStr">
        <is>
          <t> </t>
        </is>
      </c>
      <c r="F89" s="3" t="n"/>
      <c r="G89" s="2" t="n"/>
      <c r="H89" s="3" t="n"/>
      <c r="I89" s="3" t="n"/>
      <c r="J89" s="311" t="n"/>
      <c r="K89" s="31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Format="1" customHeight="1" s="1">
      <c r="A90" s="43" t="inlineStr">
        <is>
          <t>1. 총 예적금</t>
        </is>
      </c>
      <c r="B90" s="60">
        <f>SUM(B85:B89)</f>
        <v/>
      </c>
      <c r="C90" s="44" t="n"/>
      <c r="D90" s="44" t="n"/>
      <c r="E90" s="44" t="n"/>
      <c r="F90" s="3" t="n"/>
      <c r="G90" s="2" t="n"/>
      <c r="H90" s="3" t="n"/>
      <c r="I90" s="3" t="n"/>
      <c r="J90" s="311" t="n"/>
      <c r="K90" s="311" t="n"/>
      <c r="M90" s="387" t="n"/>
      <c r="N90" s="387" t="n"/>
      <c r="O90" s="387" t="n"/>
      <c r="P90" s="387" t="n"/>
      <c r="Q90" s="387" t="n"/>
      <c r="R90" s="387" t="n"/>
      <c r="S90" s="387" t="n"/>
    </row>
    <row r="91" ht="14.25" customFormat="1" customHeight="1" s="1">
      <c r="A91" s="159" t="inlineStr">
        <is>
          <t>11. 무배당 PCA 드림링크 변액유니버셜보험 II(매형, 진태만)</t>
        </is>
      </c>
      <c r="B91" s="135" t="n">
        <v>8818177</v>
      </c>
      <c r="C91" s="137" t="n"/>
      <c r="D91" s="42" t="inlineStr">
        <is>
          <t> </t>
        </is>
      </c>
      <c r="E91" s="42" t="inlineStr">
        <is>
          <t> </t>
        </is>
      </c>
      <c r="F91" s="3" t="n"/>
      <c r="G91" s="2" t="n"/>
      <c r="H91" s="3" t="n"/>
      <c r="I91" s="3" t="n"/>
      <c r="J91" s="311" t="n"/>
      <c r="K91" s="311" t="n"/>
      <c r="M91" s="387" t="n"/>
      <c r="N91" s="387" t="n"/>
      <c r="O91" s="387" t="n"/>
      <c r="P91" s="387" t="n"/>
      <c r="Q91" s="387" t="n"/>
      <c r="R91" s="387" t="n"/>
      <c r="S91" s="387" t="n"/>
    </row>
    <row r="92" ht="14.25" customFormat="1" customHeight="1" s="1">
      <c r="A92" s="42" t="inlineStr">
        <is>
          <t>21. 무배당 한아름행복플러스종합보험1404(한화손해보험)</t>
        </is>
      </c>
      <c r="B92" s="61" t="n">
        <v>43000</v>
      </c>
      <c r="C92" s="137" t="n"/>
      <c r="D92" s="42" t="n"/>
      <c r="E92" s="46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>
        <f>K85+K86+K90</f>
        <v/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2" t="inlineStr">
        <is>
          <t>22. 무배당 굿앤굿어린이CI보험(Hi1304)(현대해상, 진수종)</t>
        </is>
      </c>
      <c r="B93" s="61" t="n">
        <v>52000</v>
      </c>
      <c r="C93" s="137" t="n"/>
      <c r="D93" s="42" t="n"/>
      <c r="E93" s="42" t="n"/>
      <c r="F93" s="3" t="n"/>
      <c r="G93" s="17" t="inlineStr">
        <is>
          <t>총 합계</t>
        </is>
      </c>
      <c r="H93" s="11">
        <f>B98-B498</f>
        <v/>
      </c>
      <c r="I93" s="3" t="n"/>
      <c r="J93" s="53" t="inlineStr">
        <is>
          <t>01. 급여</t>
        </is>
      </c>
      <c r="K93" s="67" t="n">
        <v>4153702</v>
      </c>
      <c r="L93" s="3" t="n"/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42" t="inlineStr">
        <is>
          <t>23. 무배당플러스유니버설CI보험(한화생명, 루옌)</t>
        </is>
      </c>
      <c r="B94" s="61" t="n">
        <v>79217</v>
      </c>
      <c r="C94" s="137" t="n"/>
      <c r="D94" s="42" t="n"/>
      <c r="E94" s="42" t="n"/>
      <c r="F94" s="3" t="n"/>
      <c r="G94" s="17" t="inlineStr">
        <is>
          <t>가용 자산</t>
        </is>
      </c>
      <c r="H94" s="73">
        <f>B99-B499</f>
        <v/>
      </c>
      <c r="I94" s="3" t="n"/>
      <c r="J94" s="53" t="inlineStr">
        <is>
          <t> </t>
        </is>
      </c>
      <c r="K94" s="62" t="inlineStr">
        <is>
          <t> </t>
        </is>
      </c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42" t="inlineStr">
        <is>
          <t>90. PCA 프리미어 변액유니버셜보험 Ⅲ(저축형)</t>
        </is>
      </c>
      <c r="B95" s="80" t="n">
        <v>9596444</v>
      </c>
      <c r="C95" s="137" t="n"/>
      <c r="D95" s="42" t="n"/>
      <c r="E95" s="134" t="n"/>
      <c r="F95" s="3" t="n"/>
      <c r="G95" s="2" t="n"/>
      <c r="H95" s="2" t="n"/>
      <c r="I95" s="3" t="n"/>
      <c r="J95" s="53" t="n"/>
      <c r="K95" s="384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47" t="inlineStr">
        <is>
          <t>2. 총 보험금</t>
        </is>
      </c>
      <c r="B96" s="14">
        <f>SUM(B91:B91)+B95</f>
        <v/>
      </c>
      <c r="C96" s="48" t="n"/>
      <c r="D96" s="48" t="n"/>
      <c r="E96" s="48" t="n"/>
      <c r="F96" s="3" t="n"/>
      <c r="G96" s="2" t="n"/>
      <c r="H96" s="2" t="n"/>
      <c r="I96" s="3" t="n"/>
      <c r="J96" s="53" t="n"/>
      <c r="K96" s="384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47" t="inlineStr">
        <is>
          <t>3. 전세금</t>
        </is>
      </c>
      <c r="B97" s="15" t="n">
        <v>250000000</v>
      </c>
      <c r="C97" s="48" t="n"/>
      <c r="D97" s="48" t="n"/>
      <c r="E97" s="48" t="n"/>
      <c r="F97" s="3" t="n"/>
      <c r="G97" s="2" t="n"/>
      <c r="H97" s="3" t="n"/>
      <c r="I97" s="3" t="n"/>
      <c r="J97" s="53" t="inlineStr">
        <is>
          <t> </t>
        </is>
      </c>
      <c r="K97" s="62" t="inlineStr">
        <is>
          <t> </t>
        </is>
      </c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49" t="inlineStr">
        <is>
          <t>90. 총 합계</t>
        </is>
      </c>
      <c r="B98" s="16">
        <f>B90+B96+B97</f>
        <v/>
      </c>
      <c r="C98" s="50" t="n"/>
      <c r="D98" s="50" t="n"/>
      <c r="E98" s="50" t="n"/>
      <c r="F98" s="3" t="n"/>
      <c r="G98" s="2" t="n"/>
      <c r="H98" s="2" t="n"/>
      <c r="I98" s="3" t="n"/>
      <c r="J98" s="55" t="inlineStr">
        <is>
          <t>수입(B) 총합</t>
        </is>
      </c>
      <c r="K98" s="63">
        <f>SUM(K93:K96)</f>
        <v/>
      </c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49" t="inlineStr">
        <is>
          <t>91. 가용 자산</t>
        </is>
      </c>
      <c r="B99" s="16">
        <f>B90+B96+B97</f>
        <v/>
      </c>
      <c r="C99" s="50" t="n"/>
      <c r="D99" s="50" t="n"/>
      <c r="E99" s="50" t="n"/>
      <c r="F99" s="3" t="n"/>
      <c r="G99" s="2" t="n"/>
      <c r="H99" s="2" t="n"/>
      <c r="I99" s="3" t="n"/>
      <c r="J99" s="56" t="inlineStr">
        <is>
          <t>총 합계([B] -[A])</t>
        </is>
      </c>
      <c r="K99" s="64">
        <f>K98-K92</f>
        <v/>
      </c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385" t="inlineStr">
        <is>
          <t>8월 결산</t>
        </is>
      </c>
      <c r="B100" s="374" t="n"/>
      <c r="C100" s="374" t="n"/>
      <c r="D100" s="374" t="n"/>
      <c r="E100" s="375" t="n"/>
      <c r="F100" s="3" t="n"/>
      <c r="G100" s="2" t="n"/>
      <c r="H100" s="2" t="n"/>
      <c r="I100" s="3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Height="1">
      <c r="B101" s="1" t="n"/>
      <c r="F101" s="1" t="n"/>
      <c r="H101" s="1" t="n"/>
      <c r="I101" s="1" t="n"/>
      <c r="J101" s="1" t="n"/>
      <c r="K101" s="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Height="1">
      <c r="B102" s="1" t="n"/>
      <c r="F102" s="1" t="n"/>
      <c r="H102" s="1" t="n"/>
      <c r="I102" s="1" t="n"/>
      <c r="J102" s="379" t="inlineStr">
        <is>
          <t>7월 지출</t>
        </is>
      </c>
      <c r="K102" s="375" t="n"/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164" t="inlineStr">
        <is>
          <t>2018.07.31</t>
        </is>
      </c>
      <c r="B103" s="374" t="n"/>
      <c r="C103" s="374" t="n"/>
      <c r="D103" s="374" t="n"/>
      <c r="E103" s="375" t="n"/>
      <c r="F103" s="2" t="n"/>
      <c r="G103" s="378" t="inlineStr">
        <is>
          <t>은행 결산</t>
        </is>
      </c>
      <c r="H103" s="375" t="n"/>
      <c r="I103" s="3" t="n"/>
      <c r="J103" s="65" t="inlineStr">
        <is>
          <t>내역</t>
        </is>
      </c>
      <c r="K103" s="65" t="inlineStr">
        <is>
          <t>금액</t>
        </is>
      </c>
      <c r="L103" s="3" t="n"/>
      <c r="M103" s="498" t="n"/>
      <c r="N103" s="498" t="n"/>
      <c r="O103" s="498" t="n"/>
      <c r="P103" s="387" t="n"/>
      <c r="Q103" s="387" t="n"/>
      <c r="R103" s="387" t="n"/>
      <c r="S103" s="387" t="n"/>
    </row>
    <row r="104" ht="14.25" customFormat="1" customHeight="1" s="1">
      <c r="A104" s="4" t="inlineStr">
        <is>
          <t>내용</t>
        </is>
      </c>
      <c r="B104" s="5" t="inlineStr">
        <is>
          <t>금액</t>
        </is>
      </c>
      <c r="C104" s="6" t="inlineStr">
        <is>
          <t>원금</t>
        </is>
      </c>
      <c r="D104" s="6" t="inlineStr">
        <is>
          <t>손익</t>
        </is>
      </c>
      <c r="E104" s="6" t="inlineStr">
        <is>
          <t>수익률(%)</t>
        </is>
      </c>
      <c r="F104" s="2" t="n"/>
      <c r="G104" s="9" t="inlineStr">
        <is>
          <t>SC은행 자산 상태</t>
        </is>
      </c>
      <c r="H104" s="10" t="inlineStr">
        <is>
          <t>금액</t>
        </is>
      </c>
      <c r="I104" s="3" t="n"/>
      <c r="J104" s="53" t="inlineStr">
        <is>
          <t>91. 월 고정 지출</t>
        </is>
      </c>
      <c r="K104" s="67" t="n">
        <v>1859867</v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5" t="inlineStr">
        <is>
          <t>01. 신한은행([06] - [05])</t>
        </is>
      </c>
      <c r="B105" s="59">
        <f>H108</f>
        <v/>
      </c>
      <c r="C105" s="42" t="n"/>
      <c r="D105" s="42" t="n"/>
      <c r="E105" s="42" t="n"/>
      <c r="F105" s="3" t="n"/>
      <c r="G105" s="51" t="inlineStr">
        <is>
          <t>SC은행(두드림통장)</t>
        </is>
      </c>
      <c r="H105" s="83" t="n">
        <v>0</v>
      </c>
      <c r="I105" s="3" t="n"/>
      <c r="J105" s="311" t="n"/>
      <c r="K105" s="311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7" t="inlineStr">
        <is>
          <t>70. [국민B] KB 국민행복 적금(루옌)</t>
        </is>
      </c>
      <c r="B106" s="98" t="n">
        <v>0</v>
      </c>
      <c r="C106" s="8" t="n"/>
      <c r="D106" s="8" t="n"/>
      <c r="E106" s="19" t="inlineStr">
        <is>
          <t> </t>
        </is>
      </c>
      <c r="F106" s="3" t="n"/>
      <c r="G106" s="51" t="inlineStr">
        <is>
          <t>신한은행</t>
        </is>
      </c>
      <c r="H106" s="83" t="n">
        <v>31512392</v>
      </c>
      <c r="I106" s="3" t="n"/>
      <c r="J106" s="311" t="n"/>
      <c r="K106" s="311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7" t="inlineStr">
        <is>
          <t>71. [기업B] 신서민섬김 적금(루옌)</t>
        </is>
      </c>
      <c r="B107" s="98" t="n">
        <v>0</v>
      </c>
      <c r="C107" s="8" t="n"/>
      <c r="D107" s="8" t="n"/>
      <c r="E107" s="19" t="inlineStr">
        <is>
          <t> </t>
        </is>
      </c>
      <c r="F107" s="3" t="n"/>
      <c r="G107" s="51" t="inlineStr">
        <is>
          <t>신한은행(예금)</t>
        </is>
      </c>
      <c r="H107" s="83" t="n">
        <v>40000000</v>
      </c>
      <c r="I107" s="3" t="n"/>
      <c r="J107" s="311" t="n"/>
      <c r="K107" s="311" t="n"/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7" t="inlineStr">
        <is>
          <t>72. [신한B] 신한 새희망 적금[루옌]</t>
        </is>
      </c>
      <c r="B108" s="98" t="n">
        <v>0</v>
      </c>
      <c r="C108" s="8" t="n"/>
      <c r="D108" s="8" t="n"/>
      <c r="E108" s="19" t="inlineStr">
        <is>
          <t> </t>
        </is>
      </c>
      <c r="F108" s="3" t="n"/>
      <c r="G108" s="52" t="inlineStr">
        <is>
          <t>[06] 은행 예. 적금 총합</t>
        </is>
      </c>
      <c r="H108" s="12">
        <f>SUM(H105:H107)</f>
        <v/>
      </c>
      <c r="I108" s="3" t="n"/>
      <c r="J108" s="311" t="n"/>
      <c r="K108" s="311" t="n"/>
      <c r="L108" s="3" t="n"/>
      <c r="M108" s="387" t="n"/>
      <c r="N108" s="498" t="n"/>
      <c r="O108" s="498" t="n"/>
      <c r="P108" s="387" t="n"/>
      <c r="Q108" s="387" t="n"/>
      <c r="R108" s="387" t="n"/>
      <c r="S108" s="387" t="n"/>
    </row>
    <row r="109" ht="14.25" customFormat="1" customHeight="1" s="1">
      <c r="A109" s="7" t="inlineStr">
        <is>
          <t>73. [우리B] 주택청약종합저축(태만)</t>
        </is>
      </c>
      <c r="B109" s="98" t="n">
        <v>1900000</v>
      </c>
      <c r="C109" s="8" t="n"/>
      <c r="D109" s="8" t="n"/>
      <c r="E109" s="19" t="inlineStr">
        <is>
          <t> </t>
        </is>
      </c>
      <c r="F109" s="3" t="n"/>
      <c r="G109" s="2" t="n"/>
      <c r="H109" s="3" t="n"/>
      <c r="I109" s="3" t="n"/>
      <c r="J109" s="311" t="n"/>
      <c r="K109" s="311" t="n"/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43" t="inlineStr">
        <is>
          <t>1. 총 예적금</t>
        </is>
      </c>
      <c r="B110" s="60">
        <f>SUM(B105:B109)</f>
        <v/>
      </c>
      <c r="C110" s="44" t="n"/>
      <c r="D110" s="44" t="n"/>
      <c r="E110" s="44" t="n"/>
      <c r="F110" s="3" t="n"/>
      <c r="G110" s="2" t="n"/>
      <c r="H110" s="3" t="n"/>
      <c r="I110" s="3" t="n"/>
      <c r="J110" s="311" t="n"/>
      <c r="K110" s="311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Format="1" customHeight="1" s="1">
      <c r="A111" s="42" t="inlineStr">
        <is>
          <t>11. 무배당 PCA 드림링크 변액유니버셜보험 II(매형, 진태만)</t>
        </is>
      </c>
      <c r="B111" s="135" t="n">
        <v>8818177</v>
      </c>
      <c r="C111" s="137" t="n"/>
      <c r="D111" s="42" t="inlineStr">
        <is>
          <t> </t>
        </is>
      </c>
      <c r="E111" s="42" t="inlineStr">
        <is>
          <t> </t>
        </is>
      </c>
      <c r="F111" s="3" t="n"/>
      <c r="G111" s="2" t="n"/>
      <c r="H111" s="3" t="n"/>
      <c r="I111" s="3" t="n"/>
      <c r="J111" s="311" t="n"/>
      <c r="K111" s="31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Format="1" customHeight="1" s="1">
      <c r="A112" s="42" t="inlineStr">
        <is>
          <t>12. 무배당 PCA 스타트(start) 어린이 변액유니버셜보험 II(진수종)</t>
        </is>
      </c>
      <c r="B112" s="135" t="n">
        <v>0</v>
      </c>
      <c r="C112" s="137" t="n"/>
      <c r="D112" s="42" t="n"/>
      <c r="E112" s="42" t="n"/>
      <c r="F112" s="3" t="n"/>
      <c r="G112" s="2" t="n"/>
      <c r="H112" s="3" t="n"/>
      <c r="I112" s="3" t="n"/>
      <c r="J112" s="311" t="n"/>
      <c r="K112" s="31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4.25" customFormat="1" customHeight="1" s="1">
      <c r="A113" s="42" t="inlineStr">
        <is>
          <t>21. 무배당 한아름행복플러스종합보험1404(한화손해보험)</t>
        </is>
      </c>
      <c r="B113" s="61" t="n">
        <v>43000</v>
      </c>
      <c r="C113" s="137" t="n"/>
      <c r="D113" s="42" t="n"/>
      <c r="E113" s="46" t="n"/>
      <c r="F113" s="3" t="n"/>
      <c r="G113" s="9" t="inlineStr">
        <is>
          <t>전원 대비 증감</t>
        </is>
      </c>
      <c r="H113" s="10" t="inlineStr">
        <is>
          <t>금액</t>
        </is>
      </c>
      <c r="I113" s="3" t="n"/>
      <c r="J113" s="54" t="inlineStr">
        <is>
          <t>지출(A) 총합</t>
        </is>
      </c>
      <c r="K113" s="63">
        <f>K104+K105+K110</f>
        <v/>
      </c>
      <c r="M113" s="387" t="n"/>
      <c r="N113" s="387" t="n"/>
      <c r="O113" s="387" t="n"/>
      <c r="P113" s="387" t="n"/>
      <c r="Q113" s="387" t="n"/>
      <c r="R113" s="387" t="n"/>
      <c r="S113" s="387" t="n"/>
    </row>
    <row r="114" ht="14.25" customFormat="1" customHeight="1" s="1">
      <c r="A114" s="42" t="inlineStr">
        <is>
          <t>22. 무배당 굿앤굿어린이CI보험(Hi1304)(현대해상, 진수종)</t>
        </is>
      </c>
      <c r="B114" s="61" t="n">
        <v>52000</v>
      </c>
      <c r="C114" s="137" t="n"/>
      <c r="D114" s="42" t="n"/>
      <c r="E114" s="42" t="n"/>
      <c r="F114" s="3" t="n"/>
      <c r="G114" s="17" t="inlineStr">
        <is>
          <t>총 합계</t>
        </is>
      </c>
      <c r="H114" s="11">
        <f>B119-B499</f>
        <v/>
      </c>
      <c r="I114" s="3" t="n"/>
      <c r="J114" s="53" t="inlineStr">
        <is>
          <t>01. 급여</t>
        </is>
      </c>
      <c r="K114" s="67" t="n">
        <v>4153702</v>
      </c>
      <c r="L114" s="3" t="n"/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2" t="inlineStr">
        <is>
          <t>23. 무배당플러스유니버설CI보험(한화생명, 루옌)</t>
        </is>
      </c>
      <c r="B115" s="61" t="n">
        <v>79217</v>
      </c>
      <c r="C115" s="137" t="n"/>
      <c r="D115" s="42" t="n"/>
      <c r="E115" s="42" t="n"/>
      <c r="F115" s="3" t="n"/>
      <c r="G115" s="17" t="inlineStr">
        <is>
          <t>가용 자산</t>
        </is>
      </c>
      <c r="H115" s="73">
        <f>B120-B500</f>
        <v/>
      </c>
      <c r="I115" s="3" t="n"/>
      <c r="J115" s="53" t="inlineStr">
        <is>
          <t> </t>
        </is>
      </c>
      <c r="K115" s="62" t="inlineStr">
        <is>
          <t> </t>
        </is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42" t="inlineStr">
        <is>
          <t>90. PCA 프리미어 변액유니버셜보험 Ⅲ(저축형)</t>
        </is>
      </c>
      <c r="B116" s="80" t="n">
        <v>9596444</v>
      </c>
      <c r="C116" s="137" t="n"/>
      <c r="D116" s="42" t="n"/>
      <c r="E116" s="134" t="n"/>
      <c r="F116" s="3" t="n"/>
      <c r="G116" s="2" t="n"/>
      <c r="H116" s="2" t="n"/>
      <c r="I116" s="3" t="n"/>
      <c r="J116" s="53" t="n"/>
      <c r="K116" s="384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47" t="inlineStr">
        <is>
          <t>2. 총 보험금</t>
        </is>
      </c>
      <c r="B117" s="14">
        <f>SUM(B111:B112)+B116</f>
        <v/>
      </c>
      <c r="C117" s="48" t="n"/>
      <c r="D117" s="48" t="n"/>
      <c r="E117" s="48" t="n"/>
      <c r="F117" s="3" t="n"/>
      <c r="G117" s="2" t="n"/>
      <c r="H117" s="2" t="n"/>
      <c r="I117" s="3" t="n"/>
      <c r="J117" s="53" t="n"/>
      <c r="K117" s="384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47" t="inlineStr">
        <is>
          <t>3. 전세금</t>
        </is>
      </c>
      <c r="B118" s="15" t="n">
        <v>250000000</v>
      </c>
      <c r="C118" s="48" t="n"/>
      <c r="D118" s="48" t="n"/>
      <c r="E118" s="48" t="n"/>
      <c r="F118" s="3" t="n"/>
      <c r="G118" s="2" t="n"/>
      <c r="H118" s="3" t="n"/>
      <c r="I118" s="3" t="n"/>
      <c r="J118" s="53" t="inlineStr">
        <is>
          <t> </t>
        </is>
      </c>
      <c r="K118" s="62" t="inlineStr">
        <is>
          <t> </t>
        </is>
      </c>
      <c r="M118" s="387" t="n"/>
      <c r="N118" s="387" t="n"/>
      <c r="O118" s="387" t="n"/>
      <c r="P118" s="387" t="n"/>
      <c r="Q118" s="387" t="n"/>
      <c r="R118" s="387" t="n"/>
      <c r="S118" s="387" t="n"/>
    </row>
    <row r="119" ht="14.25" customFormat="1" customHeight="1" s="1">
      <c r="A119" s="49" t="inlineStr">
        <is>
          <t>90. 총 합계</t>
        </is>
      </c>
      <c r="B119" s="16">
        <f>B110+B117+B118</f>
        <v/>
      </c>
      <c r="C119" s="50" t="n"/>
      <c r="D119" s="50" t="n"/>
      <c r="E119" s="50" t="n"/>
      <c r="F119" s="3" t="n"/>
      <c r="G119" s="2" t="n"/>
      <c r="H119" s="2" t="n"/>
      <c r="I119" s="3" t="n"/>
      <c r="J119" s="55" t="inlineStr">
        <is>
          <t>수입(B) 총합</t>
        </is>
      </c>
      <c r="K119" s="63">
        <f>SUM(K114:K117)</f>
        <v/>
      </c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49" t="inlineStr">
        <is>
          <t>91. 가용 자산</t>
        </is>
      </c>
      <c r="B120" s="16">
        <f>B110+B117+B118</f>
        <v/>
      </c>
      <c r="C120" s="50" t="n"/>
      <c r="D120" s="50" t="n"/>
      <c r="E120" s="50" t="n"/>
      <c r="F120" s="3" t="n"/>
      <c r="G120" s="2" t="n"/>
      <c r="H120" s="2" t="n"/>
      <c r="I120" s="3" t="n"/>
      <c r="J120" s="56" t="inlineStr">
        <is>
          <t>총 합계([B] -[A])</t>
        </is>
      </c>
      <c r="K120" s="64">
        <f>K119-K113</f>
        <v/>
      </c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385" t="inlineStr">
        <is>
          <t>7월 결산</t>
        </is>
      </c>
      <c r="B121" s="374" t="n"/>
      <c r="C121" s="374" t="n"/>
      <c r="D121" s="374" t="n"/>
      <c r="E121" s="375" t="n"/>
      <c r="F121" s="3" t="n"/>
      <c r="G121" s="2" t="n"/>
      <c r="H121" s="2" t="n"/>
      <c r="I121" s="3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Height="1">
      <c r="B122" s="1" t="n"/>
      <c r="F122" s="1" t="n"/>
      <c r="H122" s="1" t="n"/>
      <c r="I122" s="1" t="n"/>
      <c r="J122" s="1" t="n"/>
      <c r="K122" s="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Height="1">
      <c r="B123" s="1" t="n"/>
      <c r="F123" s="1" t="n"/>
      <c r="H123" s="1" t="n"/>
      <c r="I123" s="1" t="n"/>
      <c r="J123" s="379" t="inlineStr">
        <is>
          <t>6월 지출</t>
        </is>
      </c>
      <c r="K123" s="375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164" t="inlineStr">
        <is>
          <t>2018.06.30</t>
        </is>
      </c>
      <c r="B124" s="374" t="n"/>
      <c r="C124" s="374" t="n"/>
      <c r="D124" s="374" t="n"/>
      <c r="E124" s="375" t="n"/>
      <c r="F124" s="2" t="n"/>
      <c r="G124" s="378" t="inlineStr">
        <is>
          <t>은행 결산</t>
        </is>
      </c>
      <c r="H124" s="375" t="n"/>
      <c r="I124" s="3" t="n"/>
      <c r="J124" s="65" t="inlineStr">
        <is>
          <t>내역</t>
        </is>
      </c>
      <c r="K124" s="65" t="inlineStr">
        <is>
          <t>금액</t>
        </is>
      </c>
      <c r="L124" s="3" t="n"/>
      <c r="M124" s="498" t="n"/>
      <c r="N124" s="498" t="n"/>
      <c r="O124" s="498" t="n"/>
      <c r="P124" s="387" t="n"/>
      <c r="Q124" s="387" t="n"/>
      <c r="R124" s="387" t="n"/>
      <c r="S124" s="387" t="n"/>
    </row>
    <row r="125" ht="14.25" customFormat="1" customHeight="1" s="1">
      <c r="A125" s="4" t="inlineStr">
        <is>
          <t>내용</t>
        </is>
      </c>
      <c r="B125" s="5" t="inlineStr">
        <is>
          <t>금액</t>
        </is>
      </c>
      <c r="C125" s="6" t="inlineStr">
        <is>
          <t>원금</t>
        </is>
      </c>
      <c r="D125" s="6" t="inlineStr">
        <is>
          <t>손익</t>
        </is>
      </c>
      <c r="E125" s="6" t="inlineStr">
        <is>
          <t>수익률(%)</t>
        </is>
      </c>
      <c r="F125" s="2" t="n"/>
      <c r="G125" s="9" t="inlineStr">
        <is>
          <t>SC은행 자산 상태</t>
        </is>
      </c>
      <c r="H125" s="10" t="inlineStr">
        <is>
          <t>금액</t>
        </is>
      </c>
      <c r="I125" s="3" t="n"/>
      <c r="J125" s="53" t="inlineStr">
        <is>
          <t>91. 월 고정 지출</t>
        </is>
      </c>
      <c r="K125" s="67" t="n">
        <v>1859867</v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5" t="inlineStr">
        <is>
          <t>01. 신한은행([06] - [05])</t>
        </is>
      </c>
      <c r="B126" s="59">
        <f>H129</f>
        <v/>
      </c>
      <c r="C126" s="42" t="n"/>
      <c r="D126" s="42" t="n"/>
      <c r="E126" s="42" t="n"/>
      <c r="F126" s="3" t="n"/>
      <c r="G126" s="51" t="inlineStr">
        <is>
          <t>SC은행(두드림통장)</t>
        </is>
      </c>
      <c r="H126" s="83" t="n">
        <v>0</v>
      </c>
      <c r="I126" s="3" t="n"/>
      <c r="J126" s="311" t="n"/>
      <c r="K126" s="311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7" t="inlineStr">
        <is>
          <t>70. [국민B] KB 국민행복 적금(루옌)</t>
        </is>
      </c>
      <c r="B127" s="98" t="n">
        <v>0</v>
      </c>
      <c r="C127" s="8" t="n"/>
      <c r="D127" s="8" t="n"/>
      <c r="E127" s="19" t="inlineStr">
        <is>
          <t> </t>
        </is>
      </c>
      <c r="F127" s="3" t="n"/>
      <c r="G127" s="51" t="inlineStr">
        <is>
          <t>신한은행</t>
        </is>
      </c>
      <c r="H127" s="83" t="n">
        <v>28942211</v>
      </c>
      <c r="I127" s="3" t="n"/>
      <c r="J127" s="311" t="n"/>
      <c r="K127" s="311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7" t="inlineStr">
        <is>
          <t>71. [기업B] 신서민섬김 적금(루옌)</t>
        </is>
      </c>
      <c r="B128" s="98" t="n">
        <v>0</v>
      </c>
      <c r="C128" s="8" t="n"/>
      <c r="D128" s="8" t="n"/>
      <c r="E128" s="19" t="inlineStr">
        <is>
          <t> </t>
        </is>
      </c>
      <c r="F128" s="3" t="n"/>
      <c r="G128" s="51" t="inlineStr">
        <is>
          <t>신한은행(예금)</t>
        </is>
      </c>
      <c r="H128" s="83" t="n">
        <v>40000000</v>
      </c>
      <c r="I128" s="3" t="n"/>
      <c r="J128" s="311" t="n"/>
      <c r="K128" s="311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7" t="inlineStr">
        <is>
          <t>72. [신한B] 신한 새희망 적금[루옌]</t>
        </is>
      </c>
      <c r="B129" s="98" t="n">
        <v>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SUM(H126:H128)</f>
        <v/>
      </c>
      <c r="I129" s="3" t="n"/>
      <c r="J129" s="311" t="n"/>
      <c r="K129" s="311" t="n"/>
      <c r="L129" s="3" t="n"/>
      <c r="M129" s="498" t="n"/>
      <c r="N129" s="498" t="n"/>
      <c r="O129" s="498" t="n"/>
      <c r="P129" s="387" t="n"/>
      <c r="Q129" s="387" t="n"/>
      <c r="R129" s="387" t="n"/>
      <c r="S129" s="387" t="n"/>
    </row>
    <row r="130" ht="14.25" customFormat="1" customHeight="1" s="1">
      <c r="A130" s="7" t="inlineStr">
        <is>
          <t>73. [우리B] 주택청약종합저축(태만)</t>
        </is>
      </c>
      <c r="B130" s="98" t="n">
        <v>1900000</v>
      </c>
      <c r="C130" s="8" t="n"/>
      <c r="D130" s="8" t="n"/>
      <c r="E130" s="19" t="inlineStr">
        <is>
          <t> </t>
        </is>
      </c>
      <c r="F130" s="3" t="n"/>
      <c r="G130" s="2" t="n"/>
      <c r="H130" s="3" t="n"/>
      <c r="I130" s="3" t="n"/>
      <c r="J130" s="311" t="n"/>
      <c r="K130" s="311" t="n"/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3" t="inlineStr">
        <is>
          <t>1. 총 예적금</t>
        </is>
      </c>
      <c r="B131" s="60">
        <f>SUM(B126:B130)</f>
        <v/>
      </c>
      <c r="C131" s="44" t="n"/>
      <c r="D131" s="44" t="n"/>
      <c r="E131" s="44" t="n"/>
      <c r="F131" s="3" t="n"/>
      <c r="G131" s="2" t="n"/>
      <c r="H131" s="3" t="n"/>
      <c r="I131" s="3" t="n"/>
      <c r="J131" s="311" t="n"/>
      <c r="K131" s="311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42" t="inlineStr">
        <is>
          <t>11. 무배당 PCA 드림링크 변액유니버셜보험 II(매형, 진태만)</t>
        </is>
      </c>
      <c r="B132" s="135" t="n">
        <v>8818177</v>
      </c>
      <c r="C132" s="137" t="n"/>
      <c r="D132" s="42" t="inlineStr">
        <is>
          <t> </t>
        </is>
      </c>
      <c r="E132" s="42" t="inlineStr">
        <is>
          <t> </t>
        </is>
      </c>
      <c r="F132" s="3" t="n"/>
      <c r="G132" s="2" t="n"/>
      <c r="H132" s="3" t="n"/>
      <c r="I132" s="3" t="n"/>
      <c r="J132" s="311" t="n"/>
      <c r="K132" s="31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Format="1" customHeight="1" s="1">
      <c r="A133" s="42" t="inlineStr">
        <is>
          <t>12. 무배당 PCA 스타트(start) 어린이 변액유니버셜보험 II(진수종)</t>
        </is>
      </c>
      <c r="B133" s="135" t="n">
        <v>0</v>
      </c>
      <c r="C133" s="137" t="n"/>
      <c r="D133" s="42" t="n"/>
      <c r="E133" s="42" t="n"/>
      <c r="F133" s="3" t="n"/>
      <c r="G133" s="2" t="n"/>
      <c r="H133" s="3" t="n"/>
      <c r="I133" s="3" t="n"/>
      <c r="J133" s="311" t="n"/>
      <c r="K133" s="31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21. 무배당 한아름행복플러스종합보험1404(한화손해보험)</t>
        </is>
      </c>
      <c r="B134" s="61" t="n">
        <v>43000</v>
      </c>
      <c r="C134" s="137" t="n"/>
      <c r="D134" s="42" t="n"/>
      <c r="E134" s="46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>
        <f>K125+K126+K131</f>
        <v/>
      </c>
      <c r="M134" s="387" t="n"/>
      <c r="N134" s="387" t="n"/>
      <c r="O134" s="387" t="n"/>
      <c r="P134" s="387" t="n"/>
      <c r="Q134" s="387" t="n"/>
      <c r="R134" s="387" t="n"/>
      <c r="S134" s="387" t="n"/>
    </row>
    <row r="135" ht="14.25" customFormat="1" customHeight="1" s="1">
      <c r="A135" s="42" t="inlineStr">
        <is>
          <t>22. 무배당 굿앤굿어린이CI보험(Hi1304)(현대해상, 진수종)</t>
        </is>
      </c>
      <c r="B135" s="61" t="n">
        <v>52000</v>
      </c>
      <c r="C135" s="137" t="n"/>
      <c r="D135" s="42" t="n"/>
      <c r="E135" s="42" t="n"/>
      <c r="F135" s="3" t="n"/>
      <c r="G135" s="17" t="inlineStr">
        <is>
          <t>총 합계</t>
        </is>
      </c>
      <c r="H135" s="11">
        <f>B140-B499</f>
        <v/>
      </c>
      <c r="I135" s="3" t="n"/>
      <c r="J135" s="53" t="inlineStr">
        <is>
          <t>01. 급여</t>
        </is>
      </c>
      <c r="K135" s="67" t="n">
        <v>4153702</v>
      </c>
      <c r="L135" s="3" t="n"/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2" t="inlineStr">
        <is>
          <t>23. 무배당플러스유니버설CI보험(한화생명, 루옌)</t>
        </is>
      </c>
      <c r="B136" s="61" t="n">
        <v>79217</v>
      </c>
      <c r="C136" s="137" t="n"/>
      <c r="D136" s="42" t="n"/>
      <c r="E136" s="42" t="n"/>
      <c r="F136" s="3" t="n"/>
      <c r="G136" s="17" t="inlineStr">
        <is>
          <t>가용 자산</t>
        </is>
      </c>
      <c r="H136" s="73">
        <f>B141-B500</f>
        <v/>
      </c>
      <c r="I136" s="3" t="n"/>
      <c r="J136" s="53" t="inlineStr">
        <is>
          <t> </t>
        </is>
      </c>
      <c r="K136" s="62" t="inlineStr">
        <is>
          <t> 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2" t="inlineStr">
        <is>
          <t>90. PCA 프리미어 변액유니버셜보험 Ⅲ(저축형)</t>
        </is>
      </c>
      <c r="B137" s="80" t="n">
        <v>9596444</v>
      </c>
      <c r="C137" s="137" t="n"/>
      <c r="D137" s="42" t="n"/>
      <c r="E137" s="134" t="n"/>
      <c r="F137" s="3" t="n"/>
      <c r="G137" s="2" t="n"/>
      <c r="H137" s="2" t="n"/>
      <c r="I137" s="3" t="n"/>
      <c r="J137" s="53" t="n"/>
      <c r="K137" s="384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47" t="inlineStr">
        <is>
          <t>2. 총 보험금</t>
        </is>
      </c>
      <c r="B138" s="14">
        <f>SUM(B132:B133)+B137</f>
        <v/>
      </c>
      <c r="C138" s="48" t="n"/>
      <c r="D138" s="48" t="n"/>
      <c r="E138" s="48" t="n"/>
      <c r="F138" s="3" t="n"/>
      <c r="G138" s="2" t="n"/>
      <c r="H138" s="2" t="n"/>
      <c r="I138" s="3" t="n"/>
      <c r="J138" s="53" t="n"/>
      <c r="K138" s="384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47" t="inlineStr">
        <is>
          <t>3. 전세금</t>
        </is>
      </c>
      <c r="B139" s="15" t="n">
        <v>250000000</v>
      </c>
      <c r="C139" s="48" t="n"/>
      <c r="D139" s="48" t="n"/>
      <c r="E139" s="48" t="n"/>
      <c r="F139" s="3" t="n"/>
      <c r="G139" s="2" t="n"/>
      <c r="H139" s="3" t="n"/>
      <c r="I139" s="3" t="n"/>
      <c r="J139" s="53" t="inlineStr">
        <is>
          <t> </t>
        </is>
      </c>
      <c r="K139" s="62" t="inlineStr">
        <is>
          <t> </t>
        </is>
      </c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49" t="inlineStr">
        <is>
          <t>90. 총 합계</t>
        </is>
      </c>
      <c r="B140" s="16">
        <f>B131+B138+B139</f>
        <v/>
      </c>
      <c r="C140" s="50" t="n"/>
      <c r="D140" s="50" t="n"/>
      <c r="E140" s="50" t="n"/>
      <c r="F140" s="3" t="n"/>
      <c r="G140" s="2" t="n"/>
      <c r="H140" s="2" t="n"/>
      <c r="I140" s="3" t="n"/>
      <c r="J140" s="55" t="inlineStr">
        <is>
          <t>수입(B) 총합</t>
        </is>
      </c>
      <c r="K140" s="63">
        <f>SUM(K135:K138)</f>
        <v/>
      </c>
      <c r="M140" s="387" t="n"/>
      <c r="N140" s="387" t="n"/>
      <c r="O140" s="387" t="n"/>
      <c r="P140" s="387" t="n"/>
      <c r="Q140" s="387" t="n"/>
      <c r="R140" s="387" t="n"/>
      <c r="S140" s="387" t="n"/>
    </row>
    <row r="141" ht="14.25" customFormat="1" customHeight="1" s="1">
      <c r="A141" s="49" t="inlineStr">
        <is>
          <t>91. 가용 자산</t>
        </is>
      </c>
      <c r="B141" s="16">
        <f>B131+B138+B139</f>
        <v/>
      </c>
      <c r="C141" s="50" t="n"/>
      <c r="D141" s="50" t="n"/>
      <c r="E141" s="50" t="n"/>
      <c r="F141" s="3" t="n"/>
      <c r="G141" s="2" t="n"/>
      <c r="H141" s="2" t="n"/>
      <c r="I141" s="3" t="n"/>
      <c r="J141" s="56" t="inlineStr">
        <is>
          <t>총 합계([B] -[A])</t>
        </is>
      </c>
      <c r="K141" s="64">
        <f>K140-K134</f>
        <v/>
      </c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385" t="inlineStr">
        <is>
          <t>6월 결산 - 루옌, 수종 적금 2개 찾기</t>
        </is>
      </c>
      <c r="B142" s="374" t="n"/>
      <c r="C142" s="374" t="n"/>
      <c r="D142" s="374" t="n"/>
      <c r="E142" s="375" t="n"/>
      <c r="F142" s="3" t="n"/>
      <c r="G142" s="2" t="n"/>
      <c r="H142" s="2" t="n"/>
      <c r="I142" s="3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Height="1">
      <c r="B143" s="1" t="n"/>
      <c r="F143" s="1" t="n"/>
      <c r="H143" s="1" t="n"/>
      <c r="I143" s="1" t="n"/>
      <c r="J143" s="1" t="n"/>
      <c r="K143" s="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Height="1">
      <c r="B144" s="1" t="n"/>
      <c r="F144" s="1" t="n"/>
      <c r="H144" s="1" t="n"/>
      <c r="I144" s="1" t="n"/>
      <c r="J144" s="379" t="inlineStr">
        <is>
          <t>5월 지출</t>
        </is>
      </c>
      <c r="K144" s="375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64" t="inlineStr">
        <is>
          <t>2018.05.31</t>
        </is>
      </c>
      <c r="B145" s="374" t="n"/>
      <c r="C145" s="374" t="n"/>
      <c r="D145" s="374" t="n"/>
      <c r="E145" s="375" t="n"/>
      <c r="F145" s="2" t="n"/>
      <c r="G145" s="378" t="inlineStr">
        <is>
          <t>은행 결산</t>
        </is>
      </c>
      <c r="H145" s="375" t="n"/>
      <c r="I145" s="3" t="n"/>
      <c r="J145" s="65" t="inlineStr">
        <is>
          <t>내역</t>
        </is>
      </c>
      <c r="K145" s="65" t="inlineStr">
        <is>
          <t>금액</t>
        </is>
      </c>
      <c r="L145" s="3" t="n"/>
      <c r="M145" s="498" t="n"/>
      <c r="N145" s="498" t="n"/>
      <c r="O145" s="498" t="n"/>
      <c r="P145" s="387" t="n"/>
      <c r="Q145" s="387" t="n"/>
      <c r="R145" s="387" t="n"/>
      <c r="S145" s="387" t="n"/>
    </row>
    <row r="146" ht="14.25" customFormat="1" customHeight="1" s="1">
      <c r="A146" s="4" t="inlineStr">
        <is>
          <t>내용</t>
        </is>
      </c>
      <c r="B146" s="5" t="inlineStr">
        <is>
          <t>금액</t>
        </is>
      </c>
      <c r="C146" s="6" t="inlineStr">
        <is>
          <t>원금</t>
        </is>
      </c>
      <c r="D146" s="6" t="inlineStr">
        <is>
          <t>손익</t>
        </is>
      </c>
      <c r="E146" s="6" t="inlineStr">
        <is>
          <t>수익률(%)</t>
        </is>
      </c>
      <c r="F146" s="2" t="n"/>
      <c r="G146" s="9" t="inlineStr">
        <is>
          <t>SC은행 자산 상태</t>
        </is>
      </c>
      <c r="H146" s="10" t="inlineStr">
        <is>
          <t>금액</t>
        </is>
      </c>
      <c r="I146" s="3" t="n"/>
      <c r="J146" s="53" t="inlineStr">
        <is>
          <t>91. 월 고정 지출</t>
        </is>
      </c>
      <c r="K146" s="67" t="n">
        <v>1859867</v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5" t="inlineStr">
        <is>
          <t>01. 신한은행([06] - [05])</t>
        </is>
      </c>
      <c r="B147" s="59">
        <f>H150</f>
        <v/>
      </c>
      <c r="C147" s="42" t="n"/>
      <c r="D147" s="42" t="n"/>
      <c r="E147" s="42" t="n"/>
      <c r="F147" s="3" t="n"/>
      <c r="G147" s="51" t="inlineStr">
        <is>
          <t>SC은행(두드림통장)</t>
        </is>
      </c>
      <c r="H147" s="83" t="n">
        <v>0</v>
      </c>
      <c r="I147" s="3" t="n"/>
      <c r="J147" s="311" t="n"/>
      <c r="K147" s="311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7" t="inlineStr">
        <is>
          <t>70. [국민B] KB 국민행복 적금(루옌)</t>
        </is>
      </c>
      <c r="B148" s="98" t="n">
        <v>0</v>
      </c>
      <c r="C148" s="8" t="n"/>
      <c r="D148" s="8" t="n"/>
      <c r="E148" s="19" t="n">
        <v>0</v>
      </c>
      <c r="F148" s="3" t="n"/>
      <c r="G148" s="51" t="inlineStr">
        <is>
          <t>신한은행</t>
        </is>
      </c>
      <c r="H148" s="83" t="n">
        <v>9110351</v>
      </c>
      <c r="I148" s="3" t="n"/>
      <c r="J148" s="311" t="n"/>
      <c r="K148" s="311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7" t="inlineStr">
        <is>
          <t>71. [기업B] 신서민섬김 적금(루옌)</t>
        </is>
      </c>
      <c r="B149" s="98" t="n">
        <v>9430000</v>
      </c>
      <c r="C149" s="8" t="n"/>
      <c r="D149" s="8" t="n"/>
      <c r="E149" s="19" t="inlineStr">
        <is>
          <t> </t>
        </is>
      </c>
      <c r="F149" s="3" t="n"/>
      <c r="G149" s="51" t="inlineStr">
        <is>
          <t>신한은행(예금)</t>
        </is>
      </c>
      <c r="H149" s="83" t="n">
        <v>40000000</v>
      </c>
      <c r="I149" s="3" t="n"/>
      <c r="J149" s="311" t="n"/>
      <c r="K149" s="311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7" t="inlineStr">
        <is>
          <t>72. [신한B] 신한 새희망 적금[루옌]</t>
        </is>
      </c>
      <c r="B150" s="98">
        <f>B213+E150</f>
        <v/>
      </c>
      <c r="C150" s="8" t="n"/>
      <c r="D150" s="8" t="n"/>
      <c r="E150" s="19" t="n">
        <v>200000</v>
      </c>
      <c r="F150" s="3" t="n"/>
      <c r="G150" s="52" t="inlineStr">
        <is>
          <t>[06] 은행 예. 적금 총합</t>
        </is>
      </c>
      <c r="H150" s="12">
        <f>SUM(H147:H149)</f>
        <v/>
      </c>
      <c r="I150" s="3" t="n"/>
      <c r="J150" s="311" t="n"/>
      <c r="K150" s="311" t="n"/>
      <c r="L150" s="3" t="n"/>
      <c r="M150" s="498" t="n"/>
      <c r="N150" s="498" t="n"/>
      <c r="O150" s="498" t="n"/>
      <c r="P150" s="387" t="n"/>
      <c r="Q150" s="387" t="n"/>
      <c r="R150" s="387" t="n"/>
      <c r="S150" s="387" t="n"/>
    </row>
    <row r="151" ht="14.25" customFormat="1" customHeight="1" s="1">
      <c r="A151" s="7" t="inlineStr">
        <is>
          <t>73. [우리B] 주택청약종합저축(태만)</t>
        </is>
      </c>
      <c r="B151" s="98" t="n">
        <v>1900000</v>
      </c>
      <c r="C151" s="8" t="n"/>
      <c r="D151" s="8" t="n"/>
      <c r="E151" s="19" t="inlineStr">
        <is>
          <t> </t>
        </is>
      </c>
      <c r="F151" s="3" t="n"/>
      <c r="G151" s="2" t="n"/>
      <c r="H151" s="3" t="n"/>
      <c r="I151" s="3" t="n"/>
      <c r="J151" s="311" t="n"/>
      <c r="K151" s="311" t="n"/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3" t="inlineStr">
        <is>
          <t>1. 총 예적금</t>
        </is>
      </c>
      <c r="B152" s="60">
        <f>SUM(B147:B151)</f>
        <v/>
      </c>
      <c r="C152" s="44" t="n"/>
      <c r="D152" s="44" t="n"/>
      <c r="E152" s="44" t="n"/>
      <c r="F152" s="3" t="n"/>
      <c r="G152" s="2" t="n"/>
      <c r="H152" s="3" t="n"/>
      <c r="I152" s="3" t="n"/>
      <c r="J152" s="311" t="n"/>
      <c r="K152" s="311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2" t="inlineStr">
        <is>
          <t>11. 무배당 PCA 드림링크 변액유니버셜보험 II(매형, 진태만)</t>
        </is>
      </c>
      <c r="B153" s="135" t="n">
        <v>8818177</v>
      </c>
      <c r="C153" s="137" t="n"/>
      <c r="D153" s="42" t="inlineStr">
        <is>
          <t> </t>
        </is>
      </c>
      <c r="E153" s="42" t="inlineStr">
        <is>
          <t> </t>
        </is>
      </c>
      <c r="F153" s="3" t="n"/>
      <c r="G153" s="2" t="n"/>
      <c r="H153" s="3" t="n"/>
      <c r="I153" s="3" t="n"/>
      <c r="J153" s="311" t="n"/>
      <c r="K153" s="31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42" t="inlineStr">
        <is>
          <t>12. 무배당 PCA 스타트(start) 어린이 변액유니버셜보험 II(진수종)</t>
        </is>
      </c>
      <c r="B154" s="135" t="n">
        <v>0</v>
      </c>
      <c r="C154" s="137" t="n"/>
      <c r="D154" s="42" t="n"/>
      <c r="E154" s="42" t="n"/>
      <c r="F154" s="3" t="n"/>
      <c r="G154" s="2" t="n"/>
      <c r="H154" s="3" t="n"/>
      <c r="I154" s="3" t="n"/>
      <c r="J154" s="311" t="n"/>
      <c r="K154" s="31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Format="1" customHeight="1" s="1">
      <c r="A155" s="42" t="inlineStr">
        <is>
          <t>21. 무배당 한아름행복플러스종합보험1404(한화손해보험)</t>
        </is>
      </c>
      <c r="B155" s="61" t="n">
        <v>43000</v>
      </c>
      <c r="C155" s="137" t="n"/>
      <c r="D155" s="42" t="n"/>
      <c r="E155" s="46" t="n"/>
      <c r="F155" s="3" t="n"/>
      <c r="G155" s="9" t="inlineStr">
        <is>
          <t>전원 대비 증감</t>
        </is>
      </c>
      <c r="H155" s="10" t="inlineStr">
        <is>
          <t>금액</t>
        </is>
      </c>
      <c r="I155" s="3" t="n"/>
      <c r="J155" s="54" t="inlineStr">
        <is>
          <t>지출(A) 총합</t>
        </is>
      </c>
      <c r="K155" s="63">
        <f>K146+K147+K152</f>
        <v/>
      </c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Format="1" customHeight="1" s="1">
      <c r="A156" s="42" t="inlineStr">
        <is>
          <t>22. 무배당 굿앤굿어린이CI보험(Hi1304)(현대해상, 진수종)</t>
        </is>
      </c>
      <c r="B156" s="61" t="n">
        <v>52000</v>
      </c>
      <c r="C156" s="137" t="n"/>
      <c r="D156" s="42" t="n"/>
      <c r="E156" s="42" t="n"/>
      <c r="F156" s="3" t="n"/>
      <c r="G156" s="17" t="inlineStr">
        <is>
          <t>총 합계</t>
        </is>
      </c>
      <c r="H156" s="11">
        <f>B161-B499</f>
        <v/>
      </c>
      <c r="I156" s="3" t="n"/>
      <c r="J156" s="53" t="inlineStr">
        <is>
          <t>01. 급여</t>
        </is>
      </c>
      <c r="K156" s="67" t="n">
        <v>4153702</v>
      </c>
      <c r="L156" s="3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2" t="inlineStr">
        <is>
          <t>23. 무배당플러스유니버설CI보험(한화생명, 루옌)</t>
        </is>
      </c>
      <c r="B157" s="61" t="n">
        <v>79217</v>
      </c>
      <c r="C157" s="137" t="n"/>
      <c r="D157" s="42" t="n"/>
      <c r="E157" s="42" t="n"/>
      <c r="F157" s="3" t="n"/>
      <c r="G157" s="17" t="inlineStr">
        <is>
          <t>가용 자산</t>
        </is>
      </c>
      <c r="H157" s="73">
        <f>B162-B500</f>
        <v/>
      </c>
      <c r="I157" s="3" t="n"/>
      <c r="J157" s="53" t="inlineStr">
        <is>
          <t> </t>
        </is>
      </c>
      <c r="K157" s="62" t="inlineStr">
        <is>
          <t> </t>
        </is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42" t="inlineStr">
        <is>
          <t>90. PCA 프리미어 변액유니버셜보험 Ⅲ(저축형)</t>
        </is>
      </c>
      <c r="B158" s="80" t="n">
        <v>9596444</v>
      </c>
      <c r="C158" s="137" t="n"/>
      <c r="D158" s="42" t="n"/>
      <c r="E158" s="134" t="n"/>
      <c r="F158" s="3" t="n"/>
      <c r="G158" s="2" t="n"/>
      <c r="H158" s="2" t="n"/>
      <c r="I158" s="3" t="n"/>
      <c r="J158" s="53" t="n"/>
      <c r="K158" s="384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7" t="inlineStr">
        <is>
          <t>2. 총 보험금</t>
        </is>
      </c>
      <c r="B159" s="14">
        <f>SUM(B153:B154)+B158</f>
        <v/>
      </c>
      <c r="C159" s="48" t="n"/>
      <c r="D159" s="48" t="n"/>
      <c r="E159" s="48" t="n"/>
      <c r="F159" s="3" t="n"/>
      <c r="G159" s="2" t="n"/>
      <c r="H159" s="2" t="n"/>
      <c r="I159" s="3" t="n"/>
      <c r="J159" s="53" t="n"/>
      <c r="K159" s="384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47" t="inlineStr">
        <is>
          <t>3. 전세금</t>
        </is>
      </c>
      <c r="B160" s="15" t="n">
        <v>250000000</v>
      </c>
      <c r="C160" s="48" t="n"/>
      <c r="D160" s="48" t="n"/>
      <c r="E160" s="48" t="n"/>
      <c r="F160" s="3" t="n"/>
      <c r="G160" s="2" t="n"/>
      <c r="H160" s="3" t="n"/>
      <c r="I160" s="3" t="n"/>
      <c r="J160" s="53" t="inlineStr">
        <is>
          <t> </t>
        </is>
      </c>
      <c r="K160" s="62" t="inlineStr">
        <is>
          <t> </t>
        </is>
      </c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49" t="inlineStr">
        <is>
          <t>90. 총 합계</t>
        </is>
      </c>
      <c r="B161" s="16">
        <f>B152+B159+B160</f>
        <v/>
      </c>
      <c r="C161" s="50" t="n"/>
      <c r="D161" s="50" t="n"/>
      <c r="E161" s="50" t="n"/>
      <c r="F161" s="3" t="n"/>
      <c r="G161" s="2" t="n"/>
      <c r="H161" s="2" t="n"/>
      <c r="I161" s="3" t="n"/>
      <c r="J161" s="55" t="inlineStr">
        <is>
          <t>수입(B) 총합</t>
        </is>
      </c>
      <c r="K161" s="63">
        <f>SUM(K156:K159)</f>
        <v/>
      </c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49" t="inlineStr">
        <is>
          <t>91. 가용 자산</t>
        </is>
      </c>
      <c r="B162" s="16">
        <f>B152+B159+B160</f>
        <v/>
      </c>
      <c r="C162" s="50" t="n"/>
      <c r="D162" s="50" t="n"/>
      <c r="E162" s="50" t="n"/>
      <c r="F162" s="3" t="n"/>
      <c r="G162" s="2" t="n"/>
      <c r="H162" s="2" t="n"/>
      <c r="I162" s="3" t="n"/>
      <c r="J162" s="56" t="inlineStr">
        <is>
          <t>총 합계([B] -[A])</t>
        </is>
      </c>
      <c r="K162" s="64">
        <f>K161-K155</f>
        <v/>
      </c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385" t="inlineStr">
        <is>
          <t>5월 결산 - 루옌, 수종 베트남 여행(경비: 200만원, 기타 비용: 80만원)</t>
        </is>
      </c>
      <c r="B163" s="374" t="n"/>
      <c r="C163" s="374" t="n"/>
      <c r="D163" s="374" t="n"/>
      <c r="E163" s="375" t="n"/>
      <c r="F163" s="3" t="n"/>
      <c r="G163" s="2" t="n"/>
      <c r="H163" s="2" t="n"/>
      <c r="I163" s="3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Height="1">
      <c r="B164" s="1" t="n"/>
      <c r="F164" s="1" t="n"/>
      <c r="H164" s="1" t="n"/>
      <c r="I164" s="1" t="n"/>
      <c r="J164" s="1" t="n"/>
      <c r="K164" s="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Height="1">
      <c r="B165" s="1" t="n"/>
      <c r="F165" s="1" t="n"/>
      <c r="H165" s="1" t="n"/>
      <c r="I165" s="1" t="n"/>
      <c r="J165" s="379" t="inlineStr">
        <is>
          <t>4월 지출</t>
        </is>
      </c>
      <c r="K165" s="375" t="n"/>
      <c r="M165" s="387" t="n"/>
      <c r="N165" s="387" t="n"/>
      <c r="O165" s="387" t="n"/>
      <c r="P165" s="387" t="n"/>
      <c r="Q165" s="387" t="n"/>
      <c r="R165" s="387" t="n"/>
      <c r="S165" s="387" t="n"/>
    </row>
    <row r="166" ht="13.5" customFormat="1" customHeight="1" s="1">
      <c r="A166" s="164" t="inlineStr">
        <is>
          <t>2018.04.30</t>
        </is>
      </c>
      <c r="B166" s="374" t="n"/>
      <c r="C166" s="374" t="n"/>
      <c r="D166" s="374" t="n"/>
      <c r="E166" s="375" t="n"/>
      <c r="F166" s="2" t="n"/>
      <c r="G166" s="378" t="inlineStr">
        <is>
          <t>은행 결산</t>
        </is>
      </c>
      <c r="H166" s="375" t="n"/>
      <c r="I166" s="3" t="n"/>
      <c r="J166" s="65" t="inlineStr">
        <is>
          <t>내역</t>
        </is>
      </c>
      <c r="K166" s="65" t="inlineStr">
        <is>
          <t>금액</t>
        </is>
      </c>
      <c r="L166" s="3" t="n"/>
      <c r="M166" s="498" t="n"/>
      <c r="N166" s="498" t="n"/>
      <c r="O166" s="498" t="n"/>
      <c r="P166" s="387" t="n"/>
      <c r="Q166" s="387" t="n"/>
      <c r="R166" s="387" t="n"/>
      <c r="S166" s="387" t="n"/>
    </row>
    <row r="167" customFormat="1" s="1">
      <c r="A167" s="4" t="inlineStr">
        <is>
          <t>내용</t>
        </is>
      </c>
      <c r="B167" s="5" t="inlineStr">
        <is>
          <t>금액</t>
        </is>
      </c>
      <c r="C167" s="6" t="inlineStr">
        <is>
          <t>원금</t>
        </is>
      </c>
      <c r="D167" s="6" t="inlineStr">
        <is>
          <t>손익</t>
        </is>
      </c>
      <c r="E167" s="6" t="inlineStr">
        <is>
          <t>수익률(%)</t>
        </is>
      </c>
      <c r="F167" s="2" t="n"/>
      <c r="G167" s="9" t="inlineStr">
        <is>
          <t>SC은행 자산 상태</t>
        </is>
      </c>
      <c r="H167" s="10" t="inlineStr">
        <is>
          <t>금액</t>
        </is>
      </c>
      <c r="I167" s="3" t="n"/>
      <c r="J167" s="53" t="inlineStr">
        <is>
          <t>91. 월 고정 지출</t>
        </is>
      </c>
      <c r="K167" s="67" t="n">
        <v>1859867</v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1.25" customFormat="1" customHeight="1" s="1">
      <c r="A168" s="45" t="inlineStr">
        <is>
          <t>01. 신한은행([06] - [05])</t>
        </is>
      </c>
      <c r="B168" s="59">
        <f>H171</f>
        <v/>
      </c>
      <c r="C168" s="42" t="n"/>
      <c r="D168" s="42" t="n"/>
      <c r="E168" s="42" t="n"/>
      <c r="F168" s="3" t="n"/>
      <c r="G168" s="51" t="inlineStr">
        <is>
          <t>SC은행(두드림통장)</t>
        </is>
      </c>
      <c r="H168" s="83" t="n">
        <v>0</v>
      </c>
      <c r="I168" s="3" t="n"/>
      <c r="J168" s="311" t="n"/>
      <c r="K168" s="311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1.25" customFormat="1" customHeight="1" s="1">
      <c r="A169" s="7" t="inlineStr">
        <is>
          <t>70. [국민B] KB 국민행복 적금(루옌)</t>
        </is>
      </c>
      <c r="B169" s="98" t="n">
        <v>0</v>
      </c>
      <c r="C169" s="8" t="n"/>
      <c r="D169" s="8" t="n"/>
      <c r="E169" s="19" t="n">
        <v>0</v>
      </c>
      <c r="F169" s="3" t="n"/>
      <c r="G169" s="51" t="inlineStr">
        <is>
          <t>신한은행</t>
        </is>
      </c>
      <c r="H169" s="83" t="n">
        <v>9824908</v>
      </c>
      <c r="I169" s="3" t="n"/>
      <c r="J169" s="311" t="n"/>
      <c r="K169" s="311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1.25" customFormat="1" customHeight="1" s="1">
      <c r="A170" s="7" t="inlineStr">
        <is>
          <t>71. [기업B] 신서민섬김 적금(루옌)</t>
        </is>
      </c>
      <c r="B170" s="98" t="n">
        <v>9430000</v>
      </c>
      <c r="C170" s="8" t="n"/>
      <c r="D170" s="8" t="n"/>
      <c r="E170" s="19" t="inlineStr">
        <is>
          <t> </t>
        </is>
      </c>
      <c r="F170" s="3" t="n"/>
      <c r="G170" s="51" t="inlineStr">
        <is>
          <t>신한은행(예금)</t>
        </is>
      </c>
      <c r="H170" s="83" t="n">
        <v>40000000</v>
      </c>
      <c r="I170" s="3" t="n"/>
      <c r="J170" s="311" t="n"/>
      <c r="K170" s="311" t="n"/>
      <c r="M170" s="387" t="n"/>
      <c r="N170" s="387" t="n"/>
      <c r="O170" s="387" t="n"/>
      <c r="P170" s="387" t="n"/>
      <c r="Q170" s="387" t="n"/>
      <c r="R170" s="387" t="n"/>
      <c r="S170" s="387" t="n"/>
    </row>
    <row r="171" ht="11.25" customFormat="1" customHeight="1" s="1">
      <c r="A171" s="7" t="inlineStr">
        <is>
          <t>72. [신한B] 신한 새희망 적금[루옌]</t>
        </is>
      </c>
      <c r="B171" s="98">
        <f>B213+E171</f>
        <v/>
      </c>
      <c r="C171" s="8" t="n"/>
      <c r="D171" s="8" t="n"/>
      <c r="E171" s="19" t="n">
        <v>200000</v>
      </c>
      <c r="F171" s="3" t="n"/>
      <c r="G171" s="52" t="inlineStr">
        <is>
          <t>[06] 은행 예. 적금 총합</t>
        </is>
      </c>
      <c r="H171" s="12">
        <f>SUM(H168:H170)</f>
        <v/>
      </c>
      <c r="I171" s="3" t="n"/>
      <c r="J171" s="311" t="n"/>
      <c r="K171" s="311" t="n"/>
      <c r="L171" s="3" t="n"/>
      <c r="M171" s="498" t="n"/>
      <c r="N171" s="498" t="n"/>
      <c r="O171" s="498" t="n"/>
      <c r="P171" s="387" t="n"/>
      <c r="Q171" s="387" t="n"/>
      <c r="R171" s="387" t="n"/>
      <c r="S171" s="387" t="n"/>
    </row>
    <row r="172" customFormat="1" s="1">
      <c r="A172" s="7" t="inlineStr">
        <is>
          <t>73. [우리B] 주택청약종합저축(태만)</t>
        </is>
      </c>
      <c r="B172" s="98" t="n">
        <v>1900000</v>
      </c>
      <c r="C172" s="8" t="n"/>
      <c r="D172" s="8" t="n"/>
      <c r="E172" s="19" t="inlineStr">
        <is>
          <t> </t>
        </is>
      </c>
      <c r="F172" s="3" t="n"/>
      <c r="G172" s="2" t="n"/>
      <c r="H172" s="3" t="n"/>
      <c r="I172" s="3" t="n"/>
      <c r="J172" s="311" t="n"/>
      <c r="K172" s="311" t="n"/>
      <c r="M172" s="387" t="n"/>
      <c r="N172" s="387" t="n"/>
      <c r="O172" s="387" t="n"/>
      <c r="P172" s="387" t="n"/>
      <c r="Q172" s="387" t="n"/>
      <c r="R172" s="387" t="n"/>
      <c r="S172" s="387" t="n"/>
    </row>
    <row r="173" customFormat="1" s="1">
      <c r="A173" s="43" t="inlineStr">
        <is>
          <t>1. 총 예적금</t>
        </is>
      </c>
      <c r="B173" s="60">
        <f>SUM(B168:B172)</f>
        <v/>
      </c>
      <c r="C173" s="44" t="n"/>
      <c r="D173" s="44" t="n"/>
      <c r="E173" s="44" t="n"/>
      <c r="F173" s="3" t="n"/>
      <c r="G173" s="2" t="n"/>
      <c r="H173" s="3" t="n"/>
      <c r="I173" s="3" t="n"/>
      <c r="J173" s="311" t="n"/>
      <c r="K173" s="311" t="n"/>
      <c r="M173" s="387" t="n"/>
      <c r="N173" s="387" t="n"/>
      <c r="O173" s="387" t="n"/>
      <c r="P173" s="387" t="n"/>
      <c r="Q173" s="387" t="n"/>
      <c r="R173" s="387" t="n"/>
      <c r="S173" s="387" t="n"/>
    </row>
    <row r="174" customFormat="1" s="1">
      <c r="A174" s="42" t="inlineStr">
        <is>
          <t>11. 무배당 PCA 드림링크 변액유니버셜보험 II(매형, 진태만)</t>
        </is>
      </c>
      <c r="B174" s="135" t="n">
        <v>8818177</v>
      </c>
      <c r="C174" s="137" t="n"/>
      <c r="D174" s="42" t="inlineStr">
        <is>
          <t> </t>
        </is>
      </c>
      <c r="E174" s="42" t="inlineStr">
        <is>
          <t> </t>
        </is>
      </c>
      <c r="F174" s="3" t="n"/>
      <c r="G174" s="2" t="n"/>
      <c r="H174" s="3" t="n"/>
      <c r="I174" s="3" t="n"/>
      <c r="J174" s="311" t="n"/>
      <c r="K174" s="311" t="n"/>
      <c r="M174" s="387" t="n"/>
      <c r="N174" s="387" t="n"/>
      <c r="O174" s="387" t="n"/>
      <c r="P174" s="387" t="n"/>
      <c r="Q174" s="387" t="n"/>
      <c r="R174" s="387" t="n"/>
      <c r="S174" s="387" t="n"/>
    </row>
    <row r="175" customFormat="1" s="1">
      <c r="A175" s="42" t="inlineStr">
        <is>
          <t>12. 무배당 PCA 스타트(start) 어린이 변액유니버셜보험 II(진수종)</t>
        </is>
      </c>
      <c r="B175" s="135" t="n">
        <v>0</v>
      </c>
      <c r="C175" s="137" t="n"/>
      <c r="D175" s="42" t="n"/>
      <c r="E175" s="42" t="n"/>
      <c r="F175" s="3" t="n"/>
      <c r="G175" s="2" t="n"/>
      <c r="H175" s="3" t="n"/>
      <c r="I175" s="3" t="n"/>
      <c r="J175" s="311" t="n"/>
      <c r="K175" s="31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1.25" customFormat="1" customHeight="1" s="1">
      <c r="A176" s="42" t="inlineStr">
        <is>
          <t>21. 무배당 한아름행복플러스종합보험1404(한화손해보험)</t>
        </is>
      </c>
      <c r="B176" s="61" t="n">
        <v>43000</v>
      </c>
      <c r="C176" s="137" t="n"/>
      <c r="D176" s="42" t="n"/>
      <c r="E176" s="46" t="n"/>
      <c r="F176" s="3" t="n"/>
      <c r="G176" s="9" t="inlineStr">
        <is>
          <t>전원 대비 증감</t>
        </is>
      </c>
      <c r="H176" s="10" t="inlineStr">
        <is>
          <t>금액</t>
        </is>
      </c>
      <c r="I176" s="3" t="n"/>
      <c r="J176" s="54" t="inlineStr">
        <is>
          <t>지출(A) 총합</t>
        </is>
      </c>
      <c r="K176" s="63">
        <f>K167+K168+K173</f>
        <v/>
      </c>
      <c r="M176" s="387" t="n"/>
      <c r="N176" s="387" t="n"/>
      <c r="O176" s="387" t="n"/>
      <c r="P176" s="387" t="n"/>
      <c r="Q176" s="387" t="n"/>
      <c r="R176" s="387" t="n"/>
      <c r="S176" s="387" t="n"/>
    </row>
    <row r="177" ht="11.25" customFormat="1" customHeight="1" s="1">
      <c r="A177" s="42" t="inlineStr">
        <is>
          <t>22. 무배당 굿앤굿어린이CI보험(Hi1304)(현대해상, 진수종)</t>
        </is>
      </c>
      <c r="B177" s="61" t="n">
        <v>52000</v>
      </c>
      <c r="C177" s="137" t="n"/>
      <c r="D177" s="42" t="n"/>
      <c r="E177" s="42" t="n"/>
      <c r="F177" s="3" t="n"/>
      <c r="G177" s="17" t="inlineStr">
        <is>
          <t>총 합계</t>
        </is>
      </c>
      <c r="H177" s="11">
        <f>B182-B499</f>
        <v/>
      </c>
      <c r="I177" s="3" t="n"/>
      <c r="J177" s="53" t="inlineStr">
        <is>
          <t>01. 급여</t>
        </is>
      </c>
      <c r="K177" s="67" t="n">
        <v>4048222</v>
      </c>
      <c r="L177" s="3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1.25" customFormat="1" customHeight="1" s="1">
      <c r="A178" s="42" t="inlineStr">
        <is>
          <t>23. 무배당플러스유니버설CI보험(한화생명, 루옌)</t>
        </is>
      </c>
      <c r="B178" s="61" t="n">
        <v>79217</v>
      </c>
      <c r="C178" s="137" t="n"/>
      <c r="D178" s="42" t="n"/>
      <c r="E178" s="42" t="n"/>
      <c r="F178" s="3" t="n"/>
      <c r="G178" s="17" t="inlineStr">
        <is>
          <t>가용 자산</t>
        </is>
      </c>
      <c r="H178" s="73">
        <f>B183-B500</f>
        <v/>
      </c>
      <c r="I178" s="3" t="n"/>
      <c r="J178" s="53" t="inlineStr">
        <is>
          <t> </t>
        </is>
      </c>
      <c r="K178" s="62" t="inlineStr">
        <is>
          <t> </t>
        </is>
      </c>
      <c r="M178" s="387" t="n"/>
      <c r="N178" s="387" t="n"/>
      <c r="O178" s="387" t="n"/>
      <c r="P178" s="387" t="n"/>
      <c r="Q178" s="387" t="n"/>
      <c r="R178" s="387" t="n"/>
      <c r="S178" s="387" t="n"/>
    </row>
    <row r="179" customFormat="1" s="1">
      <c r="A179" s="42" t="inlineStr">
        <is>
          <t>90. PCA 프리미어 변액유니버셜보험 Ⅲ(저축형)</t>
        </is>
      </c>
      <c r="B179" s="80" t="n">
        <v>9596444</v>
      </c>
      <c r="C179" s="137" t="n"/>
      <c r="D179" s="42" t="n"/>
      <c r="E179" s="134" t="n"/>
      <c r="F179" s="3" t="n"/>
      <c r="G179" s="2" t="n"/>
      <c r="H179" s="2" t="n"/>
      <c r="I179" s="3" t="n"/>
      <c r="J179" s="53" t="n"/>
      <c r="K179" s="384" t="n"/>
      <c r="M179" s="387" t="n"/>
      <c r="N179" s="387" t="n"/>
      <c r="O179" s="387" t="n"/>
      <c r="P179" s="387" t="n"/>
      <c r="Q179" s="387" t="n"/>
      <c r="R179" s="387" t="n"/>
      <c r="S179" s="387" t="n"/>
    </row>
    <row r="180" customFormat="1" s="1">
      <c r="A180" s="47" t="inlineStr">
        <is>
          <t>2. 총 보험금</t>
        </is>
      </c>
      <c r="B180" s="14">
        <f>SUM(B174:B175)+B179</f>
        <v/>
      </c>
      <c r="C180" s="48" t="n"/>
      <c r="D180" s="48" t="n"/>
      <c r="E180" s="48" t="n"/>
      <c r="F180" s="3" t="n"/>
      <c r="G180" s="2" t="n"/>
      <c r="H180" s="2" t="n"/>
      <c r="I180" s="3" t="n"/>
      <c r="J180" s="53" t="n"/>
      <c r="K180" s="384" t="n"/>
      <c r="M180" s="387" t="n"/>
      <c r="N180" s="387" t="n"/>
      <c r="O180" s="387" t="n"/>
      <c r="P180" s="387" t="n"/>
      <c r="Q180" s="387" t="n"/>
      <c r="R180" s="387" t="n"/>
      <c r="S180" s="387" t="n"/>
    </row>
    <row r="181" customFormat="1" s="1">
      <c r="A181" s="47" t="inlineStr">
        <is>
          <t>3. 전세금</t>
        </is>
      </c>
      <c r="B181" s="15" t="n">
        <v>250000000</v>
      </c>
      <c r="C181" s="48" t="n"/>
      <c r="D181" s="48" t="n"/>
      <c r="E181" s="48" t="n"/>
      <c r="F181" s="3" t="n"/>
      <c r="G181" s="2" t="n"/>
      <c r="H181" s="3" t="n"/>
      <c r="I181" s="3" t="n"/>
      <c r="J181" s="53" t="inlineStr">
        <is>
          <t> </t>
        </is>
      </c>
      <c r="K181" s="62" t="inlineStr">
        <is>
          <t> </t>
        </is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49" t="inlineStr">
        <is>
          <t>90. 총 합계</t>
        </is>
      </c>
      <c r="B182" s="16">
        <f>B173+B180+B181</f>
        <v/>
      </c>
      <c r="C182" s="50" t="n"/>
      <c r="D182" s="50" t="n"/>
      <c r="E182" s="50" t="n"/>
      <c r="F182" s="3" t="n"/>
      <c r="G182" s="2" t="n"/>
      <c r="H182" s="2" t="n"/>
      <c r="I182" s="3" t="n"/>
      <c r="J182" s="55" t="inlineStr">
        <is>
          <t>수입(B) 총합</t>
        </is>
      </c>
      <c r="K182" s="63">
        <f>SUM(K177:K180)</f>
        <v/>
      </c>
      <c r="M182" s="387" t="n"/>
      <c r="N182" s="387" t="n"/>
      <c r="O182" s="387" t="n"/>
      <c r="P182" s="387" t="n"/>
      <c r="Q182" s="387" t="n"/>
      <c r="R182" s="387" t="n"/>
      <c r="S182" s="387" t="n"/>
    </row>
    <row r="183" customFormat="1" s="1">
      <c r="A183" s="49" t="inlineStr">
        <is>
          <t>91. 가용 자산</t>
        </is>
      </c>
      <c r="B183" s="16">
        <f>B173+B180+B181</f>
        <v/>
      </c>
      <c r="C183" s="50" t="n"/>
      <c r="D183" s="50" t="n"/>
      <c r="E183" s="50" t="n"/>
      <c r="F183" s="3" t="n"/>
      <c r="G183" s="2" t="n"/>
      <c r="H183" s="2" t="n"/>
      <c r="I183" s="3" t="n"/>
      <c r="J183" s="56" t="inlineStr">
        <is>
          <t>총 합계([B] -[A])</t>
        </is>
      </c>
      <c r="K183" s="64">
        <f>K182-K176</f>
        <v/>
      </c>
      <c r="M183" s="387" t="n"/>
      <c r="N183" s="387" t="n"/>
      <c r="O183" s="387" t="n"/>
      <c r="P183" s="387" t="n"/>
      <c r="Q183" s="387" t="n"/>
      <c r="R183" s="387" t="n"/>
      <c r="S183" s="387" t="n"/>
    </row>
    <row r="184" customFormat="1" s="1">
      <c r="A184" s="385" t="inlineStr">
        <is>
          <t>4월 결산</t>
        </is>
      </c>
      <c r="B184" s="374" t="n"/>
      <c r="C184" s="374" t="n"/>
      <c r="D184" s="374" t="n"/>
      <c r="E184" s="375" t="n"/>
      <c r="F184" s="3" t="n"/>
      <c r="G184" s="2" t="n"/>
      <c r="H184" s="2" t="n"/>
      <c r="I184" s="3" t="n"/>
      <c r="M184" s="387" t="n"/>
      <c r="N184" s="387" t="n"/>
      <c r="O184" s="387" t="n"/>
      <c r="P184" s="387" t="n"/>
      <c r="Q184" s="387" t="n"/>
      <c r="R184" s="387" t="n"/>
      <c r="S184" s="387" t="n"/>
    </row>
    <row r="185">
      <c r="B185" s="1" t="n"/>
      <c r="F185" s="1" t="n"/>
      <c r="H185" s="1" t="n"/>
      <c r="I185" s="1" t="n"/>
      <c r="J185" s="1" t="n"/>
      <c r="K185" s="1" t="n"/>
      <c r="M185" s="387" t="n"/>
      <c r="N185" s="387" t="n"/>
      <c r="O185" s="387" t="n"/>
      <c r="P185" s="387" t="n"/>
      <c r="Q185" s="387" t="n"/>
      <c r="R185" s="387" t="n"/>
      <c r="S185" s="387" t="n"/>
    </row>
    <row r="186">
      <c r="B186" s="1" t="n"/>
      <c r="F186" s="1" t="n"/>
      <c r="H186" s="1" t="n"/>
      <c r="I186" s="1" t="n"/>
      <c r="J186" s="379" t="inlineStr">
        <is>
          <t>3월 지출</t>
        </is>
      </c>
      <c r="K186" s="375" t="n"/>
      <c r="M186" s="387" t="n"/>
      <c r="N186" s="387" t="n"/>
      <c r="O186" s="387" t="n"/>
      <c r="P186" s="387" t="n"/>
      <c r="Q186" s="387" t="n"/>
      <c r="R186" s="387" t="n"/>
      <c r="S186" s="387" t="n"/>
    </row>
    <row r="187" ht="13.5" customFormat="1" customHeight="1" s="1">
      <c r="A187" s="164" t="inlineStr">
        <is>
          <t>2018.03.31</t>
        </is>
      </c>
      <c r="B187" s="374" t="n"/>
      <c r="C187" s="374" t="n"/>
      <c r="D187" s="374" t="n"/>
      <c r="E187" s="375" t="n"/>
      <c r="F187" s="2" t="n"/>
      <c r="G187" s="378" t="inlineStr">
        <is>
          <t>은행 결산</t>
        </is>
      </c>
      <c r="H187" s="375" t="n"/>
      <c r="I187" s="3" t="n"/>
      <c r="J187" s="65" t="inlineStr">
        <is>
          <t>내역</t>
        </is>
      </c>
      <c r="K187" s="65" t="inlineStr">
        <is>
          <t>금액</t>
        </is>
      </c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customFormat="1" s="1">
      <c r="A188" s="4" t="inlineStr">
        <is>
          <t>내용</t>
        </is>
      </c>
      <c r="B188" s="5" t="inlineStr">
        <is>
          <t>금액</t>
        </is>
      </c>
      <c r="C188" s="6" t="inlineStr">
        <is>
          <t>원금</t>
        </is>
      </c>
      <c r="D188" s="6" t="inlineStr">
        <is>
          <t>손익</t>
        </is>
      </c>
      <c r="E188" s="6" t="inlineStr">
        <is>
          <t>수익률(%)</t>
        </is>
      </c>
      <c r="F188" s="2" t="n"/>
      <c r="G188" s="9" t="inlineStr">
        <is>
          <t>SC은행 자산 상태</t>
        </is>
      </c>
      <c r="H188" s="10" t="inlineStr">
        <is>
          <t>금액</t>
        </is>
      </c>
      <c r="I188" s="3" t="n"/>
      <c r="J188" s="53" t="inlineStr">
        <is>
          <t>91. 월 고정 지출</t>
        </is>
      </c>
      <c r="K188" s="67" t="n">
        <v>1859867</v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1.25" customFormat="1" customHeight="1" s="1">
      <c r="A189" s="45" t="inlineStr">
        <is>
          <t>01. 신한은행([06] - [05])</t>
        </is>
      </c>
      <c r="B189" s="59">
        <f>H192</f>
        <v/>
      </c>
      <c r="C189" s="42" t="n"/>
      <c r="D189" s="42" t="n"/>
      <c r="E189" s="42" t="n"/>
      <c r="F189" s="3" t="n"/>
      <c r="G189" s="51" t="inlineStr">
        <is>
          <t>SC은행(두드림통장)</t>
        </is>
      </c>
      <c r="H189" s="83" t="n">
        <v>0</v>
      </c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1.25" customFormat="1" customHeight="1" s="1">
      <c r="A190" s="7" t="inlineStr">
        <is>
          <t>70. [국민B] KB 국민행복 적금(루옌)</t>
        </is>
      </c>
      <c r="B190" s="98" t="n">
        <v>0</v>
      </c>
      <c r="C190" s="8" t="n"/>
      <c r="D190" s="8" t="n"/>
      <c r="E190" s="19" t="n">
        <v>0</v>
      </c>
      <c r="F190" s="3" t="n"/>
      <c r="G190" s="51" t="inlineStr">
        <is>
          <t>신한은행</t>
        </is>
      </c>
      <c r="H190" s="83" t="n">
        <v>7500524</v>
      </c>
      <c r="I190" s="3" t="n"/>
      <c r="J190" s="311" t="n"/>
      <c r="K190" s="311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1.25" customFormat="1" customHeight="1" s="1">
      <c r="A191" s="7" t="inlineStr">
        <is>
          <t>71. [기업B] 신서민섬김 적금(루옌)</t>
        </is>
      </c>
      <c r="B191" s="98" t="n">
        <v>9430000</v>
      </c>
      <c r="C191" s="8" t="n"/>
      <c r="D191" s="8" t="n"/>
      <c r="E191" s="19" t="inlineStr">
        <is>
          <t> </t>
        </is>
      </c>
      <c r="F191" s="3" t="n"/>
      <c r="G191" s="51" t="inlineStr">
        <is>
          <t>신한은행(예금)</t>
        </is>
      </c>
      <c r="H191" s="83" t="n">
        <v>40000000</v>
      </c>
      <c r="I191" s="3" t="n"/>
      <c r="J191" s="311" t="n"/>
      <c r="K191" s="311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1.25" customFormat="1" customHeight="1" s="1">
      <c r="A192" s="7" t="inlineStr">
        <is>
          <t>72. [신한B] 신한 새희망 적금[루옌]</t>
        </is>
      </c>
      <c r="B192" s="98">
        <f>B213+E192</f>
        <v/>
      </c>
      <c r="C192" s="8" t="n"/>
      <c r="D192" s="8" t="n"/>
      <c r="E192" s="19" t="n">
        <v>200000</v>
      </c>
      <c r="F192" s="3" t="n"/>
      <c r="G192" s="52" t="inlineStr">
        <is>
          <t>[06] 은행 예. 적금 총합</t>
        </is>
      </c>
      <c r="H192" s="12">
        <f>SUM(H189:H191)</f>
        <v/>
      </c>
      <c r="I192" s="3" t="n"/>
      <c r="J192" s="311" t="n"/>
      <c r="K192" s="311" t="n"/>
      <c r="L192" s="3" t="n"/>
      <c r="M192" s="498" t="n"/>
      <c r="N192" s="498" t="n"/>
      <c r="O192" s="498" t="n"/>
      <c r="P192" s="387" t="n"/>
      <c r="Q192" s="387" t="n"/>
      <c r="R192" s="387" t="n"/>
      <c r="S192" s="387" t="n"/>
    </row>
    <row r="193" customFormat="1" s="1">
      <c r="A193" s="7" t="inlineStr">
        <is>
          <t>73. [우리B] 주택청약종합저축(태만)</t>
        </is>
      </c>
      <c r="B193" s="98" t="n">
        <v>1900000</v>
      </c>
      <c r="C193" s="8" t="n"/>
      <c r="D193" s="8" t="n"/>
      <c r="E193" s="19" t="inlineStr">
        <is>
          <t> </t>
        </is>
      </c>
      <c r="F193" s="3" t="n"/>
      <c r="G193" s="2" t="n"/>
      <c r="H193" s="3" t="n"/>
      <c r="I193" s="3" t="n"/>
      <c r="J193" s="311" t="n"/>
      <c r="K193" s="311" t="n"/>
      <c r="M193" s="387" t="n"/>
      <c r="N193" s="387" t="n"/>
      <c r="O193" s="387" t="n"/>
      <c r="P193" s="387" t="n"/>
      <c r="Q193" s="387" t="n"/>
      <c r="R193" s="387" t="n"/>
      <c r="S193" s="387" t="n"/>
    </row>
    <row r="194" customFormat="1" s="1">
      <c r="A194" s="43" t="inlineStr">
        <is>
          <t>1. 총 예적금</t>
        </is>
      </c>
      <c r="B194" s="60">
        <f>SUM(B189:B193)</f>
        <v/>
      </c>
      <c r="C194" s="44" t="n"/>
      <c r="D194" s="44" t="n"/>
      <c r="E194" s="44" t="n"/>
      <c r="F194" s="3" t="n"/>
      <c r="G194" s="2" t="n"/>
      <c r="H194" s="3" t="n"/>
      <c r="I194" s="3" t="n"/>
      <c r="J194" s="311" t="n"/>
      <c r="K194" s="311" t="n"/>
      <c r="M194" s="387" t="n"/>
      <c r="N194" s="387" t="n"/>
      <c r="O194" s="387" t="n"/>
      <c r="P194" s="387" t="n"/>
      <c r="Q194" s="387" t="n"/>
      <c r="R194" s="387" t="n"/>
      <c r="S194" s="387" t="n"/>
    </row>
    <row r="195" customFormat="1" s="1">
      <c r="A195" s="42" t="inlineStr">
        <is>
          <t>11. 무배당 PCA 드림링크 변액유니버셜보험 II(매형, 진태만)</t>
        </is>
      </c>
      <c r="B195" s="135" t="n">
        <v>8818177</v>
      </c>
      <c r="C195" s="137" t="n"/>
      <c r="D195" s="42" t="inlineStr">
        <is>
          <t> </t>
        </is>
      </c>
      <c r="E195" s="42" t="inlineStr">
        <is>
          <t> </t>
        </is>
      </c>
      <c r="F195" s="3" t="n"/>
      <c r="G195" s="2" t="n"/>
      <c r="H195" s="3" t="n"/>
      <c r="I195" s="3" t="n"/>
      <c r="J195" s="311" t="n"/>
      <c r="K195" s="311" t="n"/>
      <c r="M195" s="387" t="n"/>
      <c r="N195" s="387" t="n"/>
      <c r="O195" s="387" t="n"/>
      <c r="P195" s="387" t="n"/>
      <c r="Q195" s="387" t="n"/>
      <c r="R195" s="387" t="n"/>
      <c r="S195" s="387" t="n"/>
    </row>
    <row r="196" customFormat="1" s="1">
      <c r="A196" s="42" t="inlineStr">
        <is>
          <t>12. 무배당 PCA 스타트(start) 어린이 변액유니버셜보험 II(진수종)</t>
        </is>
      </c>
      <c r="B196" s="135" t="n">
        <v>0</v>
      </c>
      <c r="C196" s="137" t="n"/>
      <c r="D196" s="42" t="n"/>
      <c r="E196" s="42" t="n"/>
      <c r="F196" s="3" t="n"/>
      <c r="G196" s="2" t="n"/>
      <c r="H196" s="3" t="n"/>
      <c r="I196" s="3" t="n"/>
      <c r="J196" s="311" t="n"/>
      <c r="K196" s="31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1.25" customFormat="1" customHeight="1" s="1">
      <c r="A197" s="42" t="inlineStr">
        <is>
          <t>21. 무배당 한아름행복플러스종합보험1404(한화손해보험)</t>
        </is>
      </c>
      <c r="B197" s="61" t="n">
        <v>43000</v>
      </c>
      <c r="C197" s="137" t="n"/>
      <c r="D197" s="42" t="n"/>
      <c r="E197" s="46" t="n"/>
      <c r="F197" s="3" t="n"/>
      <c r="G197" s="9" t="inlineStr">
        <is>
          <t>전원 대비 증감</t>
        </is>
      </c>
      <c r="H197" s="10" t="inlineStr">
        <is>
          <t>금액</t>
        </is>
      </c>
      <c r="I197" s="3" t="n"/>
      <c r="J197" s="54" t="inlineStr">
        <is>
          <t>지출(A) 총합</t>
        </is>
      </c>
      <c r="K197" s="63">
        <f>K188+K189+K194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1.25" customFormat="1" customHeight="1" s="1">
      <c r="A198" s="42" t="inlineStr">
        <is>
          <t>22. 무배당 굿앤굿어린이CI보험(Hi1304)(현대해상, 진수종)</t>
        </is>
      </c>
      <c r="B198" s="61" t="n">
        <v>52000</v>
      </c>
      <c r="C198" s="137" t="n"/>
      <c r="D198" s="42" t="n"/>
      <c r="E198" s="42" t="n"/>
      <c r="F198" s="3" t="n"/>
      <c r="G198" s="17" t="inlineStr">
        <is>
          <t>총 합계</t>
        </is>
      </c>
      <c r="H198" s="11">
        <f>B203-B499</f>
        <v/>
      </c>
      <c r="I198" s="3" t="n"/>
      <c r="J198" s="53" t="inlineStr">
        <is>
          <t>01. 급여</t>
        </is>
      </c>
      <c r="K198" s="67" t="n">
        <v>3812989</v>
      </c>
      <c r="L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1.25" customFormat="1" customHeight="1" s="1">
      <c r="A199" s="42" t="inlineStr">
        <is>
          <t>23. 무배당플러스유니버설CI보험(한화생명, 루옌)</t>
        </is>
      </c>
      <c r="B199" s="61" t="n">
        <v>79217</v>
      </c>
      <c r="C199" s="137" t="n"/>
      <c r="D199" s="42" t="n"/>
      <c r="E199" s="42" t="n"/>
      <c r="F199" s="3" t="n"/>
      <c r="G199" s="17" t="inlineStr">
        <is>
          <t>가용 자산</t>
        </is>
      </c>
      <c r="H199" s="73">
        <f>B204-B500</f>
        <v/>
      </c>
      <c r="I199" s="3" t="n"/>
      <c r="J199" s="53" t="inlineStr">
        <is>
          <t> </t>
        </is>
      </c>
      <c r="K199" s="62" t="inlineStr">
        <is>
          <t> </t>
        </is>
      </c>
      <c r="M199" s="387" t="n"/>
      <c r="N199" s="387" t="n"/>
      <c r="O199" s="387" t="n"/>
      <c r="P199" s="387" t="n"/>
      <c r="Q199" s="387" t="n"/>
      <c r="R199" s="387" t="n"/>
      <c r="S199" s="387" t="n"/>
    </row>
    <row r="200" customFormat="1" s="1">
      <c r="A200" s="42" t="inlineStr">
        <is>
          <t>90. PCA 프리미어 변액유니버셜보험 Ⅲ(저축형)</t>
        </is>
      </c>
      <c r="B200" s="80" t="n">
        <v>9596444</v>
      </c>
      <c r="C200" s="137" t="n"/>
      <c r="D200" s="42" t="n"/>
      <c r="E200" s="134" t="n"/>
      <c r="F200" s="3" t="n"/>
      <c r="G200" s="2" t="n"/>
      <c r="H200" s="2" t="n"/>
      <c r="I200" s="3" t="n"/>
      <c r="J200" s="53" t="n"/>
      <c r="K200" s="384" t="n"/>
      <c r="M200" s="387" t="n"/>
      <c r="N200" s="387" t="n"/>
      <c r="O200" s="387" t="n"/>
      <c r="P200" s="387" t="n"/>
      <c r="Q200" s="387" t="n"/>
      <c r="R200" s="387" t="n"/>
      <c r="S200" s="387" t="n"/>
    </row>
    <row r="201" customFormat="1" s="1">
      <c r="A201" s="47" t="inlineStr">
        <is>
          <t>2. 총 보험금</t>
        </is>
      </c>
      <c r="B201" s="14">
        <f>SUM(B195:B196)+B200</f>
        <v/>
      </c>
      <c r="C201" s="48" t="n"/>
      <c r="D201" s="48" t="n"/>
      <c r="E201" s="48" t="n"/>
      <c r="F201" s="3" t="n"/>
      <c r="G201" s="2" t="n"/>
      <c r="H201" s="2" t="n"/>
      <c r="I201" s="3" t="n"/>
      <c r="J201" s="53" t="n"/>
      <c r="K201" s="384" t="n"/>
      <c r="M201" s="387" t="n"/>
      <c r="N201" s="387" t="n"/>
      <c r="O201" s="387" t="n"/>
      <c r="P201" s="387" t="n"/>
      <c r="Q201" s="387" t="n"/>
      <c r="R201" s="387" t="n"/>
      <c r="S201" s="387" t="n"/>
    </row>
    <row r="202" customFormat="1" s="1">
      <c r="A202" s="47" t="inlineStr">
        <is>
          <t>3. 전세금</t>
        </is>
      </c>
      <c r="B202" s="15" t="n">
        <v>250000000</v>
      </c>
      <c r="C202" s="48" t="n"/>
      <c r="D202" s="48" t="n"/>
      <c r="E202" s="48" t="n"/>
      <c r="F202" s="3" t="n"/>
      <c r="G202" s="2" t="n"/>
      <c r="H202" s="3" t="n"/>
      <c r="I202" s="3" t="n"/>
      <c r="J202" s="53" t="inlineStr">
        <is>
          <t> </t>
        </is>
      </c>
      <c r="K202" s="62" t="inlineStr">
        <is>
          <t> 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9" t="inlineStr">
        <is>
          <t>90. 총 합계</t>
        </is>
      </c>
      <c r="B203" s="16">
        <f>B194+B201+B202</f>
        <v/>
      </c>
      <c r="C203" s="50" t="n"/>
      <c r="D203" s="50" t="n"/>
      <c r="E203" s="50" t="n"/>
      <c r="F203" s="3" t="n"/>
      <c r="G203" s="2" t="n"/>
      <c r="H203" s="2" t="n"/>
      <c r="I203" s="3" t="n"/>
      <c r="J203" s="55" t="inlineStr">
        <is>
          <t>수입(B) 총합</t>
        </is>
      </c>
      <c r="K203" s="63">
        <f>SUM(K198:K201)</f>
        <v/>
      </c>
      <c r="M203" s="387" t="n"/>
      <c r="N203" s="387" t="n"/>
      <c r="O203" s="387" t="n"/>
      <c r="P203" s="387" t="n"/>
      <c r="Q203" s="387" t="n"/>
      <c r="R203" s="387" t="n"/>
      <c r="S203" s="387" t="n"/>
    </row>
    <row r="204" customFormat="1" s="1">
      <c r="A204" s="49" t="inlineStr">
        <is>
          <t>91. 가용 자산</t>
        </is>
      </c>
      <c r="B204" s="16">
        <f>B194+B201+B202</f>
        <v/>
      </c>
      <c r="C204" s="50" t="n"/>
      <c r="D204" s="50" t="n"/>
      <c r="E204" s="50" t="n"/>
      <c r="F204" s="3" t="n"/>
      <c r="G204" s="2" t="n"/>
      <c r="H204" s="2" t="n"/>
      <c r="I204" s="3" t="n"/>
      <c r="J204" s="56" t="inlineStr">
        <is>
          <t>총 합계([B] -[A])</t>
        </is>
      </c>
      <c r="K204" s="64">
        <f>K203-K197</f>
        <v/>
      </c>
      <c r="M204" s="387" t="n"/>
      <c r="N204" s="387" t="n"/>
      <c r="O204" s="387" t="n"/>
      <c r="P204" s="387" t="n"/>
      <c r="Q204" s="387" t="n"/>
      <c r="R204" s="387" t="n"/>
      <c r="S204" s="387" t="n"/>
    </row>
    <row r="205" customFormat="1" s="1">
      <c r="A205" s="385" t="inlineStr">
        <is>
          <t xml:space="preserve">3월 결산 </t>
        </is>
      </c>
      <c r="B205" s="374" t="n"/>
      <c r="C205" s="374" t="n"/>
      <c r="D205" s="374" t="n"/>
      <c r="E205" s="375" t="n"/>
      <c r="F205" s="3" t="n"/>
      <c r="G205" s="2" t="n"/>
      <c r="H205" s="2" t="n"/>
      <c r="I205" s="3" t="n"/>
      <c r="M205" s="387" t="n"/>
      <c r="N205" s="387" t="n"/>
      <c r="O205" s="387" t="n"/>
      <c r="P205" s="387" t="n"/>
      <c r="Q205" s="387" t="n"/>
      <c r="R205" s="387" t="n"/>
      <c r="S205" s="387" t="n"/>
    </row>
    <row r="206">
      <c r="B206" s="1" t="n"/>
      <c r="F206" s="1" t="n"/>
      <c r="H206" s="1" t="n"/>
      <c r="I206" s="1" t="n"/>
      <c r="J206" s="1" t="n"/>
      <c r="K206" s="1" t="n"/>
      <c r="M206" s="387" t="n"/>
      <c r="N206" s="387" t="n"/>
      <c r="O206" s="387" t="n"/>
      <c r="P206" s="387" t="n"/>
      <c r="Q206" s="387" t="n"/>
      <c r="R206" s="387" t="n"/>
      <c r="S206" s="387" t="n"/>
    </row>
    <row r="207">
      <c r="B207" s="1" t="n"/>
      <c r="F207" s="1" t="n"/>
      <c r="H207" s="1" t="n"/>
      <c r="I207" s="1" t="n"/>
      <c r="J207" s="379" t="inlineStr">
        <is>
          <t>2월 지출</t>
        </is>
      </c>
      <c r="K207" s="375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3.5" customFormat="1" customHeight="1" s="1">
      <c r="A208" s="164" t="inlineStr">
        <is>
          <t>2018.02.28</t>
        </is>
      </c>
      <c r="B208" s="374" t="n"/>
      <c r="C208" s="374" t="n"/>
      <c r="D208" s="374" t="n"/>
      <c r="E208" s="375" t="n"/>
      <c r="F208" s="2" t="n"/>
      <c r="G208" s="378" t="inlineStr">
        <is>
          <t>은행 결산</t>
        </is>
      </c>
      <c r="H208" s="375" t="n"/>
      <c r="I208" s="3" t="n"/>
      <c r="J208" s="65" t="inlineStr">
        <is>
          <t>내역</t>
        </is>
      </c>
      <c r="K208" s="65" t="inlineStr">
        <is>
          <t>금액</t>
        </is>
      </c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customFormat="1" s="1">
      <c r="A209" s="4" t="inlineStr">
        <is>
          <t>내용</t>
        </is>
      </c>
      <c r="B209" s="5" t="inlineStr">
        <is>
          <t>금액</t>
        </is>
      </c>
      <c r="C209" s="6" t="inlineStr">
        <is>
          <t>원금</t>
        </is>
      </c>
      <c r="D209" s="6" t="inlineStr">
        <is>
          <t>손익</t>
        </is>
      </c>
      <c r="E209" s="6" t="inlineStr">
        <is>
          <t>수익률(%)</t>
        </is>
      </c>
      <c r="F209" s="2" t="n"/>
      <c r="G209" s="9" t="inlineStr">
        <is>
          <t>SC은행 자산 상태</t>
        </is>
      </c>
      <c r="H209" s="10" t="inlineStr">
        <is>
          <t>금액</t>
        </is>
      </c>
      <c r="I209" s="3" t="n"/>
      <c r="J209" s="53" t="inlineStr">
        <is>
          <t>91. 월 고정 지출</t>
        </is>
      </c>
      <c r="K209" s="67" t="n">
        <v>1859867</v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1.25" customFormat="1" customHeight="1" s="1">
      <c r="A210" s="45" t="inlineStr">
        <is>
          <t>01. 신한은행([06] - [05])</t>
        </is>
      </c>
      <c r="B210" s="59">
        <f>H213</f>
        <v/>
      </c>
      <c r="C210" s="42" t="n"/>
      <c r="D210" s="42" t="n"/>
      <c r="E210" s="42" t="n"/>
      <c r="F210" s="3" t="n"/>
      <c r="G210" s="51" t="inlineStr">
        <is>
          <t>SC은행(두드림통장)</t>
        </is>
      </c>
      <c r="H210" s="83" t="n">
        <v>0</v>
      </c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1.25" customFormat="1" customHeight="1" s="1">
      <c r="A211" s="7" t="inlineStr">
        <is>
          <t>70. [국민B] KB 국민행복 적금(루옌)</t>
        </is>
      </c>
      <c r="B211" s="98" t="n">
        <v>0</v>
      </c>
      <c r="C211" s="8" t="n"/>
      <c r="D211" s="8" t="n"/>
      <c r="E211" s="19" t="n">
        <v>0</v>
      </c>
      <c r="F211" s="3" t="n"/>
      <c r="G211" s="51" t="inlineStr">
        <is>
          <t>신한은행</t>
        </is>
      </c>
      <c r="H211" s="83" t="n">
        <v>7461778</v>
      </c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1.25" customFormat="1" customHeight="1" s="1">
      <c r="A212" s="7" t="inlineStr">
        <is>
          <t>71. [기업B] 신서민섬김 적금(루옌)</t>
        </is>
      </c>
      <c r="B212" s="98" t="n">
        <v>9430000</v>
      </c>
      <c r="C212" s="8" t="n"/>
      <c r="D212" s="8" t="n"/>
      <c r="E212" s="19" t="inlineStr">
        <is>
          <t> </t>
        </is>
      </c>
      <c r="F212" s="3" t="n"/>
      <c r="G212" s="51" t="inlineStr">
        <is>
          <t>신한은행(예금)</t>
        </is>
      </c>
      <c r="H212" s="83" t="n">
        <v>40000000</v>
      </c>
      <c r="I212" s="3" t="n"/>
      <c r="J212" s="311" t="n"/>
      <c r="K212" s="311" t="n"/>
      <c r="M212" s="387" t="n"/>
      <c r="N212" s="387" t="n"/>
      <c r="O212" s="387" t="n"/>
      <c r="P212" s="387" t="n"/>
      <c r="Q212" s="387" t="n"/>
      <c r="R212" s="387" t="n"/>
      <c r="S212" s="387" t="n"/>
    </row>
    <row r="213" ht="11.25" customFormat="1" customHeight="1" s="1">
      <c r="A213" s="7" t="inlineStr">
        <is>
          <t>72. [신한B] 신한 새희망 적금[루옌]</t>
        </is>
      </c>
      <c r="B213" s="98">
        <f>B234+E213</f>
        <v/>
      </c>
      <c r="C213" s="8" t="n"/>
      <c r="D213" s="8" t="n"/>
      <c r="E213" s="19" t="n">
        <v>200000</v>
      </c>
      <c r="F213" s="3" t="n"/>
      <c r="G213" s="52" t="inlineStr">
        <is>
          <t>[06] 은행 예. 적금 총합</t>
        </is>
      </c>
      <c r="H213" s="12">
        <f>SUM(H210:H212)</f>
        <v/>
      </c>
      <c r="I213" s="3" t="n"/>
      <c r="J213" s="311" t="n"/>
      <c r="K213" s="311" t="n"/>
      <c r="L213" s="3" t="n"/>
      <c r="M213" s="498" t="n"/>
      <c r="N213" s="498" t="n"/>
      <c r="O213" s="498" t="n"/>
      <c r="P213" s="387" t="n"/>
      <c r="Q213" s="387" t="n"/>
      <c r="R213" s="387" t="n"/>
      <c r="S213" s="387" t="n"/>
    </row>
    <row r="214" customFormat="1" s="1">
      <c r="A214" s="7" t="inlineStr">
        <is>
          <t>73. [우리B] 주택청약종합저축(태만)</t>
        </is>
      </c>
      <c r="B214" s="98" t="n">
        <v>1900000</v>
      </c>
      <c r="C214" s="8" t="n"/>
      <c r="D214" s="8" t="n"/>
      <c r="E214" s="19" t="inlineStr">
        <is>
          <t> </t>
        </is>
      </c>
      <c r="F214" s="3" t="n"/>
      <c r="G214" s="2" t="n"/>
      <c r="H214" s="3" t="n"/>
      <c r="I214" s="3" t="n"/>
      <c r="J214" s="311" t="n"/>
      <c r="K214" s="311" t="n"/>
      <c r="M214" s="387" t="n"/>
      <c r="N214" s="387" t="n"/>
      <c r="O214" s="387" t="n"/>
      <c r="P214" s="387" t="n"/>
      <c r="Q214" s="387" t="n"/>
      <c r="R214" s="387" t="n"/>
      <c r="S214" s="387" t="n"/>
    </row>
    <row r="215" customFormat="1" s="1">
      <c r="A215" s="43" t="inlineStr">
        <is>
          <t>1. 총 예적금</t>
        </is>
      </c>
      <c r="B215" s="60">
        <f>SUM(B210:B214)</f>
        <v/>
      </c>
      <c r="C215" s="44" t="n"/>
      <c r="D215" s="44" t="n"/>
      <c r="E215" s="44" t="n"/>
      <c r="F215" s="3" t="n"/>
      <c r="G215" s="2" t="n"/>
      <c r="H215" s="3" t="n"/>
      <c r="I215" s="3" t="n"/>
      <c r="J215" s="311" t="n"/>
      <c r="K215" s="311" t="n"/>
      <c r="M215" s="387" t="n"/>
      <c r="N215" s="387" t="n"/>
      <c r="O215" s="387" t="n"/>
      <c r="P215" s="387" t="n"/>
      <c r="Q215" s="387" t="n"/>
      <c r="R215" s="387" t="n"/>
      <c r="S215" s="387" t="n"/>
    </row>
    <row r="216" customFormat="1" s="1">
      <c r="A216" s="42" t="inlineStr">
        <is>
          <t>11. 무배당 PCA 드림링크 변액유니버셜보험 II(매형, 진태만)</t>
        </is>
      </c>
      <c r="B216" s="135" t="n">
        <v>8818177</v>
      </c>
      <c r="C216" s="137" t="n"/>
      <c r="D216" s="42" t="inlineStr">
        <is>
          <t> </t>
        </is>
      </c>
      <c r="E216" s="42" t="inlineStr">
        <is>
          <t> </t>
        </is>
      </c>
      <c r="F216" s="3" t="n"/>
      <c r="G216" s="2" t="n"/>
      <c r="H216" s="3" t="n"/>
      <c r="I216" s="3" t="n"/>
      <c r="J216" s="311" t="n"/>
      <c r="K216" s="311" t="n"/>
      <c r="M216" s="387" t="n"/>
      <c r="N216" s="387" t="n"/>
      <c r="O216" s="387" t="n"/>
      <c r="P216" s="387" t="n"/>
      <c r="Q216" s="387" t="n"/>
      <c r="R216" s="387" t="n"/>
      <c r="S216" s="387" t="n"/>
    </row>
    <row r="217" customFormat="1" s="1">
      <c r="A217" s="42" t="inlineStr">
        <is>
          <t>12. 무배당 PCA 스타트(start) 어린이 변액유니버셜보험 II(진수종)</t>
        </is>
      </c>
      <c r="B217" s="135" t="n">
        <v>0</v>
      </c>
      <c r="C217" s="137" t="n"/>
      <c r="D217" s="42" t="n"/>
      <c r="E217" s="42" t="n"/>
      <c r="F217" s="3" t="n"/>
      <c r="G217" s="2" t="n"/>
      <c r="H217" s="3" t="n"/>
      <c r="I217" s="3" t="n"/>
      <c r="J217" s="311" t="n"/>
      <c r="K217" s="31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1.25" customFormat="1" customHeight="1" s="1">
      <c r="A218" s="42" t="inlineStr">
        <is>
          <t>21. 무배당 한아름행복플러스종합보험1404(한화손해보험)</t>
        </is>
      </c>
      <c r="B218" s="61" t="n">
        <v>43000</v>
      </c>
      <c r="C218" s="137" t="n"/>
      <c r="D218" s="42" t="n"/>
      <c r="E218" s="46" t="n"/>
      <c r="F218" s="3" t="n"/>
      <c r="G218" s="9" t="inlineStr">
        <is>
          <t>전원 대비 증감</t>
        </is>
      </c>
      <c r="H218" s="10" t="inlineStr">
        <is>
          <t>금액</t>
        </is>
      </c>
      <c r="I218" s="3" t="n"/>
      <c r="J218" s="54" t="inlineStr">
        <is>
          <t>지출(A) 총합</t>
        </is>
      </c>
      <c r="K218" s="63">
        <f>K209+K210+K215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1.25" customFormat="1" customHeight="1" s="1">
      <c r="A219" s="42" t="inlineStr">
        <is>
          <t>22. 무배당 굿앤굿어린이CI보험(Hi1304)(현대해상, 진수종)</t>
        </is>
      </c>
      <c r="B219" s="61" t="n">
        <v>52000</v>
      </c>
      <c r="C219" s="137" t="n"/>
      <c r="D219" s="42" t="n"/>
      <c r="E219" s="42" t="n"/>
      <c r="F219" s="3" t="n"/>
      <c r="G219" s="17" t="inlineStr">
        <is>
          <t>총 합계</t>
        </is>
      </c>
      <c r="H219" s="11">
        <f>B224-B499</f>
        <v/>
      </c>
      <c r="I219" s="3" t="n"/>
      <c r="J219" s="53" t="inlineStr">
        <is>
          <t>01. 급여</t>
        </is>
      </c>
      <c r="K219" s="67" t="n">
        <v>3812989</v>
      </c>
      <c r="L219" s="3" t="n"/>
      <c r="M219" s="387" t="n"/>
      <c r="N219" s="387" t="n"/>
      <c r="O219" s="387" t="n"/>
      <c r="P219" s="387" t="n"/>
      <c r="Q219" s="387" t="n"/>
      <c r="R219" s="387" t="n"/>
      <c r="S219" s="387" t="n"/>
    </row>
    <row r="220" ht="11.25" customFormat="1" customHeight="1" s="1">
      <c r="A220" s="42" t="inlineStr">
        <is>
          <t>23. 무배당플러스유니버설CI보험(한화생명, 루옌)</t>
        </is>
      </c>
      <c r="B220" s="61" t="n">
        <v>79217</v>
      </c>
      <c r="C220" s="137" t="n"/>
      <c r="D220" s="42" t="n"/>
      <c r="E220" s="42" t="n"/>
      <c r="F220" s="3" t="n"/>
      <c r="G220" s="17" t="inlineStr">
        <is>
          <t>가용 자산</t>
        </is>
      </c>
      <c r="H220" s="73">
        <f>B225-B500</f>
        <v/>
      </c>
      <c r="I220" s="3" t="n"/>
      <c r="J220" s="53" t="inlineStr">
        <is>
          <t> </t>
        </is>
      </c>
      <c r="K220" s="62" t="inlineStr">
        <is>
          <t> </t>
        </is>
      </c>
      <c r="M220" s="387" t="n"/>
      <c r="N220" s="387" t="n"/>
      <c r="O220" s="387" t="n"/>
      <c r="P220" s="387" t="n"/>
      <c r="Q220" s="387" t="n"/>
      <c r="R220" s="387" t="n"/>
      <c r="S220" s="387" t="n"/>
    </row>
    <row r="221" customFormat="1" s="1">
      <c r="A221" s="42" t="inlineStr">
        <is>
          <t>90. PCA 프리미어 변액유니버셜보험 Ⅲ(저축형)</t>
        </is>
      </c>
      <c r="B221" s="80" t="n">
        <v>9596444</v>
      </c>
      <c r="C221" s="137" t="n"/>
      <c r="D221" s="42" t="n"/>
      <c r="E221" s="134" t="n"/>
      <c r="F221" s="3" t="n"/>
      <c r="G221" s="2" t="n"/>
      <c r="H221" s="2" t="n"/>
      <c r="I221" s="3" t="n"/>
      <c r="J221" s="53" t="n"/>
      <c r="K221" s="384" t="n"/>
      <c r="M221" s="387" t="n"/>
      <c r="N221" s="387" t="n"/>
      <c r="O221" s="387" t="n"/>
      <c r="P221" s="387" t="n"/>
      <c r="Q221" s="387" t="n"/>
      <c r="R221" s="387" t="n"/>
      <c r="S221" s="387" t="n"/>
    </row>
    <row r="222" customFormat="1" s="1">
      <c r="A222" s="47" t="inlineStr">
        <is>
          <t>2. 총 보험금</t>
        </is>
      </c>
      <c r="B222" s="14">
        <f>SUM(B216:B217)+B221</f>
        <v/>
      </c>
      <c r="C222" s="48" t="n"/>
      <c r="D222" s="48" t="n"/>
      <c r="E222" s="48" t="n"/>
      <c r="F222" s="3" t="n"/>
      <c r="G222" s="2" t="n"/>
      <c r="H222" s="2" t="n"/>
      <c r="I222" s="3" t="n"/>
      <c r="J222" s="53" t="n"/>
      <c r="K222" s="384" t="n"/>
      <c r="M222" s="387" t="n"/>
      <c r="N222" s="387" t="n"/>
      <c r="O222" s="387" t="n"/>
      <c r="P222" s="387" t="n"/>
      <c r="Q222" s="387" t="n"/>
      <c r="R222" s="387" t="n"/>
      <c r="S222" s="387" t="n"/>
    </row>
    <row r="223" customFormat="1" s="1">
      <c r="A223" s="47" t="inlineStr">
        <is>
          <t>3. 전세금</t>
        </is>
      </c>
      <c r="B223" s="15" t="n">
        <v>250000000</v>
      </c>
      <c r="C223" s="48" t="n"/>
      <c r="D223" s="48" t="n"/>
      <c r="E223" s="48" t="n"/>
      <c r="F223" s="3" t="n"/>
      <c r="G223" s="2" t="n"/>
      <c r="H223" s="3" t="n"/>
      <c r="I223" s="3" t="n"/>
      <c r="J223" s="53" t="inlineStr">
        <is>
          <t> </t>
        </is>
      </c>
      <c r="K223" s="62" t="inlineStr">
        <is>
          <t> </t>
        </is>
      </c>
      <c r="M223" s="387" t="n"/>
      <c r="N223" s="387" t="n"/>
      <c r="O223" s="387" t="n"/>
      <c r="P223" s="387" t="n"/>
      <c r="Q223" s="387" t="n"/>
      <c r="R223" s="387" t="n"/>
      <c r="S223" s="387" t="n"/>
    </row>
    <row r="224" ht="14.25" customFormat="1" customHeight="1" s="1">
      <c r="A224" s="49" t="inlineStr">
        <is>
          <t>90. 총 합계</t>
        </is>
      </c>
      <c r="B224" s="16">
        <f>B215+B222+B223</f>
        <v/>
      </c>
      <c r="C224" s="50" t="n"/>
      <c r="D224" s="50" t="n"/>
      <c r="E224" s="50" t="n"/>
      <c r="F224" s="3" t="n"/>
      <c r="G224" s="2" t="n"/>
      <c r="H224" s="2" t="n"/>
      <c r="I224" s="3" t="n"/>
      <c r="J224" s="55" t="inlineStr">
        <is>
          <t>수입(B) 총합</t>
        </is>
      </c>
      <c r="K224" s="63">
        <f>SUM(K219:K222)</f>
        <v/>
      </c>
      <c r="M224" s="387" t="n"/>
      <c r="N224" s="387" t="n"/>
      <c r="O224" s="387" t="n"/>
      <c r="P224" s="387" t="n"/>
      <c r="Q224" s="387" t="n"/>
      <c r="R224" s="387" t="n"/>
      <c r="S224" s="387" t="n"/>
    </row>
    <row r="225" customFormat="1" s="1">
      <c r="A225" s="49" t="inlineStr">
        <is>
          <t>91. 가용 자산</t>
        </is>
      </c>
      <c r="B225" s="16">
        <f>B215+B222+B223</f>
        <v/>
      </c>
      <c r="C225" s="50" t="n"/>
      <c r="D225" s="50" t="n"/>
      <c r="E225" s="50" t="n"/>
      <c r="F225" s="3" t="n"/>
      <c r="G225" s="2" t="n"/>
      <c r="H225" s="2" t="n"/>
      <c r="I225" s="3" t="n"/>
      <c r="J225" s="56" t="inlineStr">
        <is>
          <t>총 합계([B] -[A])</t>
        </is>
      </c>
      <c r="K225" s="64">
        <f>K224-K218</f>
        <v/>
      </c>
      <c r="M225" s="387" t="n"/>
      <c r="N225" s="387" t="n"/>
      <c r="O225" s="387" t="n"/>
      <c r="P225" s="387" t="n"/>
      <c r="Q225" s="387" t="n"/>
      <c r="R225" s="387" t="n"/>
      <c r="S225" s="387" t="n"/>
    </row>
    <row r="226" customFormat="1" s="1">
      <c r="A226" s="385" t="inlineStr">
        <is>
          <t>2월 결산 - 처가(베트남 갈 때 빌려감) 빌려준 300만원 받음</t>
        </is>
      </c>
      <c r="B226" s="374" t="n"/>
      <c r="C226" s="374" t="n"/>
      <c r="D226" s="374" t="n"/>
      <c r="E226" s="375" t="n"/>
      <c r="F226" s="3" t="n"/>
      <c r="G226" s="2" t="n"/>
      <c r="H226" s="2" t="n"/>
      <c r="I226" s="3" t="n"/>
      <c r="M226" s="387" t="n"/>
      <c r="N226" s="387" t="n"/>
      <c r="O226" s="387" t="n"/>
      <c r="P226" s="387" t="n"/>
      <c r="Q226" s="387" t="n"/>
      <c r="R226" s="387" t="n"/>
      <c r="S226" s="387" t="n"/>
    </row>
    <row r="227">
      <c r="B227" s="1" t="n"/>
      <c r="F227" s="1" t="n"/>
      <c r="H227" s="1" t="n"/>
      <c r="I227" s="1" t="n"/>
      <c r="J227" s="1" t="n"/>
      <c r="K227" s="1" t="n"/>
      <c r="M227" s="387" t="n"/>
      <c r="N227" s="387" t="n"/>
      <c r="O227" s="387" t="n"/>
      <c r="P227" s="387" t="n"/>
      <c r="Q227" s="387" t="n"/>
      <c r="R227" s="387" t="n"/>
      <c r="S227" s="387" t="n"/>
    </row>
    <row r="228">
      <c r="B228" s="1" t="n"/>
      <c r="F228" s="1" t="n"/>
      <c r="H228" s="1" t="n"/>
      <c r="I228" s="1" t="n"/>
      <c r="J228" s="379" t="inlineStr">
        <is>
          <t>1월 지출</t>
        </is>
      </c>
      <c r="K228" s="375" t="n"/>
      <c r="M228" s="387" t="n"/>
      <c r="N228" s="387" t="n"/>
      <c r="O228" s="387" t="n"/>
      <c r="P228" s="387" t="n"/>
      <c r="Q228" s="387" t="n"/>
      <c r="R228" s="387" t="n"/>
      <c r="S228" s="387" t="n"/>
    </row>
    <row r="229" ht="13.5" customFormat="1" customHeight="1" s="1">
      <c r="A229" s="164" t="inlineStr">
        <is>
          <t>2018.01.31</t>
        </is>
      </c>
      <c r="B229" s="374" t="n"/>
      <c r="C229" s="374" t="n"/>
      <c r="D229" s="374" t="n"/>
      <c r="E229" s="375" t="n"/>
      <c r="F229" s="2" t="n"/>
      <c r="G229" s="378" t="inlineStr">
        <is>
          <t>은행 결산</t>
        </is>
      </c>
      <c r="H229" s="375" t="n"/>
      <c r="I229" s="3" t="n"/>
      <c r="J229" s="65" t="inlineStr">
        <is>
          <t>내역</t>
        </is>
      </c>
      <c r="K229" s="65" t="inlineStr">
        <is>
          <t>금액</t>
        </is>
      </c>
      <c r="L229" s="3" t="n"/>
      <c r="M229" s="498" t="n"/>
      <c r="N229" s="498" t="n"/>
      <c r="O229" s="498" t="n"/>
      <c r="P229" s="387" t="n"/>
      <c r="Q229" s="387" t="n"/>
      <c r="R229" s="387" t="n"/>
      <c r="S229" s="387" t="n"/>
    </row>
    <row r="230" customFormat="1" s="1">
      <c r="A230" s="4" t="inlineStr">
        <is>
          <t>내용</t>
        </is>
      </c>
      <c r="B230" s="5" t="inlineStr">
        <is>
          <t>금액</t>
        </is>
      </c>
      <c r="C230" s="6" t="inlineStr">
        <is>
          <t>원금</t>
        </is>
      </c>
      <c r="D230" s="6" t="inlineStr">
        <is>
          <t>손익</t>
        </is>
      </c>
      <c r="E230" s="6" t="inlineStr">
        <is>
          <t>수익률(%)</t>
        </is>
      </c>
      <c r="F230" s="2" t="n"/>
      <c r="G230" s="9" t="inlineStr">
        <is>
          <t>SC은행 자산 상태</t>
        </is>
      </c>
      <c r="H230" s="10" t="inlineStr">
        <is>
          <t>금액</t>
        </is>
      </c>
      <c r="I230" s="3" t="n"/>
      <c r="J230" s="53" t="inlineStr">
        <is>
          <t>91. 월 고정 지출</t>
        </is>
      </c>
      <c r="K230" s="67" t="n">
        <v>1859867</v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1.25" customFormat="1" customHeight="1" s="1">
      <c r="A231" s="45" t="inlineStr">
        <is>
          <t>01. 신한은행([06] - [05])</t>
        </is>
      </c>
      <c r="B231" s="59">
        <f>H234</f>
        <v/>
      </c>
      <c r="C231" s="42" t="n"/>
      <c r="D231" s="42" t="n"/>
      <c r="E231" s="42" t="n"/>
      <c r="F231" s="3" t="n"/>
      <c r="G231" s="51" t="inlineStr">
        <is>
          <t>SC은행(두드림통장)</t>
        </is>
      </c>
      <c r="H231" s="83" t="n">
        <v>0</v>
      </c>
      <c r="I231" s="3" t="n"/>
      <c r="J231" s="311" t="n"/>
      <c r="K231" s="311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1.25" customFormat="1" customHeight="1" s="1">
      <c r="A232" s="7" t="inlineStr">
        <is>
          <t>70. [국민B] KB 국민행복 적금(루옌)</t>
        </is>
      </c>
      <c r="B232" s="98" t="n">
        <v>0</v>
      </c>
      <c r="C232" s="8" t="n"/>
      <c r="D232" s="8" t="n"/>
      <c r="E232" s="19" t="n">
        <v>0</v>
      </c>
      <c r="F232" s="3" t="n"/>
      <c r="G232" s="51" t="inlineStr">
        <is>
          <t>신한은행</t>
        </is>
      </c>
      <c r="H232" s="83" t="n">
        <v>2027263</v>
      </c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1.25" customFormat="1" customHeight="1" s="1">
      <c r="A233" s="7" t="inlineStr">
        <is>
          <t>71. [기업B] 신서민섬김 적금(루옌)</t>
        </is>
      </c>
      <c r="B233" s="98" t="n">
        <v>9430000</v>
      </c>
      <c r="C233" s="8" t="n"/>
      <c r="D233" s="8" t="n"/>
      <c r="E233" s="19" t="inlineStr">
        <is>
          <t> </t>
        </is>
      </c>
      <c r="F233" s="3" t="n"/>
      <c r="G233" s="51" t="inlineStr">
        <is>
          <t>신한은행(예금)</t>
        </is>
      </c>
      <c r="H233" s="83" t="n">
        <v>40000000</v>
      </c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1.25" customFormat="1" customHeight="1" s="1">
      <c r="A234" s="7" t="inlineStr">
        <is>
          <t>72. [신한B] 신한 새희망 적금[루옌]</t>
        </is>
      </c>
      <c r="B234" s="98">
        <f>B255+E234</f>
        <v/>
      </c>
      <c r="C234" s="8" t="n"/>
      <c r="D234" s="8" t="n"/>
      <c r="E234" s="19" t="n">
        <v>200000</v>
      </c>
      <c r="F234" s="3" t="n"/>
      <c r="G234" s="52" t="inlineStr">
        <is>
          <t>[06] 은행 예. 적금 총합</t>
        </is>
      </c>
      <c r="H234" s="12">
        <f>SUM(H231:H233)</f>
        <v/>
      </c>
      <c r="I234" s="3" t="n"/>
      <c r="J234" s="311" t="n"/>
      <c r="K234" s="311" t="n"/>
      <c r="L234" s="3" t="n"/>
      <c r="M234" s="498" t="n"/>
      <c r="N234" s="498" t="n"/>
      <c r="O234" s="498" t="n"/>
      <c r="P234" s="387" t="n"/>
      <c r="Q234" s="387" t="n"/>
      <c r="R234" s="387" t="n"/>
      <c r="S234" s="387" t="n"/>
    </row>
    <row r="235" customFormat="1" s="1">
      <c r="A235" s="7" t="inlineStr">
        <is>
          <t>73. [우리B] 주택청약종합저축(태만)</t>
        </is>
      </c>
      <c r="B235" s="98" t="n">
        <v>1900000</v>
      </c>
      <c r="C235" s="8" t="n"/>
      <c r="D235" s="8" t="n"/>
      <c r="E235" s="19" t="inlineStr">
        <is>
          <t> </t>
        </is>
      </c>
      <c r="F235" s="3" t="n"/>
      <c r="G235" s="2" t="n"/>
      <c r="H235" s="3" t="n"/>
      <c r="I235" s="3" t="n"/>
      <c r="J235" s="311" t="n"/>
      <c r="K235" s="311" t="n"/>
      <c r="M235" s="387" t="n"/>
      <c r="N235" s="387" t="n"/>
      <c r="O235" s="387" t="n"/>
      <c r="P235" s="387" t="n"/>
      <c r="Q235" s="387" t="n"/>
      <c r="R235" s="387" t="n"/>
      <c r="S235" s="387" t="n"/>
    </row>
    <row r="236" customFormat="1" s="1">
      <c r="A236" s="43" t="inlineStr">
        <is>
          <t>1. 총 예적금</t>
        </is>
      </c>
      <c r="B236" s="60">
        <f>SUM(B231:B235)</f>
        <v/>
      </c>
      <c r="C236" s="44" t="n"/>
      <c r="D236" s="44" t="n"/>
      <c r="E236" s="44" t="n"/>
      <c r="F236" s="3" t="n"/>
      <c r="G236" s="2" t="n"/>
      <c r="H236" s="3" t="n"/>
      <c r="I236" s="3" t="n"/>
      <c r="J236" s="311" t="n"/>
      <c r="K236" s="311" t="n"/>
      <c r="M236" s="387" t="n"/>
      <c r="N236" s="387" t="n"/>
      <c r="O236" s="387" t="n"/>
      <c r="P236" s="387" t="n"/>
      <c r="Q236" s="387" t="n"/>
      <c r="R236" s="387" t="n"/>
      <c r="S236" s="387" t="n"/>
    </row>
    <row r="237" customFormat="1" s="1">
      <c r="A237" s="43" t="inlineStr">
        <is>
          <t>1. 총 예적금</t>
        </is>
      </c>
      <c r="B237" s="135" t="n">
        <v>8818177</v>
      </c>
      <c r="C237" s="137" t="n"/>
      <c r="D237" s="42" t="inlineStr">
        <is>
          <t> </t>
        </is>
      </c>
      <c r="E237" s="42" t="inlineStr">
        <is>
          <t> </t>
        </is>
      </c>
      <c r="F237" s="3" t="n"/>
      <c r="G237" s="2" t="n"/>
      <c r="H237" s="3" t="n"/>
      <c r="I237" s="3" t="n"/>
      <c r="J237" s="311" t="n"/>
      <c r="K237" s="311" t="n"/>
      <c r="M237" s="387" t="n"/>
      <c r="N237" s="387" t="n"/>
      <c r="O237" s="387" t="n"/>
      <c r="P237" s="387" t="n"/>
      <c r="Q237" s="387" t="n"/>
      <c r="R237" s="387" t="n"/>
      <c r="S237" s="387" t="n"/>
    </row>
    <row r="238" customFormat="1" s="1">
      <c r="A238" s="42" t="inlineStr">
        <is>
          <t>12. 무배당 PCA 스타트(start) 어린이 변액유니버셜보험 II(진수종)</t>
        </is>
      </c>
      <c r="B238" s="135" t="n">
        <v>0</v>
      </c>
      <c r="C238" s="137" t="n"/>
      <c r="D238" s="42" t="n"/>
      <c r="E238" s="42" t="n"/>
      <c r="F238" s="3" t="n"/>
      <c r="G238" s="2" t="n"/>
      <c r="H238" s="3" t="n"/>
      <c r="I238" s="3" t="n"/>
      <c r="J238" s="311" t="n"/>
      <c r="K238" s="31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21. 무배당 한아름행복플러스종합보험1404(한화손해보험)</t>
        </is>
      </c>
      <c r="B239" s="61" t="n">
        <v>43000</v>
      </c>
      <c r="C239" s="137" t="n"/>
      <c r="D239" s="42" t="n"/>
      <c r="E239" s="46" t="n"/>
      <c r="F239" s="3" t="n"/>
      <c r="G239" s="9" t="inlineStr">
        <is>
          <t>전원 대비 증감</t>
        </is>
      </c>
      <c r="H239" s="10" t="inlineStr">
        <is>
          <t>금액</t>
        </is>
      </c>
      <c r="I239" s="3" t="n"/>
      <c r="J239" s="54" t="inlineStr">
        <is>
          <t>지출(A) 총합</t>
        </is>
      </c>
      <c r="K239" s="63">
        <f>K230+K231+K236</f>
        <v/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22. 무배당 굿앤굿어린이CI보험(Hi1304)(현대해상, 진수종)</t>
        </is>
      </c>
      <c r="B240" s="61" t="n">
        <v>52000</v>
      </c>
      <c r="C240" s="137" t="n"/>
      <c r="D240" s="42" t="n"/>
      <c r="E240" s="42" t="n"/>
      <c r="F240" s="3" t="n"/>
      <c r="G240" s="17" t="inlineStr">
        <is>
          <t>총 합계</t>
        </is>
      </c>
      <c r="H240" s="11">
        <f>B245-B499</f>
        <v/>
      </c>
      <c r="I240" s="3" t="n"/>
      <c r="J240" s="53" t="inlineStr">
        <is>
          <t>01. 급여</t>
        </is>
      </c>
      <c r="K240" s="67" t="n">
        <v>3812989</v>
      </c>
      <c r="L240" s="3" t="n"/>
      <c r="M240" s="387" t="n"/>
      <c r="N240" s="387" t="n"/>
      <c r="O240" s="387" t="n"/>
      <c r="P240" s="387" t="n"/>
      <c r="Q240" s="387" t="n"/>
      <c r="R240" s="387" t="n"/>
      <c r="S240" s="387" t="n"/>
    </row>
    <row r="241" ht="11.25" customFormat="1" customHeight="1" s="1">
      <c r="A241" s="42" t="inlineStr">
        <is>
          <t>23. 무배당플러스유니버설CI보험(한화생명, 루옌)</t>
        </is>
      </c>
      <c r="B241" s="61" t="n">
        <v>79217</v>
      </c>
      <c r="C241" s="137" t="n"/>
      <c r="D241" s="42" t="n"/>
      <c r="E241" s="42" t="n"/>
      <c r="F241" s="3" t="n"/>
      <c r="G241" s="17" t="inlineStr">
        <is>
          <t>가용 자산</t>
        </is>
      </c>
      <c r="H241" s="73">
        <f>B246-B500</f>
        <v/>
      </c>
      <c r="I241" s="3" t="n"/>
      <c r="J241" s="53" t="inlineStr">
        <is>
          <t> </t>
        </is>
      </c>
      <c r="K241" s="62" t="inlineStr">
        <is>
          <t> </t>
        </is>
      </c>
      <c r="M241" s="387" t="n"/>
      <c r="N241" s="387" t="n"/>
      <c r="O241" s="387" t="n"/>
      <c r="P241" s="387" t="n"/>
      <c r="Q241" s="387" t="n"/>
      <c r="R241" s="387" t="n"/>
      <c r="S241" s="387" t="n"/>
    </row>
    <row r="242" customFormat="1" s="1">
      <c r="A242" s="42" t="inlineStr">
        <is>
          <t>90. PCA 프리미어 변액유니버셜보험 Ⅲ(저축형)</t>
        </is>
      </c>
      <c r="B242" s="80" t="n">
        <v>9596444</v>
      </c>
      <c r="C242" s="137" t="n"/>
      <c r="D242" s="42" t="n"/>
      <c r="E242" s="134" t="n"/>
      <c r="F242" s="3" t="n"/>
      <c r="G242" s="2" t="n"/>
      <c r="H242" s="2" t="n"/>
      <c r="I242" s="3" t="n"/>
      <c r="J242" s="53" t="n"/>
      <c r="K242" s="384" t="n"/>
      <c r="M242" s="387" t="n"/>
      <c r="N242" s="387" t="n"/>
      <c r="O242" s="387" t="n"/>
      <c r="P242" s="387" t="n"/>
      <c r="Q242" s="387" t="n"/>
      <c r="R242" s="387" t="n"/>
      <c r="S242" s="387" t="n"/>
    </row>
    <row r="243" customFormat="1" s="1">
      <c r="A243" s="47" t="inlineStr">
        <is>
          <t>2. 총 보험금</t>
        </is>
      </c>
      <c r="B243" s="14">
        <f>SUM(B237:B238)+B242</f>
        <v/>
      </c>
      <c r="C243" s="48" t="n"/>
      <c r="D243" s="48" t="n"/>
      <c r="E243" s="48" t="n"/>
      <c r="F243" s="3" t="n"/>
      <c r="G243" s="2" t="n"/>
      <c r="H243" s="2" t="n"/>
      <c r="I243" s="3" t="n"/>
      <c r="J243" s="53" t="n"/>
      <c r="K243" s="384" t="n"/>
      <c r="M243" s="387" t="n"/>
      <c r="N243" s="387" t="n"/>
      <c r="O243" s="387" t="n"/>
      <c r="P243" s="387" t="n"/>
      <c r="Q243" s="387" t="n"/>
      <c r="R243" s="387" t="n"/>
      <c r="S243" s="387" t="n"/>
    </row>
    <row r="244" customFormat="1" s="1">
      <c r="A244" s="47" t="inlineStr">
        <is>
          <t>3. 전세금</t>
        </is>
      </c>
      <c r="B244" s="15" t="n">
        <v>250000000</v>
      </c>
      <c r="C244" s="48" t="n"/>
      <c r="D244" s="48" t="n"/>
      <c r="E244" s="48" t="n"/>
      <c r="F244" s="3" t="n"/>
      <c r="G244" s="2" t="n"/>
      <c r="H244" s="3" t="n"/>
      <c r="I244" s="3" t="n"/>
      <c r="J244" s="53" t="inlineStr">
        <is>
          <t> </t>
        </is>
      </c>
      <c r="K244" s="62" t="inlineStr">
        <is>
          <t> </t>
        </is>
      </c>
      <c r="M244" s="387" t="n"/>
      <c r="N244" s="387" t="n"/>
      <c r="O244" s="387" t="n"/>
      <c r="P244" s="387" t="n"/>
      <c r="Q244" s="387" t="n"/>
      <c r="R244" s="387" t="n"/>
      <c r="S244" s="387" t="n"/>
    </row>
    <row r="245" ht="14.25" customFormat="1" customHeight="1" s="1">
      <c r="A245" s="49" t="inlineStr">
        <is>
          <t>90. 총 합계</t>
        </is>
      </c>
      <c r="B245" s="16">
        <f>B236+B243+B244</f>
        <v/>
      </c>
      <c r="C245" s="50" t="n"/>
      <c r="D245" s="50" t="n"/>
      <c r="E245" s="50" t="n"/>
      <c r="F245" s="3" t="n"/>
      <c r="G245" s="2" t="n"/>
      <c r="H245" s="2" t="n"/>
      <c r="I245" s="3" t="n"/>
      <c r="J245" s="55" t="inlineStr">
        <is>
          <t>수입(B) 총합</t>
        </is>
      </c>
      <c r="K245" s="63">
        <f>SUM(K240:K243)</f>
        <v/>
      </c>
      <c r="M245" s="387" t="n"/>
      <c r="N245" s="387" t="n"/>
      <c r="O245" s="387" t="n"/>
      <c r="P245" s="387" t="n"/>
      <c r="Q245" s="387" t="n"/>
      <c r="R245" s="387" t="n"/>
      <c r="S245" s="387" t="n"/>
    </row>
    <row r="246" customFormat="1" s="1">
      <c r="A246" s="49" t="inlineStr">
        <is>
          <t>91. 가용 자산</t>
        </is>
      </c>
      <c r="B246" s="16">
        <f>B236+B243+B244</f>
        <v/>
      </c>
      <c r="C246" s="50" t="n"/>
      <c r="D246" s="50" t="n"/>
      <c r="E246" s="50" t="n"/>
      <c r="F246" s="3" t="n"/>
      <c r="G246" s="2" t="n"/>
      <c r="H246" s="2" t="n"/>
      <c r="I246" s="3" t="n"/>
      <c r="J246" s="56" t="inlineStr">
        <is>
          <t>총 합계([B] -[A])</t>
        </is>
      </c>
      <c r="K246" s="64">
        <f>K245-K239</f>
        <v/>
      </c>
      <c r="M246" s="387" t="n"/>
      <c r="N246" s="387" t="n"/>
      <c r="O246" s="387" t="n"/>
      <c r="P246" s="387" t="n"/>
      <c r="Q246" s="387" t="n"/>
      <c r="R246" s="387" t="n"/>
      <c r="S246" s="387" t="n"/>
    </row>
    <row r="247" customFormat="1" s="1">
      <c r="A247" s="385" t="inlineStr">
        <is>
          <t xml:space="preserve">1월 결산 -  </t>
        </is>
      </c>
      <c r="B247" s="374" t="n"/>
      <c r="C247" s="374" t="n"/>
      <c r="D247" s="374" t="n"/>
      <c r="E247" s="375" t="n"/>
      <c r="F247" s="3" t="n"/>
      <c r="G247" s="2" t="n"/>
      <c r="H247" s="2" t="n"/>
      <c r="I247" s="3" t="n"/>
      <c r="M247" s="387" t="n"/>
      <c r="N247" s="387" t="n"/>
      <c r="O247" s="387" t="n"/>
      <c r="P247" s="387" t="n"/>
      <c r="Q247" s="387" t="n"/>
      <c r="R247" s="387" t="n"/>
      <c r="S247" s="387" t="n"/>
    </row>
    <row r="248">
      <c r="B248" s="1" t="n"/>
      <c r="F248" s="1" t="n"/>
      <c r="H248" s="1" t="n"/>
      <c r="I248" s="1" t="n"/>
      <c r="J248" s="1" t="n"/>
      <c r="K248" s="1" t="n"/>
      <c r="M248" s="387" t="n"/>
      <c r="N248" s="387" t="n"/>
      <c r="O248" s="387" t="n"/>
      <c r="P248" s="387" t="n"/>
      <c r="Q248" s="387" t="n"/>
      <c r="R248" s="387" t="n"/>
      <c r="S248" s="387" t="n"/>
    </row>
    <row r="249">
      <c r="B249" s="1" t="n"/>
      <c r="F249" s="1" t="n"/>
      <c r="H249" s="1" t="n"/>
      <c r="I249" s="1" t="n"/>
      <c r="J249" s="379" t="inlineStr">
        <is>
          <t>12월 지출</t>
        </is>
      </c>
      <c r="K249" s="375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3.5" customFormat="1" customHeight="1" s="1">
      <c r="A250" s="164" t="inlineStr">
        <is>
          <t>2017.12.31</t>
        </is>
      </c>
      <c r="B250" s="374" t="n"/>
      <c r="C250" s="374" t="n"/>
      <c r="D250" s="374" t="n"/>
      <c r="E250" s="375" t="n"/>
      <c r="F250" s="2" t="n"/>
      <c r="G250" s="378" t="inlineStr">
        <is>
          <t>은행 결산</t>
        </is>
      </c>
      <c r="H250" s="375" t="n"/>
      <c r="I250" s="3" t="n"/>
      <c r="J250" s="65" t="inlineStr">
        <is>
          <t>내역</t>
        </is>
      </c>
      <c r="K250" s="65" t="inlineStr">
        <is>
          <t>금액</t>
        </is>
      </c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customFormat="1" s="1">
      <c r="A251" s="4" t="inlineStr">
        <is>
          <t>내용</t>
        </is>
      </c>
      <c r="B251" s="5" t="inlineStr">
        <is>
          <t>금액</t>
        </is>
      </c>
      <c r="C251" s="6" t="inlineStr">
        <is>
          <t>원금</t>
        </is>
      </c>
      <c r="D251" s="6" t="inlineStr">
        <is>
          <t>손익</t>
        </is>
      </c>
      <c r="E251" s="6" t="inlineStr">
        <is>
          <t>수익률(%)</t>
        </is>
      </c>
      <c r="F251" s="2" t="n"/>
      <c r="G251" s="9" t="inlineStr">
        <is>
          <t>SC은행 자산 상태</t>
        </is>
      </c>
      <c r="H251" s="10" t="inlineStr">
        <is>
          <t>금액</t>
        </is>
      </c>
      <c r="I251" s="3" t="n"/>
      <c r="J251" s="53" t="inlineStr">
        <is>
          <t>91. 월 고정 지출</t>
        </is>
      </c>
      <c r="K251" s="67" t="n">
        <v>1859867</v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1.25" customFormat="1" customHeight="1" s="1">
      <c r="A252" s="45" t="inlineStr">
        <is>
          <t>01. 신한은행([06] - [05])</t>
        </is>
      </c>
      <c r="B252" s="59" t="n">
        <v>45334448</v>
      </c>
      <c r="C252" s="42" t="n"/>
      <c r="D252" s="42" t="n"/>
      <c r="E252" s="42" t="n"/>
      <c r="F252" s="3" t="n"/>
      <c r="G252" s="51" t="inlineStr">
        <is>
          <t>SC은행(두드림통장)</t>
        </is>
      </c>
      <c r="H252" s="83" t="n">
        <v>0</v>
      </c>
      <c r="I252" s="3" t="n"/>
      <c r="J252" s="311" t="n"/>
      <c r="K252" s="311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1.25" customFormat="1" customHeight="1" s="1">
      <c r="A253" s="7" t="inlineStr">
        <is>
          <t>70. [국민B] KB 국민행복 적금(루옌)</t>
        </is>
      </c>
      <c r="B253" s="98" t="n">
        <v>0</v>
      </c>
      <c r="C253" s="8" t="n"/>
      <c r="D253" s="8" t="n"/>
      <c r="E253" s="19" t="n">
        <v>0</v>
      </c>
      <c r="F253" s="3" t="n"/>
      <c r="G253" s="51" t="inlineStr">
        <is>
          <t>신한은행</t>
        </is>
      </c>
      <c r="H253" s="83" t="n">
        <v>5334448</v>
      </c>
      <c r="I253" s="3" t="n"/>
      <c r="J253" s="311" t="n"/>
      <c r="K253" s="311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1.25" customFormat="1" customHeight="1" s="1">
      <c r="A254" s="7" t="inlineStr">
        <is>
          <t>71. [기업B] 신서민섬김 적금(루옌)</t>
        </is>
      </c>
      <c r="B254" s="98" t="n">
        <v>9430000</v>
      </c>
      <c r="C254" s="8" t="n"/>
      <c r="D254" s="8" t="n"/>
      <c r="E254" s="19" t="inlineStr">
        <is>
          <t> </t>
        </is>
      </c>
      <c r="F254" s="3" t="n"/>
      <c r="G254" s="51" t="inlineStr">
        <is>
          <t>신한은행(예금)</t>
        </is>
      </c>
      <c r="H254" s="83" t="n">
        <v>40000000</v>
      </c>
      <c r="I254" s="3" t="n"/>
      <c r="J254" s="311" t="n"/>
      <c r="K254" s="311" t="n"/>
      <c r="P254" s="387" t="n"/>
      <c r="Q254" s="387" t="n"/>
      <c r="R254" s="387" t="n"/>
      <c r="S254" s="387" t="n"/>
    </row>
    <row r="255" ht="11.25" customFormat="1" customHeight="1" s="1">
      <c r="A255" s="7" t="inlineStr">
        <is>
          <t>72. [신한B] 신한 새희망 적금[루옌]</t>
        </is>
      </c>
      <c r="B255" s="98" t="n">
        <v>6100000</v>
      </c>
      <c r="C255" s="8" t="n"/>
      <c r="D255" s="8" t="n"/>
      <c r="E255" s="19" t="n">
        <v>200000</v>
      </c>
      <c r="F255" s="3" t="n"/>
      <c r="G255" s="52" t="inlineStr">
        <is>
          <t>[06] 은행 예. 적금 총합</t>
        </is>
      </c>
      <c r="H255" s="12" t="n">
        <v>45334448</v>
      </c>
      <c r="I255" s="3" t="n"/>
      <c r="J255" s="311" t="n"/>
      <c r="K255" s="311" t="n"/>
      <c r="L255" s="3" t="n"/>
      <c r="M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7" t="inlineStr">
        <is>
          <t>73. [우리B] 주택청약종합저축(태만)</t>
        </is>
      </c>
      <c r="B256" s="98" t="n">
        <v>1900000</v>
      </c>
      <c r="C256" s="8" t="n"/>
      <c r="D256" s="8" t="n"/>
      <c r="E256" s="19" t="inlineStr">
        <is>
          <t> </t>
        </is>
      </c>
      <c r="F256" s="3" t="n"/>
      <c r="G256" s="2" t="n"/>
      <c r="H256" s="3" t="n"/>
      <c r="I256" s="3" t="n"/>
      <c r="J256" s="311" t="n"/>
      <c r="K256" s="311" t="n"/>
      <c r="P256" s="387" t="n"/>
      <c r="Q256" s="387" t="n"/>
      <c r="R256" s="387" t="n"/>
      <c r="S256" s="387" t="n"/>
    </row>
    <row r="257" customFormat="1" s="1">
      <c r="A257" s="43" t="inlineStr">
        <is>
          <t>1. 총 예적금</t>
        </is>
      </c>
      <c r="B257" s="60" t="n">
        <v>62764448</v>
      </c>
      <c r="C257" s="44" t="n"/>
      <c r="D257" s="44" t="n"/>
      <c r="E257" s="44" t="n"/>
      <c r="F257" s="3" t="n"/>
      <c r="G257" s="2" t="n"/>
      <c r="H257" s="3" t="n"/>
      <c r="I257" s="3" t="n"/>
      <c r="J257" s="311" t="n"/>
      <c r="K257" s="311" t="n"/>
      <c r="P257" s="387" t="n"/>
      <c r="Q257" s="387" t="n"/>
      <c r="R257" s="387" t="n"/>
      <c r="S257" s="387" t="n"/>
    </row>
    <row r="258" customFormat="1" s="1">
      <c r="A258" s="42" t="inlineStr">
        <is>
          <t>11. 무배당 PCA 드림링크 변액유니버셜보험 II(매형, 진태만)</t>
        </is>
      </c>
      <c r="B258" s="135" t="n">
        <v>8818177</v>
      </c>
      <c r="C258" s="137" t="n"/>
      <c r="D258" s="42" t="inlineStr">
        <is>
          <t> </t>
        </is>
      </c>
      <c r="E258" s="42" t="inlineStr">
        <is>
          <t> </t>
        </is>
      </c>
      <c r="F258" s="3" t="n"/>
      <c r="G258" s="2" t="n"/>
      <c r="H258" s="3" t="n"/>
      <c r="I258" s="3" t="n"/>
      <c r="J258" s="311" t="n"/>
      <c r="K258" s="311" t="n"/>
      <c r="P258" s="387" t="n"/>
      <c r="Q258" s="387" t="n"/>
      <c r="R258" s="387" t="n"/>
      <c r="S258" s="387" t="n"/>
    </row>
    <row r="259" customFormat="1" s="1">
      <c r="A259" s="42" t="inlineStr">
        <is>
          <t>12. 무배당 PCA 스타트(start) 어린이 변액유니버셜보험 II(진수종)</t>
        </is>
      </c>
      <c r="B259" s="135" t="n">
        <v>0</v>
      </c>
      <c r="C259" s="137" t="n"/>
      <c r="D259" s="42" t="n"/>
      <c r="E259" s="42" t="n"/>
      <c r="F259" s="3" t="n"/>
      <c r="G259" s="2" t="n"/>
      <c r="H259" s="3" t="n"/>
      <c r="I259" s="3" t="n"/>
      <c r="J259" s="311" t="n"/>
      <c r="K259" s="311" t="n"/>
      <c r="P259" s="387" t="n"/>
      <c r="Q259" s="387" t="n"/>
      <c r="R259" s="387" t="n"/>
      <c r="S259" s="387" t="n"/>
    </row>
    <row r="260" ht="11.25" customFormat="1" customHeight="1" s="1">
      <c r="A260" s="42" t="inlineStr">
        <is>
          <t>21. 무배당 한아름행복플러스종합보험1404(한화손해보험)</t>
        </is>
      </c>
      <c r="B260" s="61" t="n">
        <v>43000</v>
      </c>
      <c r="C260" s="137" t="n"/>
      <c r="D260" s="42" t="n"/>
      <c r="E260" s="46" t="n"/>
      <c r="F260" s="3" t="n"/>
      <c r="G260" s="9" t="inlineStr">
        <is>
          <t>전원 대비 증감</t>
        </is>
      </c>
      <c r="H260" s="10" t="inlineStr">
        <is>
          <t>금액</t>
        </is>
      </c>
      <c r="I260" s="3" t="n"/>
      <c r="J260" s="54" t="inlineStr">
        <is>
          <t>지출(A) 총합</t>
        </is>
      </c>
      <c r="K260" s="63" t="n">
        <v>2724395</v>
      </c>
      <c r="P260" s="387" t="n"/>
      <c r="Q260" s="387" t="n"/>
      <c r="R260" s="387" t="n"/>
      <c r="S260" s="387" t="n"/>
    </row>
    <row r="261" ht="11.25" customFormat="1" customHeight="1" s="1">
      <c r="A261" s="42" t="inlineStr">
        <is>
          <t>22. 무배당 굿앤굿어린이CI보험(Hi1304)(현대해상, 진수종)</t>
        </is>
      </c>
      <c r="B261" s="61" t="n">
        <v>52000</v>
      </c>
      <c r="C261" s="137" t="n"/>
      <c r="D261" s="42" t="n"/>
      <c r="E261" s="42" t="n"/>
      <c r="F261" s="3" t="n"/>
      <c r="G261" s="17" t="inlineStr">
        <is>
          <t>총 합계</t>
        </is>
      </c>
      <c r="H261" s="11" t="n">
        <v>331179069</v>
      </c>
      <c r="I261" s="3" t="n"/>
      <c r="J261" s="53" t="inlineStr">
        <is>
          <t>01. 급여</t>
        </is>
      </c>
      <c r="K261" s="67" t="n">
        <v>3812989</v>
      </c>
      <c r="L261" s="3" t="n"/>
      <c r="P261" s="387" t="n"/>
      <c r="Q261" s="387" t="n"/>
      <c r="R261" s="387" t="n"/>
      <c r="S261" s="387" t="n"/>
    </row>
    <row r="262" ht="11.25" customFormat="1" customHeight="1" s="1">
      <c r="A262" s="42" t="inlineStr">
        <is>
          <t>23. 무배당플러스유니버설CI보험(한화생명, 루옌)</t>
        </is>
      </c>
      <c r="B262" s="61" t="n">
        <v>79217</v>
      </c>
      <c r="C262" s="137" t="n"/>
      <c r="D262" s="42" t="n"/>
      <c r="E262" s="42" t="n"/>
      <c r="F262" s="3" t="n"/>
      <c r="G262" s="17" t="inlineStr">
        <is>
          <t>가용 자산</t>
        </is>
      </c>
      <c r="H262" s="73" t="n">
        <v>331179069</v>
      </c>
      <c r="I262" s="3" t="n"/>
      <c r="J262" s="53" t="inlineStr">
        <is>
          <t> </t>
        </is>
      </c>
      <c r="K262" s="62" t="inlineStr">
        <is>
          <t> 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90. PCA 프리미어 변액유니버셜보험 Ⅲ(저축형)</t>
        </is>
      </c>
      <c r="B263" s="80" t="n">
        <v>9596444</v>
      </c>
      <c r="C263" s="137" t="n"/>
      <c r="D263" s="42" t="n"/>
      <c r="E263" s="134" t="n"/>
      <c r="F263" s="3" t="n"/>
      <c r="G263" s="2" t="n"/>
      <c r="H263" s="2" t="n"/>
      <c r="I263" s="3" t="n"/>
      <c r="J263" s="53" t="n"/>
      <c r="K263" s="384" t="n"/>
      <c r="P263" s="387" t="n"/>
      <c r="Q263" s="387" t="n"/>
      <c r="R263" s="387" t="n"/>
      <c r="S263" s="387" t="n"/>
    </row>
    <row r="264" customFormat="1" s="1">
      <c r="A264" s="47" t="inlineStr">
        <is>
          <t>2. 총 보험금</t>
        </is>
      </c>
      <c r="B264" s="14" t="n">
        <v>18414621</v>
      </c>
      <c r="C264" s="48" t="n"/>
      <c r="D264" s="48" t="n"/>
      <c r="E264" s="48" t="n"/>
      <c r="F264" s="3" t="n"/>
      <c r="G264" s="2" t="n"/>
      <c r="H264" s="2" t="n"/>
      <c r="I264" s="3" t="n"/>
      <c r="J264" s="53" t="n"/>
      <c r="K264" s="384" t="n"/>
      <c r="P264" s="387" t="n"/>
      <c r="Q264" s="387" t="n"/>
      <c r="R264" s="387" t="n"/>
      <c r="S264" s="387" t="n"/>
    </row>
    <row r="265" customFormat="1" s="1">
      <c r="A265" s="47" t="inlineStr">
        <is>
          <t>3. 전세금</t>
        </is>
      </c>
      <c r="B265" s="15" t="n">
        <v>250000000</v>
      </c>
      <c r="C265" s="48" t="n"/>
      <c r="D265" s="48" t="n"/>
      <c r="E265" s="48" t="n"/>
      <c r="F265" s="3" t="n"/>
      <c r="G265" s="2" t="n"/>
      <c r="H265" s="3" t="n"/>
      <c r="I265" s="3" t="n"/>
      <c r="J265" s="53" t="inlineStr">
        <is>
          <t> </t>
        </is>
      </c>
      <c r="K265" s="62" t="inlineStr">
        <is>
          <t> </t>
        </is>
      </c>
      <c r="P265" s="387" t="n"/>
      <c r="Q265" s="387" t="n"/>
      <c r="R265" s="387" t="n"/>
      <c r="S265" s="387" t="n"/>
    </row>
    <row r="266" ht="14.25" customFormat="1" customHeight="1" s="1">
      <c r="A266" s="49" t="inlineStr">
        <is>
          <t>90. 총 합계</t>
        </is>
      </c>
      <c r="B266" s="16" t="n">
        <v>331179069</v>
      </c>
      <c r="C266" s="50" t="n"/>
      <c r="D266" s="50" t="n"/>
      <c r="E266" s="50" t="n"/>
      <c r="F266" s="3" t="n"/>
      <c r="G266" s="2" t="n"/>
      <c r="H266" s="2" t="n"/>
      <c r="I266" s="3" t="n"/>
      <c r="J266" s="55" t="inlineStr">
        <is>
          <t>수입(B) 총합</t>
        </is>
      </c>
      <c r="K266" s="63" t="n">
        <v>4641600</v>
      </c>
      <c r="P266" s="387" t="n"/>
      <c r="Q266" s="387" t="n"/>
      <c r="R266" s="387" t="n"/>
      <c r="S266" s="387" t="n"/>
    </row>
    <row r="267" customFormat="1" s="1">
      <c r="A267" s="49" t="inlineStr">
        <is>
          <t>91. 가용 자산</t>
        </is>
      </c>
      <c r="B267" s="16" t="n">
        <v>331179069</v>
      </c>
      <c r="C267" s="50" t="n"/>
      <c r="D267" s="50" t="n"/>
      <c r="E267" s="50" t="n"/>
      <c r="F267" s="3" t="n"/>
      <c r="G267" s="2" t="n"/>
      <c r="H267" s="2" t="n"/>
      <c r="I267" s="3" t="n"/>
      <c r="J267" s="56" t="inlineStr">
        <is>
          <t>총 합계([B] -[A])</t>
        </is>
      </c>
      <c r="K267" s="64" t="n">
        <v>1917205</v>
      </c>
      <c r="P267" s="387" t="n"/>
      <c r="Q267" s="387" t="n"/>
      <c r="R267" s="387" t="n"/>
      <c r="S267" s="387" t="n"/>
    </row>
    <row r="268" customFormat="1" s="1">
      <c r="A268" s="297" t="inlineStr">
        <is>
          <t xml:space="preserve">12월 결산 -  </t>
        </is>
      </c>
      <c r="B268" s="298" t="n"/>
      <c r="C268" s="298" t="n"/>
      <c r="D268" s="298" t="n"/>
      <c r="E268" s="299" t="n"/>
      <c r="F268" s="3" t="n"/>
      <c r="G268" s="2" t="n"/>
      <c r="H268" s="2" t="n"/>
      <c r="I268" s="3" t="n"/>
      <c r="P268" s="387" t="n"/>
      <c r="Q268" s="387" t="n"/>
      <c r="R268" s="387" t="n"/>
      <c r="S268" s="387" t="n"/>
    </row>
    <row r="269">
      <c r="B269" s="1" t="n"/>
      <c r="F269" s="1" t="n"/>
      <c r="H269" s="1" t="n"/>
      <c r="I269" s="1" t="n"/>
      <c r="J269" s="1" t="n"/>
      <c r="K269" s="1" t="n"/>
      <c r="P269" s="387" t="n"/>
      <c r="Q269" s="387" t="n"/>
      <c r="R269" s="387" t="n"/>
      <c r="S269" s="387" t="n"/>
    </row>
    <row r="270">
      <c r="B270" s="1" t="n"/>
      <c r="F270" s="1" t="n"/>
      <c r="H270" s="1" t="n"/>
      <c r="I270" s="1" t="n"/>
      <c r="P270" s="387" t="n"/>
      <c r="Q270" s="387" t="n"/>
      <c r="R270" s="387" t="n"/>
      <c r="S270" s="387" t="n"/>
    </row>
  </sheetData>
  <mergeCells count="52">
    <mergeCell ref="J144:K144"/>
    <mergeCell ref="A83:E83"/>
    <mergeCell ref="G43:H43"/>
    <mergeCell ref="A166:E166"/>
    <mergeCell ref="G208:H208"/>
    <mergeCell ref="A226:E226"/>
    <mergeCell ref="A60:E60"/>
    <mergeCell ref="J165:K165"/>
    <mergeCell ref="A142:E142"/>
    <mergeCell ref="A1:E1"/>
    <mergeCell ref="A103:E103"/>
    <mergeCell ref="G23:H23"/>
    <mergeCell ref="G145:H145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J83:K83"/>
    <mergeCell ref="A80:E80"/>
    <mergeCell ref="G3:H3"/>
    <mergeCell ref="G229:H229"/>
    <mergeCell ref="A145:E145"/>
    <mergeCell ref="A3:E3"/>
    <mergeCell ref="G187:H187"/>
    <mergeCell ref="G83:H83"/>
    <mergeCell ref="A163:E163"/>
    <mergeCell ref="G124:H124"/>
    <mergeCell ref="A247:E247"/>
    <mergeCell ref="J63:K63"/>
    <mergeCell ref="A23:E23"/>
    <mergeCell ref="G250:H250"/>
    <mergeCell ref="A184:E184"/>
    <mergeCell ref="J3:K3"/>
    <mergeCell ref="J43:K43"/>
    <mergeCell ref="A43:E43"/>
    <mergeCell ref="A20:E20"/>
    <mergeCell ref="A100:E100"/>
    <mergeCell ref="G63:H63"/>
    <mergeCell ref="A63:E63"/>
    <mergeCell ref="A121:E121"/>
    <mergeCell ref="J23:K23"/>
    <mergeCell ref="J228:K228"/>
    <mergeCell ref="A40:E40"/>
    <mergeCell ref="A229:E229"/>
  </mergeCells>
  <pageMargins left="0.7" right="0.7" top="0.75" bottom="0.75" header="0.3" footer="0.3"/>
  <pageSetup orientation="portrait" paperSize="9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8"/>
  <sheetViews>
    <sheetView workbookViewId="0">
      <selection activeCell="D23" sqref="D23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4.21875" customWidth="1" style="1" min="13" max="13"/>
    <col width="41.21875" customWidth="1" style="1" min="14" max="14"/>
    <col width="8.88671875" customWidth="1" style="1" min="15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자산(2017)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2017.12.31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5" t="inlineStr">
        <is>
          <t>01. SC은행([06]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0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7" t="inlineStr">
        <is>
          <t>70. [국민B] KB 국민행복 적금(루옌)</t>
        </is>
      </c>
      <c r="B6" s="98" t="n">
        <v>0</v>
      </c>
      <c r="C6" s="8" t="n"/>
      <c r="D6" s="8" t="n"/>
      <c r="E6" s="19" t="n">
        <v>0</v>
      </c>
      <c r="F6" s="3" t="n"/>
      <c r="G6" s="51" t="inlineStr">
        <is>
          <t>신한은행</t>
        </is>
      </c>
      <c r="H6" s="83" t="n">
        <v>45334448</v>
      </c>
      <c r="I6" s="3" t="n"/>
      <c r="J6" s="66" t="inlineStr">
        <is>
          <t>01. 우리카드 지출</t>
        </is>
      </c>
      <c r="K6" s="68" t="n">
        <v>864528</v>
      </c>
      <c r="P6" s="387" t="n"/>
      <c r="Q6" s="387" t="n"/>
      <c r="R6" s="387" t="n"/>
      <c r="S6" s="387" t="n"/>
    </row>
    <row r="7" ht="11.25" customFormat="1" customHeight="1" s="1">
      <c r="A7" s="7" t="inlineStr">
        <is>
          <t>71. [기업B] 신서민섬김 적금(루옌)</t>
        </is>
      </c>
      <c r="B7" s="98" t="n">
        <v>9430000</v>
      </c>
      <c r="C7" s="8" t="n"/>
      <c r="D7" s="8" t="n"/>
      <c r="E7" s="19" t="inlineStr">
        <is>
          <t> </t>
        </is>
      </c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n">
        <v>141831</v>
      </c>
      <c r="P7" s="387" t="n"/>
      <c r="Q7" s="387" t="n"/>
      <c r="R7" s="387" t="n"/>
      <c r="S7" s="387" t="n"/>
    </row>
    <row r="8" ht="11.25" customFormat="1" customHeight="1" s="1">
      <c r="A8" s="7" t="inlineStr">
        <is>
          <t>72. [신한B] 신한 새희망 적금[루옌]</t>
        </is>
      </c>
      <c r="B8" s="98">
        <f>B71+E8</f>
        <v/>
      </c>
      <c r="C8" s="8" t="n"/>
      <c r="D8" s="8" t="n"/>
      <c r="E8" s="19" t="n">
        <v>200000</v>
      </c>
      <c r="F8" s="3" t="n"/>
      <c r="G8" s="52" t="inlineStr">
        <is>
          <t>[06] 은행 예. 적금 총합</t>
        </is>
      </c>
      <c r="H8" s="12">
        <f>SUM(H5:H6)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42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42" t="inlineStr">
        <is>
          <t>12. 무배당 PCA 스타트(start) 어린이 변액유니버셜보험 II(진수종)</t>
        </is>
      </c>
      <c r="B12" s="135" t="n">
        <v>0</v>
      </c>
      <c r="C12" s="137" t="n"/>
      <c r="D12" s="42" t="n"/>
      <c r="E12" s="42" t="n"/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ht="11.25" customFormat="1" customHeight="1" s="1">
      <c r="A13" s="42" t="inlineStr">
        <is>
          <t>21. 무배당 한아름행복플러스종합보험1404(한화손해보험)</t>
        </is>
      </c>
      <c r="B13" s="61" t="n">
        <v>43000</v>
      </c>
      <c r="C13" s="137" t="n"/>
      <c r="D13" s="42" t="n"/>
      <c r="E13" s="46" t="n"/>
      <c r="F13" s="3" t="n"/>
      <c r="G13" s="9" t="inlineStr">
        <is>
          <t>전원 대비 증감</t>
        </is>
      </c>
      <c r="H13" s="10" t="inlineStr">
        <is>
          <t>금액</t>
        </is>
      </c>
      <c r="I13" s="3" t="n"/>
      <c r="J13" s="311" t="n"/>
      <c r="K13" s="311" t="n"/>
      <c r="P13" s="387" t="n"/>
      <c r="Q13" s="387" t="n"/>
      <c r="R13" s="387" t="n"/>
      <c r="S13" s="387" t="n"/>
    </row>
    <row r="14" ht="11.25" customFormat="1" customHeight="1" s="1">
      <c r="A14" s="42" t="inlineStr">
        <is>
          <t>22. 무배당 굿앤굿어린이CI보험(Hi1304)(현대해상, 진수종)</t>
        </is>
      </c>
      <c r="B14" s="61" t="n">
        <v>52000</v>
      </c>
      <c r="C14" s="137" t="n"/>
      <c r="D14" s="42" t="n"/>
      <c r="E14" s="42" t="n"/>
      <c r="F14" s="3" t="n"/>
      <c r="G14" s="17" t="inlineStr">
        <is>
          <t>총 합계</t>
        </is>
      </c>
      <c r="H14" s="11">
        <f>B19-B252</f>
        <v/>
      </c>
      <c r="I14" s="3" t="n"/>
      <c r="J14" s="54" t="inlineStr">
        <is>
          <t>지출(A) 총합</t>
        </is>
      </c>
      <c r="K14" s="63">
        <f>K5+K6+K11</f>
        <v/>
      </c>
      <c r="L14" s="3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23. 무배당플러스유니버설CI보험(한화생명, 루옌)</t>
        </is>
      </c>
      <c r="B15" s="61" t="n">
        <v>79217</v>
      </c>
      <c r="C15" s="137" t="n"/>
      <c r="D15" s="42" t="n"/>
      <c r="E15" s="42" t="n"/>
      <c r="F15" s="3" t="n"/>
      <c r="G15" s="17" t="inlineStr">
        <is>
          <t>가용 자산</t>
        </is>
      </c>
      <c r="H15" s="73">
        <f>B20-B253</f>
        <v/>
      </c>
      <c r="I15" s="3" t="n"/>
      <c r="J15" s="53" t="inlineStr">
        <is>
          <t>01. 급여</t>
        </is>
      </c>
      <c r="K15" s="67" t="n">
        <v>4641600</v>
      </c>
      <c r="P15" s="387" t="n"/>
      <c r="Q15" s="387" t="n"/>
      <c r="R15" s="387" t="n"/>
      <c r="S15" s="387" t="n"/>
    </row>
    <row r="16" customFormat="1" s="1">
      <c r="A16" s="42" t="inlineStr">
        <is>
          <t>90. PCA 프리미어 변액유니버셜보험 Ⅲ(저축형)</t>
        </is>
      </c>
      <c r="B16" s="135" t="n">
        <v>9596444</v>
      </c>
      <c r="C16" s="137" t="n"/>
      <c r="D16" s="42" t="n"/>
      <c r="E16" s="134" t="n"/>
      <c r="F16" s="3" t="n"/>
      <c r="G16" s="2" t="n"/>
      <c r="H16" s="2" t="n"/>
      <c r="I16" s="3" t="n"/>
      <c r="J16" s="53" t="inlineStr">
        <is>
          <t> </t>
        </is>
      </c>
      <c r="K16" s="62" t="inlineStr">
        <is>
          <t> </t>
        </is>
      </c>
      <c r="P16" s="387" t="n"/>
      <c r="Q16" s="387" t="n"/>
      <c r="R16" s="387" t="n"/>
      <c r="S16" s="387" t="n"/>
    </row>
    <row r="17" customFormat="1" s="1">
      <c r="A17" s="47" t="inlineStr">
        <is>
          <t>2. 총 보험금</t>
        </is>
      </c>
      <c r="B17" s="14">
        <f>SUM(B11:B12)+B16</f>
        <v/>
      </c>
      <c r="C17" s="48" t="n"/>
      <c r="D17" s="48" t="n"/>
      <c r="E17" s="48" t="n"/>
      <c r="F17" s="3" t="n"/>
      <c r="G17" s="2" t="n"/>
      <c r="H17" s="2" t="n"/>
      <c r="I17" s="3" t="n"/>
      <c r="J17" s="53" t="n"/>
      <c r="K17" s="384" t="n"/>
      <c r="P17" s="387" t="n"/>
      <c r="Q17" s="387" t="n"/>
      <c r="R17" s="387" t="n"/>
      <c r="S17" s="387" t="n"/>
    </row>
    <row r="18" customFormat="1" s="1">
      <c r="A18" s="47" t="inlineStr">
        <is>
          <t>3. 전세금</t>
        </is>
      </c>
      <c r="B18" s="15" t="n">
        <v>250000000</v>
      </c>
      <c r="C18" s="48" t="n"/>
      <c r="D18" s="48" t="n"/>
      <c r="E18" s="48" t="n"/>
      <c r="F18" s="3" t="n"/>
      <c r="G18" s="2" t="n"/>
      <c r="H18" s="3" t="n"/>
      <c r="I18" s="3" t="n"/>
      <c r="J18" s="53" t="n"/>
      <c r="K18" s="384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90. 총 합계</t>
        </is>
      </c>
      <c r="B19" s="16">
        <f>B10+B17+B18</f>
        <v/>
      </c>
      <c r="C19" s="50" t="n"/>
      <c r="D19" s="50" t="n"/>
      <c r="E19" s="50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P19" s="387" t="n"/>
      <c r="Q19" s="387" t="n"/>
      <c r="R19" s="387" t="n"/>
      <c r="S19" s="387" t="n"/>
    </row>
    <row r="20" customFormat="1" s="1">
      <c r="A20" s="49" t="inlineStr">
        <is>
          <t>91. 가용 자산</t>
        </is>
      </c>
      <c r="B20" s="16">
        <f>B10+B17+B18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P20" s="387" t="n"/>
      <c r="Q20" s="387" t="n"/>
      <c r="R20" s="387" t="n"/>
      <c r="S20" s="387" t="n"/>
    </row>
    <row r="21" customFormat="1" s="1">
      <c r="A21" s="385" t="inlineStr">
        <is>
          <t xml:space="preserve">12월 결산 -  </t>
        </is>
      </c>
      <c r="B21" s="374" t="n"/>
      <c r="C21" s="374" t="n"/>
      <c r="D21" s="374" t="n"/>
      <c r="E21" s="375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P21" s="387" t="n"/>
      <c r="Q21" s="387" t="n"/>
      <c r="R21" s="387" t="n"/>
      <c r="S21" s="387" t="n"/>
    </row>
    <row r="22">
      <c r="B22" s="1" t="n"/>
      <c r="F22" s="1" t="n"/>
      <c r="H22" s="1" t="n"/>
      <c r="I22" s="1" t="n"/>
      <c r="J22" s="1" t="n"/>
      <c r="K22" s="1" t="n"/>
      <c r="P22" s="387" t="n"/>
      <c r="Q22" s="387" t="n"/>
      <c r="R22" s="387" t="n"/>
      <c r="S22" s="387" t="n"/>
    </row>
    <row r="23">
      <c r="B23" s="1" t="n"/>
      <c r="F23" s="1" t="n"/>
      <c r="H23" s="1" t="n"/>
      <c r="I23" s="1" t="n"/>
      <c r="J23" s="1" t="n"/>
      <c r="K23" s="1" t="n"/>
      <c r="P23" s="387" t="n"/>
      <c r="Q23" s="387" t="n"/>
      <c r="R23" s="387" t="n"/>
      <c r="S23" s="387" t="n"/>
    </row>
    <row r="24" ht="13.5" customFormat="1" customHeight="1" s="1">
      <c r="A24" s="164" t="inlineStr">
        <is>
          <t>2017.11.30</t>
        </is>
      </c>
      <c r="B24" s="374" t="n"/>
      <c r="C24" s="374" t="n"/>
      <c r="D24" s="374" t="n"/>
      <c r="E24" s="375" t="n"/>
      <c r="F24" s="2" t="n"/>
      <c r="G24" s="378" t="inlineStr">
        <is>
          <t>은행 결산</t>
        </is>
      </c>
      <c r="H24" s="375" t="n"/>
      <c r="I24" s="3" t="n"/>
      <c r="J24" s="379" t="inlineStr">
        <is>
          <t>11월 지출</t>
        </is>
      </c>
      <c r="K24" s="375" t="n"/>
      <c r="L24" s="3" t="n"/>
      <c r="N24" s="3" t="n"/>
      <c r="O24" s="3" t="n"/>
      <c r="P24" s="387" t="n"/>
      <c r="Q24" s="387" t="n"/>
      <c r="R24" s="387" t="n"/>
      <c r="S24" s="387" t="n"/>
    </row>
    <row r="25" customFormat="1" s="1">
      <c r="A25" s="4" t="inlineStr">
        <is>
          <t>내용</t>
        </is>
      </c>
      <c r="B25" s="5" t="inlineStr">
        <is>
          <t>금액</t>
        </is>
      </c>
      <c r="C25" s="6" t="inlineStr">
        <is>
          <t>원금</t>
        </is>
      </c>
      <c r="D25" s="6" t="inlineStr">
        <is>
          <t>손익</t>
        </is>
      </c>
      <c r="E25" s="6" t="inlineStr">
        <is>
          <t>수익률(%)</t>
        </is>
      </c>
      <c r="F25" s="2" t="n"/>
      <c r="G25" s="9" t="inlineStr">
        <is>
          <t>SC은행 자산 상태</t>
        </is>
      </c>
      <c r="H25" s="10" t="inlineStr">
        <is>
          <t>금액</t>
        </is>
      </c>
      <c r="I25" s="3" t="n"/>
      <c r="J25" s="65" t="inlineStr">
        <is>
          <t>내역</t>
        </is>
      </c>
      <c r="K25" s="65" t="inlineStr">
        <is>
          <t>금액</t>
        </is>
      </c>
      <c r="P25" s="387" t="n"/>
      <c r="Q25" s="387" t="n"/>
      <c r="R25" s="387" t="n"/>
      <c r="S25" s="387" t="n"/>
    </row>
    <row r="26" ht="11.25" customFormat="1" customHeight="1" s="1">
      <c r="A26" s="45" t="inlineStr">
        <is>
          <t>01. SC은행([06] - [05])</t>
        </is>
      </c>
      <c r="B26" s="59">
        <f>H29</f>
        <v/>
      </c>
      <c r="C26" s="42" t="n"/>
      <c r="D26" s="42" t="n"/>
      <c r="E26" s="42" t="n"/>
      <c r="F26" s="3" t="n"/>
      <c r="G26" s="51" t="inlineStr">
        <is>
          <t>SC은행(두드림통장)</t>
        </is>
      </c>
      <c r="H26" s="83" t="n">
        <v>10172</v>
      </c>
      <c r="I26" s="3" t="n"/>
      <c r="J26" s="53" t="inlineStr">
        <is>
          <t>91. 월 고정 지출</t>
        </is>
      </c>
      <c r="K26" s="67" t="n">
        <v>1859867</v>
      </c>
      <c r="P26" s="387" t="n"/>
      <c r="Q26" s="387" t="n"/>
      <c r="R26" s="387" t="n"/>
      <c r="S26" s="387" t="n"/>
    </row>
    <row r="27" ht="11.25" customFormat="1" customHeight="1" s="1">
      <c r="A27" s="7" t="inlineStr">
        <is>
          <t>70. [국민B] KB 국민행복 적금(루옌)</t>
        </is>
      </c>
      <c r="B27" s="98" t="n">
        <v>0</v>
      </c>
      <c r="C27" s="8" t="n"/>
      <c r="D27" s="8" t="n"/>
      <c r="E27" s="19" t="n">
        <v>0</v>
      </c>
      <c r="F27" s="3" t="n"/>
      <c r="G27" s="51" t="inlineStr">
        <is>
          <t>신한은행</t>
        </is>
      </c>
      <c r="H27" s="83" t="n">
        <v>43480467</v>
      </c>
      <c r="I27" s="3" t="n"/>
      <c r="J27" s="66" t="inlineStr">
        <is>
          <t>01. 우리카드 지출</t>
        </is>
      </c>
      <c r="K27" s="68" t="n">
        <v>864528</v>
      </c>
      <c r="P27" s="387" t="n"/>
      <c r="Q27" s="387" t="n"/>
      <c r="R27" s="387" t="n"/>
      <c r="S27" s="387" t="n"/>
    </row>
    <row r="28" ht="11.25" customFormat="1" customHeight="1" s="1">
      <c r="A28" s="7" t="inlineStr">
        <is>
          <t>71. [기업B] 신서민섬김 적금(루옌)</t>
        </is>
      </c>
      <c r="B28" s="98" t="n">
        <v>9430000</v>
      </c>
      <c r="C28" s="8" t="n"/>
      <c r="D28" s="8" t="n"/>
      <c r="E28" s="19" t="inlineStr">
        <is>
          <t> </t>
        </is>
      </c>
      <c r="F28" s="3" t="n"/>
      <c r="G28" s="51" t="inlineStr">
        <is>
          <t> </t>
        </is>
      </c>
      <c r="H28" s="384" t="inlineStr">
        <is>
          <t> </t>
        </is>
      </c>
      <c r="I28" s="3" t="n"/>
      <c r="J28" s="66" t="inlineStr">
        <is>
          <t>02. 국민카드 지출</t>
        </is>
      </c>
      <c r="K28" s="68" t="n">
        <v>141831</v>
      </c>
      <c r="P28" s="387" t="n"/>
      <c r="Q28" s="387" t="n"/>
      <c r="R28" s="387" t="n"/>
      <c r="S28" s="387" t="n"/>
    </row>
    <row r="29" ht="11.25" customFormat="1" customHeight="1" s="1">
      <c r="A29" s="7" t="inlineStr">
        <is>
          <t>72. [신한B] 신한 새희망 적금[루옌]</t>
        </is>
      </c>
      <c r="B29" s="98">
        <f>B92+E29</f>
        <v/>
      </c>
      <c r="C29" s="8" t="n"/>
      <c r="D29" s="8" t="n"/>
      <c r="E29" s="19" t="n">
        <v>200000</v>
      </c>
      <c r="F29" s="3" t="n"/>
      <c r="G29" s="52" t="inlineStr">
        <is>
          <t>[06] 은행 예. 적금 총합</t>
        </is>
      </c>
      <c r="H29" s="12">
        <f>SUM(H26:H27)</f>
        <v/>
      </c>
      <c r="I29" s="3" t="n"/>
      <c r="J29" s="311" t="n"/>
      <c r="K29" s="311" t="n"/>
      <c r="L29" s="3" t="n"/>
      <c r="N29" s="3" t="n"/>
      <c r="O29" s="3" t="n"/>
      <c r="P29" s="387" t="n"/>
      <c r="Q29" s="387" t="n"/>
      <c r="R29" s="387" t="n"/>
      <c r="S29" s="387" t="n"/>
    </row>
    <row r="30" customFormat="1" s="1">
      <c r="A30" s="7" t="inlineStr">
        <is>
          <t>73. [우리B] 주택청약종합저축(태만)</t>
        </is>
      </c>
      <c r="B30" s="98" t="n">
        <v>1900000</v>
      </c>
      <c r="C30" s="8" t="n"/>
      <c r="D30" s="8" t="n"/>
      <c r="E30" s="19" t="inlineStr">
        <is>
          <t> </t>
        </is>
      </c>
      <c r="F30" s="3" t="n"/>
      <c r="G30" s="2" t="n"/>
      <c r="H30" s="3" t="n"/>
      <c r="I30" s="3" t="n"/>
      <c r="J30" s="311" t="n"/>
      <c r="K30" s="311" t="n"/>
      <c r="P30" s="387" t="n"/>
      <c r="Q30" s="387" t="n"/>
      <c r="R30" s="387" t="n"/>
      <c r="S30" s="387" t="n"/>
    </row>
    <row r="31" customFormat="1" s="1">
      <c r="A31" s="43" t="inlineStr">
        <is>
          <t>1. 총 예적금</t>
        </is>
      </c>
      <c r="B31" s="60">
        <f>SUM(B26:B30)</f>
        <v/>
      </c>
      <c r="C31" s="44" t="n"/>
      <c r="D31" s="44" t="n"/>
      <c r="E31" s="44" t="n"/>
      <c r="F31" s="3" t="n"/>
      <c r="G31" s="2" t="n"/>
      <c r="H31" s="3" t="n"/>
      <c r="I31" s="3" t="n"/>
      <c r="J31" s="311" t="n"/>
      <c r="K31" s="311" t="n"/>
      <c r="P31" s="387" t="n"/>
      <c r="Q31" s="387" t="n"/>
      <c r="R31" s="387" t="n"/>
      <c r="S31" s="387" t="n"/>
    </row>
    <row r="32" customFormat="1" s="1">
      <c r="A32" s="42" t="inlineStr">
        <is>
          <t>11. 무배당 PCA 드림링크 변액유니버셜보험 II(매형, 진태만)</t>
        </is>
      </c>
      <c r="B32" s="135" t="n">
        <v>8818177</v>
      </c>
      <c r="C32" s="137" t="n"/>
      <c r="D32" s="42" t="inlineStr">
        <is>
          <t> </t>
        </is>
      </c>
      <c r="E32" s="42" t="inlineStr">
        <is>
          <t> </t>
        </is>
      </c>
      <c r="F32" s="3" t="n"/>
      <c r="G32" s="2" t="n"/>
      <c r="H32" s="3" t="n"/>
      <c r="I32" s="3" t="n"/>
      <c r="J32" s="311" t="n"/>
      <c r="K32" s="311" t="n"/>
      <c r="P32" s="387" t="n"/>
      <c r="Q32" s="387" t="n"/>
      <c r="R32" s="387" t="n"/>
      <c r="S32" s="387" t="n"/>
    </row>
    <row r="33" customFormat="1" s="1">
      <c r="A33" s="42" t="inlineStr">
        <is>
          <t>12. 무배당 PCA 스타트(start) 어린이 변액유니버셜보험 II(진수종)</t>
        </is>
      </c>
      <c r="B33" s="135" t="n">
        <v>0</v>
      </c>
      <c r="C33" s="137" t="n"/>
      <c r="D33" s="42" t="n"/>
      <c r="E33" s="42" t="n"/>
      <c r="F33" s="3" t="n"/>
      <c r="G33" s="2" t="n"/>
      <c r="H33" s="3" t="n"/>
      <c r="I33" s="3" t="n"/>
      <c r="J33" s="311" t="n"/>
      <c r="K33" s="311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21. 무배당 한아름행복플러스종합보험1404(한화손해보험)</t>
        </is>
      </c>
      <c r="B34" s="61" t="n">
        <v>43000</v>
      </c>
      <c r="C34" s="137" t="n"/>
      <c r="D34" s="42" t="n"/>
      <c r="E34" s="46" t="n"/>
      <c r="F34" s="3" t="n"/>
      <c r="G34" s="9" t="inlineStr">
        <is>
          <t>전원 대비 증감</t>
        </is>
      </c>
      <c r="H34" s="10" t="inlineStr">
        <is>
          <t>금액</t>
        </is>
      </c>
      <c r="I34" s="3" t="n"/>
      <c r="J34" s="311" t="n"/>
      <c r="K34" s="311" t="n"/>
      <c r="P34" s="387" t="n"/>
      <c r="Q34" s="387" t="n"/>
      <c r="R34" s="387" t="n"/>
      <c r="S34" s="387" t="n"/>
    </row>
    <row r="35" ht="11.25" customFormat="1" customHeight="1" s="1">
      <c r="A35" s="42" t="inlineStr">
        <is>
          <t>22. 무배당 굿앤굿어린이CI보험(Hi1304)(현대해상, 진수종)</t>
        </is>
      </c>
      <c r="B35" s="61" t="n">
        <v>52000</v>
      </c>
      <c r="C35" s="137" t="n"/>
      <c r="D35" s="42" t="n"/>
      <c r="E35" s="42" t="n"/>
      <c r="F35" s="3" t="n"/>
      <c r="G35" s="17" t="inlineStr">
        <is>
          <t>총 합계</t>
        </is>
      </c>
      <c r="H35" s="11">
        <f>B40-B273</f>
        <v/>
      </c>
      <c r="I35" s="3" t="n"/>
      <c r="J35" s="54" t="inlineStr">
        <is>
          <t>지출(A) 총합</t>
        </is>
      </c>
      <c r="K35" s="63">
        <f>K26+K27+K32</f>
        <v/>
      </c>
      <c r="L35" s="3" t="n"/>
      <c r="P35" s="387" t="n"/>
      <c r="Q35" s="387" t="n"/>
      <c r="R35" s="387" t="n"/>
      <c r="S35" s="387" t="n"/>
    </row>
    <row r="36" ht="11.25" customFormat="1" customHeight="1" s="1">
      <c r="A36" s="42" t="inlineStr">
        <is>
          <t>23. 무배당플러스유니버설CI보험(한화생명, 루옌)</t>
        </is>
      </c>
      <c r="B36" s="61" t="n">
        <v>79217</v>
      </c>
      <c r="C36" s="137" t="n"/>
      <c r="D36" s="42" t="n"/>
      <c r="E36" s="42" t="n"/>
      <c r="F36" s="3" t="n"/>
      <c r="G36" s="17" t="inlineStr">
        <is>
          <t>가용 자산</t>
        </is>
      </c>
      <c r="H36" s="73">
        <f>B41-B274</f>
        <v/>
      </c>
      <c r="I36" s="3" t="n"/>
      <c r="J36" s="53" t="inlineStr">
        <is>
          <t>01. 급여</t>
        </is>
      </c>
      <c r="K36" s="67" t="n">
        <v>4641600</v>
      </c>
      <c r="P36" s="387" t="n"/>
      <c r="Q36" s="387" t="n"/>
      <c r="R36" s="387" t="n"/>
      <c r="S36" s="387" t="n"/>
    </row>
    <row r="37" customFormat="1" s="1">
      <c r="A37" s="42" t="inlineStr">
        <is>
          <t>90. PCA 프리미어 변액유니버셜보험 Ⅲ(저축형)</t>
        </is>
      </c>
      <c r="B37" s="135" t="n">
        <v>9596444</v>
      </c>
      <c r="C37" s="137" t="n"/>
      <c r="D37" s="42" t="n"/>
      <c r="E37" s="134" t="n"/>
      <c r="F37" s="3" t="n"/>
      <c r="G37" s="2" t="n"/>
      <c r="H37" s="2" t="n"/>
      <c r="I37" s="3" t="n"/>
      <c r="J37" s="53" t="inlineStr">
        <is>
          <t> </t>
        </is>
      </c>
      <c r="K37" s="62" t="inlineStr">
        <is>
          <t> </t>
        </is>
      </c>
      <c r="P37" s="387" t="n"/>
      <c r="Q37" s="387" t="n"/>
      <c r="R37" s="387" t="n"/>
      <c r="S37" s="387" t="n"/>
    </row>
    <row r="38" customFormat="1" s="1">
      <c r="A38" s="47" t="inlineStr">
        <is>
          <t>2. 총 보험금</t>
        </is>
      </c>
      <c r="B38" s="14">
        <f>SUM(B32:B33)+B37</f>
        <v/>
      </c>
      <c r="C38" s="48" t="n"/>
      <c r="D38" s="48" t="n"/>
      <c r="E38" s="48" t="n"/>
      <c r="F38" s="3" t="n"/>
      <c r="G38" s="2" t="n"/>
      <c r="H38" s="2" t="n"/>
      <c r="I38" s="3" t="n"/>
      <c r="J38" s="53" t="n"/>
      <c r="K38" s="384" t="n"/>
      <c r="P38" s="387" t="n"/>
      <c r="Q38" s="387" t="n"/>
      <c r="R38" s="387" t="n"/>
      <c r="S38" s="387" t="n"/>
    </row>
    <row r="39" customFormat="1" s="1">
      <c r="A39" s="47" t="inlineStr">
        <is>
          <t>3. 전세금</t>
        </is>
      </c>
      <c r="B39" s="15" t="n">
        <v>250000000</v>
      </c>
      <c r="C39" s="48" t="n"/>
      <c r="D39" s="48" t="n"/>
      <c r="E39" s="48" t="n"/>
      <c r="F39" s="3" t="n"/>
      <c r="G39" s="2" t="n"/>
      <c r="H39" s="3" t="n"/>
      <c r="I39" s="3" t="n"/>
      <c r="J39" s="53" t="n"/>
      <c r="K39" s="384" t="n"/>
      <c r="P39" s="387" t="n"/>
      <c r="Q39" s="387" t="n"/>
      <c r="R39" s="387" t="n"/>
      <c r="S39" s="387" t="n"/>
    </row>
    <row r="40" ht="14.25" customFormat="1" customHeight="1" s="1">
      <c r="A40" s="49" t="inlineStr">
        <is>
          <t>90. 총 합계</t>
        </is>
      </c>
      <c r="B40" s="16">
        <f>B31+B38+B39</f>
        <v/>
      </c>
      <c r="C40" s="50" t="n"/>
      <c r="D40" s="50" t="n"/>
      <c r="E40" s="50" t="n"/>
      <c r="F40" s="3" t="n"/>
      <c r="G40" s="2" t="n"/>
      <c r="H40" s="2" t="n"/>
      <c r="I40" s="3" t="n"/>
      <c r="J40" s="53" t="inlineStr">
        <is>
          <t> </t>
        </is>
      </c>
      <c r="K40" s="62" t="inlineStr">
        <is>
          <t> </t>
        </is>
      </c>
      <c r="P40" s="387" t="n"/>
      <c r="Q40" s="387" t="n"/>
      <c r="R40" s="387" t="n"/>
      <c r="S40" s="387" t="n"/>
    </row>
    <row r="41" customFormat="1" s="1">
      <c r="A41" s="49" t="inlineStr">
        <is>
          <t>91. 가용 자산</t>
        </is>
      </c>
      <c r="B41" s="16">
        <f>B31+B38+B39</f>
        <v/>
      </c>
      <c r="C41" s="50" t="n"/>
      <c r="D41" s="50" t="n"/>
      <c r="E41" s="50" t="n"/>
      <c r="F41" s="3" t="n"/>
      <c r="G41" s="2" t="n"/>
      <c r="H41" s="2" t="n"/>
      <c r="I41" s="3" t="n"/>
      <c r="J41" s="55" t="inlineStr">
        <is>
          <t>수입(B) 총합</t>
        </is>
      </c>
      <c r="K41" s="63">
        <f>SUM(K36:K39)</f>
        <v/>
      </c>
      <c r="P41" s="387" t="n"/>
      <c r="Q41" s="387" t="n"/>
      <c r="R41" s="387" t="n"/>
      <c r="S41" s="387" t="n"/>
    </row>
    <row r="42" customFormat="1" s="1">
      <c r="A42" s="385" t="inlineStr">
        <is>
          <t xml:space="preserve">11월 결산 -  </t>
        </is>
      </c>
      <c r="B42" s="374" t="n"/>
      <c r="C42" s="374" t="n"/>
      <c r="D42" s="374" t="n"/>
      <c r="E42" s="375" t="n"/>
      <c r="F42" s="3" t="n"/>
      <c r="G42" s="2" t="n"/>
      <c r="H42" s="2" t="n"/>
      <c r="I42" s="3" t="n"/>
      <c r="J42" s="56" t="inlineStr">
        <is>
          <t>총 합계([B] -[A])</t>
        </is>
      </c>
      <c r="K42" s="64">
        <f>K41-K35</f>
        <v/>
      </c>
      <c r="P42" s="387" t="n"/>
      <c r="Q42" s="387" t="n"/>
      <c r="R42" s="387" t="n"/>
      <c r="S42" s="387" t="n"/>
    </row>
    <row r="43">
      <c r="B43" s="1" t="n"/>
      <c r="F43" s="1" t="n"/>
      <c r="H43" s="1" t="n"/>
      <c r="I43" s="1" t="n"/>
      <c r="J43" s="1" t="n"/>
      <c r="K43" s="1" t="n"/>
      <c r="P43" s="387" t="n"/>
      <c r="Q43" s="387" t="n"/>
      <c r="R43" s="387" t="n"/>
      <c r="S43" s="387" t="n"/>
    </row>
    <row r="44">
      <c r="B44" s="1" t="n"/>
      <c r="F44" s="1" t="n"/>
      <c r="H44" s="1" t="n"/>
      <c r="I44" s="1" t="n"/>
      <c r="J44" s="1" t="n"/>
      <c r="K44" s="1" t="n"/>
      <c r="P44" s="387" t="n"/>
      <c r="Q44" s="387" t="n"/>
      <c r="R44" s="387" t="n"/>
      <c r="S44" s="387" t="n"/>
    </row>
    <row r="45" ht="13.5" customFormat="1" customHeight="1" s="1">
      <c r="A45" s="164" t="inlineStr">
        <is>
          <t>2017.10.31</t>
        </is>
      </c>
      <c r="B45" s="374" t="n"/>
      <c r="C45" s="374" t="n"/>
      <c r="D45" s="374" t="n"/>
      <c r="E45" s="375" t="n"/>
      <c r="F45" s="2" t="n"/>
      <c r="G45" s="378" t="inlineStr">
        <is>
          <t>은행 결산</t>
        </is>
      </c>
      <c r="H45" s="375" t="n"/>
      <c r="I45" s="3" t="n"/>
      <c r="J45" s="379" t="inlineStr">
        <is>
          <t>10월 지출</t>
        </is>
      </c>
      <c r="K45" s="375" t="n"/>
      <c r="L45" s="3" t="n"/>
      <c r="N45" s="3" t="n"/>
      <c r="O45" s="3" t="n"/>
      <c r="P45" s="387" t="n"/>
      <c r="Q45" s="387" t="n"/>
      <c r="R45" s="387" t="n"/>
      <c r="S45" s="387" t="n"/>
    </row>
    <row r="46" customFormat="1" s="1">
      <c r="A46" s="4" t="inlineStr">
        <is>
          <t>내용</t>
        </is>
      </c>
      <c r="B46" s="5" t="inlineStr">
        <is>
          <t>금액</t>
        </is>
      </c>
      <c r="C46" s="6" t="inlineStr">
        <is>
          <t>원금</t>
        </is>
      </c>
      <c r="D46" s="6" t="inlineStr">
        <is>
          <t>손익</t>
        </is>
      </c>
      <c r="E46" s="6" t="inlineStr">
        <is>
          <t>수익률(%)</t>
        </is>
      </c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  <c r="P46" s="387" t="n"/>
      <c r="Q46" s="387" t="n"/>
      <c r="R46" s="387" t="n"/>
      <c r="S46" s="387" t="n"/>
    </row>
    <row r="47" ht="11.25" customFormat="1" customHeight="1" s="1">
      <c r="A47" s="45" t="inlineStr">
        <is>
          <t>01. SC은행([06] - [05])</t>
        </is>
      </c>
      <c r="B47" s="59">
        <f>H50</f>
        <v/>
      </c>
      <c r="C47" s="42" t="n"/>
      <c r="D47" s="42" t="n"/>
      <c r="E47" s="42" t="n"/>
      <c r="F47" s="3" t="n"/>
      <c r="G47" s="51" t="inlineStr">
        <is>
          <t>SC은행(두드림통장)</t>
        </is>
      </c>
      <c r="H47" s="83" t="n">
        <v>10172</v>
      </c>
      <c r="I47" s="3" t="n"/>
      <c r="J47" s="53" t="inlineStr">
        <is>
          <t>91. 월 고정 지출</t>
        </is>
      </c>
      <c r="K47" s="67" t="n">
        <v>1859867</v>
      </c>
      <c r="P47" s="387" t="n"/>
      <c r="Q47" s="387" t="n"/>
      <c r="R47" s="387" t="n"/>
      <c r="S47" s="387" t="n"/>
    </row>
    <row r="48" ht="11.25" customFormat="1" customHeight="1" s="1">
      <c r="A48" s="7" t="inlineStr">
        <is>
          <t>70. [국민B] KB 국민행복 적금(루옌)</t>
        </is>
      </c>
      <c r="B48" s="98" t="n">
        <v>0</v>
      </c>
      <c r="C48" s="8" t="n"/>
      <c r="D48" s="8" t="n"/>
      <c r="E48" s="19" t="n">
        <v>0</v>
      </c>
      <c r="F48" s="3" t="n"/>
      <c r="G48" s="51" t="inlineStr">
        <is>
          <t>신한은행</t>
        </is>
      </c>
      <c r="H48" s="83" t="n">
        <v>41796082</v>
      </c>
      <c r="I48" s="3" t="n"/>
      <c r="J48" s="66" t="inlineStr">
        <is>
          <t>01. 우리카드 지출</t>
        </is>
      </c>
      <c r="K48" s="68" t="n">
        <v>864528</v>
      </c>
      <c r="P48" s="387" t="n"/>
      <c r="Q48" s="387" t="n"/>
      <c r="R48" s="387" t="n"/>
      <c r="S48" s="387" t="n"/>
    </row>
    <row r="49" ht="11.25" customFormat="1" customHeight="1" s="1">
      <c r="A49" s="7" t="inlineStr">
        <is>
          <t>71. [기업B] 신서민섬김 적금(루옌)</t>
        </is>
      </c>
      <c r="B49" s="98">
        <f>B91+E49</f>
        <v/>
      </c>
      <c r="C49" s="8" t="n"/>
      <c r="D49" s="8" t="n"/>
      <c r="E49" s="19" t="n">
        <v>410000</v>
      </c>
      <c r="F49" s="3" t="n"/>
      <c r="G49" s="51" t="inlineStr">
        <is>
          <t> </t>
        </is>
      </c>
      <c r="H49" s="384" t="inlineStr">
        <is>
          <t> </t>
        </is>
      </c>
      <c r="I49" s="3" t="n"/>
      <c r="J49" s="66" t="inlineStr">
        <is>
          <t>02. 국민카드 지출</t>
        </is>
      </c>
      <c r="K49" s="68" t="n">
        <v>141831</v>
      </c>
      <c r="P49" s="387" t="n"/>
      <c r="Q49" s="387" t="n"/>
      <c r="R49" s="387" t="n"/>
      <c r="S49" s="387" t="n"/>
    </row>
    <row r="50" ht="11.25" customFormat="1" customHeight="1" s="1">
      <c r="A50" s="7" t="inlineStr">
        <is>
          <t>72. [신한B] 신한 새희망 적금[루옌]</t>
        </is>
      </c>
      <c r="B50" s="98">
        <f>B92+E50</f>
        <v/>
      </c>
      <c r="C50" s="8" t="n"/>
      <c r="D50" s="8" t="n"/>
      <c r="E50" s="19" t="n">
        <v>200000</v>
      </c>
      <c r="F50" s="3" t="n"/>
      <c r="G50" s="52" t="inlineStr">
        <is>
          <t>[06] 은행 예. 적금 총합</t>
        </is>
      </c>
      <c r="H50" s="12">
        <f>SUM(H47:H48)</f>
        <v/>
      </c>
      <c r="I50" s="3" t="n"/>
      <c r="J50" s="311" t="n"/>
      <c r="K50" s="311" t="n"/>
      <c r="L50" s="3" t="n"/>
      <c r="N50" s="3" t="n"/>
      <c r="O50" s="3" t="n"/>
      <c r="P50" s="387" t="n"/>
      <c r="Q50" s="387" t="n"/>
      <c r="R50" s="387" t="n"/>
      <c r="S50" s="387" t="n"/>
    </row>
    <row r="51" customFormat="1" s="1">
      <c r="A51" s="7" t="inlineStr">
        <is>
          <t>73. [우리B] 주택청약종합저축(태만)</t>
        </is>
      </c>
      <c r="B51" s="98" t="n">
        <v>1900000</v>
      </c>
      <c r="C51" s="8" t="n"/>
      <c r="D51" s="8" t="n"/>
      <c r="E51" s="19" t="inlineStr">
        <is>
          <t> </t>
        </is>
      </c>
      <c r="F51" s="3" t="n"/>
      <c r="G51" s="2" t="n"/>
      <c r="H51" s="3" t="n"/>
      <c r="I51" s="3" t="n"/>
      <c r="J51" s="311" t="n"/>
      <c r="K51" s="311" t="n"/>
      <c r="P51" s="387" t="n"/>
      <c r="Q51" s="387" t="n"/>
      <c r="R51" s="387" t="n"/>
      <c r="S51" s="387" t="n"/>
    </row>
    <row r="52" customFormat="1" s="1">
      <c r="A52" s="43" t="inlineStr">
        <is>
          <t>1. 총 예적금</t>
        </is>
      </c>
      <c r="B52" s="60">
        <f>SUM(B47:B51)</f>
        <v/>
      </c>
      <c r="C52" s="44" t="n"/>
      <c r="D52" s="44" t="n"/>
      <c r="E52" s="44" t="n"/>
      <c r="F52" s="3" t="n"/>
      <c r="G52" s="2" t="n"/>
      <c r="H52" s="3" t="n"/>
      <c r="I52" s="3" t="n"/>
      <c r="J52" s="311" t="n"/>
      <c r="K52" s="311" t="n"/>
      <c r="P52" s="387" t="n"/>
      <c r="Q52" s="387" t="n"/>
      <c r="R52" s="387" t="n"/>
      <c r="S52" s="387" t="n"/>
    </row>
    <row r="53" customFormat="1" s="1">
      <c r="A53" s="42" t="inlineStr">
        <is>
          <t>11. 무배당 PCA 드림링크 변액유니버셜보험 II(매형, 진태만)</t>
        </is>
      </c>
      <c r="B53" s="135" t="n">
        <v>8818177</v>
      </c>
      <c r="C53" s="137" t="n"/>
      <c r="D53" s="42" t="inlineStr">
        <is>
          <t> </t>
        </is>
      </c>
      <c r="E53" s="42" t="inlineStr">
        <is>
          <t> </t>
        </is>
      </c>
      <c r="F53" s="3" t="n"/>
      <c r="G53" s="2" t="n"/>
      <c r="H53" s="3" t="n"/>
      <c r="I53" s="3" t="n"/>
      <c r="J53" s="311" t="n"/>
      <c r="K53" s="311" t="n"/>
      <c r="P53" s="387" t="n"/>
      <c r="Q53" s="387" t="n"/>
      <c r="R53" s="387" t="n"/>
      <c r="S53" s="387" t="n"/>
    </row>
    <row r="54" customFormat="1" s="1">
      <c r="A54" s="42" t="inlineStr">
        <is>
          <t>12. 무배당 PCA 스타트(start) 어린이 변액유니버셜보험 II(진수종)</t>
        </is>
      </c>
      <c r="B54" s="135" t="n">
        <v>0</v>
      </c>
      <c r="C54" s="137" t="n"/>
      <c r="D54" s="42" t="n"/>
      <c r="E54" s="42" t="n"/>
      <c r="F54" s="3" t="n"/>
      <c r="G54" s="2" t="n"/>
      <c r="H54" s="3" t="n"/>
      <c r="I54" s="3" t="n"/>
      <c r="J54" s="311" t="n"/>
      <c r="K54" s="311" t="n"/>
      <c r="P54" s="387" t="n"/>
      <c r="Q54" s="387" t="n"/>
      <c r="R54" s="387" t="n"/>
      <c r="S54" s="387" t="n"/>
    </row>
    <row r="55" ht="11.25" customFormat="1" customHeight="1" s="1">
      <c r="A55" s="42" t="inlineStr">
        <is>
          <t>21. 무배당 한아름행복플러스종합보험1404(한화손해보험)</t>
        </is>
      </c>
      <c r="B55" s="61" t="n">
        <v>43000</v>
      </c>
      <c r="C55" s="137" t="n"/>
      <c r="D55" s="42" t="n"/>
      <c r="E55" s="46" t="n"/>
      <c r="F55" s="3" t="n"/>
      <c r="G55" s="9" t="inlineStr">
        <is>
          <t>전원 대비 증감</t>
        </is>
      </c>
      <c r="H55" s="10" t="inlineStr">
        <is>
          <t>금액</t>
        </is>
      </c>
      <c r="I55" s="3" t="n"/>
      <c r="J55" s="311" t="n"/>
      <c r="K55" s="311" t="n"/>
      <c r="P55" s="387" t="n"/>
      <c r="Q55" s="387" t="n"/>
      <c r="R55" s="387" t="n"/>
      <c r="S55" s="387" t="n"/>
    </row>
    <row r="56" ht="11.25" customFormat="1" customHeight="1" s="1">
      <c r="A56" s="42" t="inlineStr">
        <is>
          <t>22. 무배당 굿앤굿어린이CI보험(Hi1304)(현대해상, 진수종)</t>
        </is>
      </c>
      <c r="B56" s="61" t="n">
        <v>52000</v>
      </c>
      <c r="C56" s="137" t="n"/>
      <c r="D56" s="42" t="n"/>
      <c r="E56" s="42" t="n"/>
      <c r="F56" s="3" t="n"/>
      <c r="G56" s="17" t="inlineStr">
        <is>
          <t>총 합계</t>
        </is>
      </c>
      <c r="H56" s="11">
        <f>B61-B273</f>
        <v/>
      </c>
      <c r="I56" s="3" t="n"/>
      <c r="J56" s="54" t="inlineStr">
        <is>
          <t>지출(A) 총합</t>
        </is>
      </c>
      <c r="K56" s="63">
        <f>K47+K48+K53</f>
        <v/>
      </c>
      <c r="L56" s="3" t="n"/>
      <c r="P56" s="387" t="n"/>
      <c r="Q56" s="387" t="n"/>
      <c r="R56" s="387" t="n"/>
      <c r="S56" s="387" t="n"/>
    </row>
    <row r="57" ht="11.25" customFormat="1" customHeight="1" s="1">
      <c r="A57" s="42" t="inlineStr">
        <is>
          <t>23. 무배당플러스유니버설CI보험(한화생명, 루옌)</t>
        </is>
      </c>
      <c r="B57" s="61" t="n">
        <v>79217</v>
      </c>
      <c r="C57" s="137" t="n"/>
      <c r="D57" s="42" t="n"/>
      <c r="E57" s="42" t="n"/>
      <c r="F57" s="3" t="n"/>
      <c r="G57" s="17" t="inlineStr">
        <is>
          <t>가용 자산</t>
        </is>
      </c>
      <c r="H57" s="73">
        <f>B62-B274</f>
        <v/>
      </c>
      <c r="I57" s="3" t="n"/>
      <c r="J57" s="53" t="inlineStr">
        <is>
          <t>01. 급여</t>
        </is>
      </c>
      <c r="K57" s="67" t="n">
        <v>4641600</v>
      </c>
      <c r="P57" s="387" t="n"/>
      <c r="Q57" s="387" t="n"/>
      <c r="R57" s="387" t="n"/>
      <c r="S57" s="387" t="n"/>
    </row>
    <row r="58" customFormat="1" s="1">
      <c r="A58" s="42" t="inlineStr">
        <is>
          <t>90. PCA 프리미어 변액유니버셜보험 Ⅲ(저축형)</t>
        </is>
      </c>
      <c r="B58" s="135" t="n">
        <v>9596444</v>
      </c>
      <c r="C58" s="137" t="n"/>
      <c r="D58" s="42" t="n"/>
      <c r="E58" s="134" t="n"/>
      <c r="F58" s="3" t="n"/>
      <c r="G58" s="2" t="n"/>
      <c r="H58" s="2" t="n"/>
      <c r="I58" s="3" t="n"/>
      <c r="J58" s="53" t="inlineStr">
        <is>
          <t> </t>
        </is>
      </c>
      <c r="K58" s="62" t="inlineStr">
        <is>
          <t> </t>
        </is>
      </c>
      <c r="P58" s="387" t="n"/>
      <c r="Q58" s="387" t="n"/>
      <c r="R58" s="387" t="n"/>
      <c r="S58" s="387" t="n"/>
    </row>
    <row r="59" customFormat="1" s="1">
      <c r="A59" s="47" t="inlineStr">
        <is>
          <t>2. 총 보험금</t>
        </is>
      </c>
      <c r="B59" s="14">
        <f>SUM(B53:B54)+B58</f>
        <v/>
      </c>
      <c r="C59" s="48" t="n"/>
      <c r="D59" s="48" t="n"/>
      <c r="E59" s="48" t="n"/>
      <c r="F59" s="3" t="n"/>
      <c r="G59" s="2" t="n"/>
      <c r="H59" s="2" t="n"/>
      <c r="I59" s="3" t="n"/>
      <c r="J59" s="53" t="n"/>
      <c r="K59" s="384" t="n"/>
      <c r="P59" s="387" t="n"/>
      <c r="Q59" s="387" t="n"/>
      <c r="R59" s="387" t="n"/>
      <c r="S59" s="387" t="n"/>
    </row>
    <row r="60" customFormat="1" s="1">
      <c r="A60" s="47" t="inlineStr">
        <is>
          <t>3. 전세금</t>
        </is>
      </c>
      <c r="B60" s="15" t="n">
        <v>250000000</v>
      </c>
      <c r="C60" s="48" t="n"/>
      <c r="D60" s="48" t="n"/>
      <c r="E60" s="48" t="n"/>
      <c r="F60" s="3" t="n"/>
      <c r="G60" s="2" t="n"/>
      <c r="H60" s="3" t="n"/>
      <c r="I60" s="3" t="n"/>
      <c r="J60" s="53" t="n"/>
      <c r="K60" s="384" t="n"/>
      <c r="P60" s="387" t="n"/>
      <c r="Q60" s="387" t="n"/>
      <c r="R60" s="387" t="n"/>
      <c r="S60" s="387" t="n"/>
    </row>
    <row r="61" ht="14.25" customFormat="1" customHeight="1" s="1">
      <c r="A61" s="49" t="inlineStr">
        <is>
          <t>90. 총 합계</t>
        </is>
      </c>
      <c r="B61" s="16">
        <f>B52+B59+B60</f>
        <v/>
      </c>
      <c r="C61" s="50" t="n"/>
      <c r="D61" s="50" t="n"/>
      <c r="E61" s="50" t="n"/>
      <c r="F61" s="3" t="n"/>
      <c r="G61" s="2" t="n"/>
      <c r="H61" s="2" t="n"/>
      <c r="I61" s="3" t="n"/>
      <c r="J61" s="53" t="inlineStr">
        <is>
          <t> </t>
        </is>
      </c>
      <c r="K61" s="62" t="inlineStr">
        <is>
          <t> </t>
        </is>
      </c>
      <c r="P61" s="387" t="n"/>
      <c r="Q61" s="387" t="n"/>
      <c r="R61" s="387" t="n"/>
      <c r="S61" s="387" t="n"/>
    </row>
    <row r="62" customFormat="1" s="1">
      <c r="A62" s="49" t="inlineStr">
        <is>
          <t>91. 가용 자산</t>
        </is>
      </c>
      <c r="B62" s="16">
        <f>B52+B59+B60</f>
        <v/>
      </c>
      <c r="C62" s="50" t="n"/>
      <c r="D62" s="50" t="n"/>
      <c r="E62" s="50" t="n"/>
      <c r="F62" s="3" t="n"/>
      <c r="G62" s="2" t="n"/>
      <c r="H62" s="2" t="n"/>
      <c r="I62" s="3" t="n"/>
      <c r="J62" s="55" t="inlineStr">
        <is>
          <t>수입(B) 총합</t>
        </is>
      </c>
      <c r="K62" s="63">
        <f>SUM(K57:K60)</f>
        <v/>
      </c>
      <c r="P62" s="387" t="n"/>
      <c r="Q62" s="387" t="n"/>
      <c r="R62" s="387" t="n"/>
      <c r="S62" s="387" t="n"/>
    </row>
    <row r="63" customFormat="1" s="1">
      <c r="A63" s="385" t="inlineStr">
        <is>
          <t xml:space="preserve">10월 결산 -  </t>
        </is>
      </c>
      <c r="B63" s="374" t="n"/>
      <c r="C63" s="374" t="n"/>
      <c r="D63" s="374" t="n"/>
      <c r="E63" s="375" t="n"/>
      <c r="F63" s="3" t="n"/>
      <c r="G63" s="2" t="n"/>
      <c r="H63" s="2" t="n"/>
      <c r="I63" s="3" t="n"/>
      <c r="J63" s="56" t="inlineStr">
        <is>
          <t>총 합계([B] -[A])</t>
        </is>
      </c>
      <c r="K63" s="64">
        <f>K62-K56</f>
        <v/>
      </c>
      <c r="P63" s="387" t="n"/>
      <c r="Q63" s="387" t="n"/>
      <c r="R63" s="387" t="n"/>
      <c r="S63" s="387" t="n"/>
    </row>
    <row r="64">
      <c r="B64" s="1" t="n"/>
      <c r="F64" s="1" t="n"/>
      <c r="H64" s="1" t="n"/>
      <c r="I64" s="1" t="n"/>
      <c r="J64" s="1" t="n"/>
      <c r="K64" s="1" t="n"/>
      <c r="P64" s="387" t="n"/>
      <c r="Q64" s="387" t="n"/>
      <c r="R64" s="387" t="n"/>
      <c r="S64" s="387" t="n"/>
    </row>
    <row r="65">
      <c r="B65" s="1" t="n"/>
      <c r="F65" s="1" t="n"/>
      <c r="H65" s="1" t="n"/>
      <c r="I65" s="1" t="n"/>
      <c r="J65" s="1" t="n"/>
      <c r="K65" s="1" t="n"/>
      <c r="P65" s="387" t="n"/>
      <c r="Q65" s="387" t="n"/>
      <c r="R65" s="387" t="n"/>
      <c r="S65" s="387" t="n"/>
    </row>
    <row r="66" ht="13.5" customFormat="1" customHeight="1" s="1">
      <c r="A66" s="164" t="inlineStr">
        <is>
          <t>2017.09.30</t>
        </is>
      </c>
      <c r="B66" s="374" t="n"/>
      <c r="C66" s="374" t="n"/>
      <c r="D66" s="374" t="n"/>
      <c r="E66" s="375" t="n"/>
      <c r="F66" s="2" t="n"/>
      <c r="G66" s="378" t="inlineStr">
        <is>
          <t>은행 결산</t>
        </is>
      </c>
      <c r="H66" s="375" t="n"/>
      <c r="I66" s="3" t="n"/>
      <c r="J66" s="379" t="inlineStr">
        <is>
          <t>9월 지출</t>
        </is>
      </c>
      <c r="K66" s="375" t="n"/>
      <c r="L66" s="3" t="n"/>
      <c r="N66" s="3" t="n"/>
      <c r="O66" s="3" t="n"/>
      <c r="P66" s="387" t="n"/>
      <c r="Q66" s="387" t="n"/>
      <c r="R66" s="387" t="n"/>
      <c r="S66" s="387" t="n"/>
    </row>
    <row r="67" customFormat="1" s="1">
      <c r="A67" s="4" t="inlineStr">
        <is>
          <t>내용</t>
        </is>
      </c>
      <c r="B67" s="5" t="inlineStr">
        <is>
          <t>금액</t>
        </is>
      </c>
      <c r="C67" s="6" t="inlineStr">
        <is>
          <t>원금</t>
        </is>
      </c>
      <c r="D67" s="6" t="inlineStr">
        <is>
          <t>손익</t>
        </is>
      </c>
      <c r="E67" s="6" t="inlineStr">
        <is>
          <t>수익률(%)</t>
        </is>
      </c>
      <c r="F67" s="2" t="n"/>
      <c r="G67" s="9" t="inlineStr">
        <is>
          <t>SC은행 자산 상태</t>
        </is>
      </c>
      <c r="H67" s="10" t="inlineStr">
        <is>
          <t>금액</t>
        </is>
      </c>
      <c r="I67" s="3" t="n"/>
      <c r="J67" s="65" t="inlineStr">
        <is>
          <t>내역</t>
        </is>
      </c>
      <c r="K67" s="65" t="inlineStr">
        <is>
          <t>금액</t>
        </is>
      </c>
      <c r="P67" s="387" t="n"/>
      <c r="Q67" s="387" t="n"/>
      <c r="R67" s="387" t="n"/>
      <c r="S67" s="387" t="n"/>
    </row>
    <row r="68" ht="11.25" customFormat="1" customHeight="1" s="1">
      <c r="A68" s="45" t="inlineStr">
        <is>
          <t>01. SC은행([06] - [05])</t>
        </is>
      </c>
      <c r="B68" s="59">
        <f>H71</f>
        <v/>
      </c>
      <c r="C68" s="42" t="n"/>
      <c r="D68" s="42" t="n"/>
      <c r="E68" s="42" t="n"/>
      <c r="F68" s="3" t="n"/>
      <c r="G68" s="51" t="inlineStr">
        <is>
          <t>SC은행(두드림통장)</t>
        </is>
      </c>
      <c r="H68" s="83" t="n">
        <v>10172</v>
      </c>
      <c r="I68" s="3" t="n"/>
      <c r="J68" s="53" t="inlineStr">
        <is>
          <t>91. 월 고정 지출</t>
        </is>
      </c>
      <c r="K68" s="67" t="n">
        <v>1859867</v>
      </c>
      <c r="P68" s="387" t="n"/>
      <c r="Q68" s="387" t="n"/>
      <c r="R68" s="387" t="n"/>
      <c r="S68" s="387" t="n"/>
    </row>
    <row r="69" ht="11.25" customFormat="1" customHeight="1" s="1">
      <c r="A69" s="7" t="inlineStr">
        <is>
          <t>70. [국민B] KB 국민행복 적금(루옌)</t>
        </is>
      </c>
      <c r="B69" s="98" t="n">
        <v>0</v>
      </c>
      <c r="C69" s="8" t="n"/>
      <c r="D69" s="8" t="n"/>
      <c r="E69" s="19" t="n">
        <v>0</v>
      </c>
      <c r="F69" s="3" t="n"/>
      <c r="G69" s="51" t="inlineStr">
        <is>
          <t>신한은행</t>
        </is>
      </c>
      <c r="H69" s="83" t="n">
        <v>41452910</v>
      </c>
      <c r="I69" s="3" t="n"/>
      <c r="J69" s="66" t="inlineStr">
        <is>
          <t>01. 우리카드 지출</t>
        </is>
      </c>
      <c r="K69" s="68" t="n">
        <v>864528</v>
      </c>
      <c r="P69" s="387" t="n"/>
      <c r="Q69" s="387" t="n"/>
      <c r="R69" s="387" t="n"/>
      <c r="S69" s="387" t="n"/>
    </row>
    <row r="70" ht="11.25" customFormat="1" customHeight="1" s="1">
      <c r="A70" s="7" t="inlineStr">
        <is>
          <t>71. [기업B] 신서민섬김 적금(루옌)</t>
        </is>
      </c>
      <c r="B70" s="98">
        <f>B91+E70</f>
        <v/>
      </c>
      <c r="C70" s="8" t="n"/>
      <c r="D70" s="8" t="n"/>
      <c r="E70" s="19" t="n">
        <v>410000</v>
      </c>
      <c r="F70" s="3" t="n"/>
      <c r="G70" s="51" t="inlineStr">
        <is>
          <t> </t>
        </is>
      </c>
      <c r="H70" s="384" t="inlineStr">
        <is>
          <t> </t>
        </is>
      </c>
      <c r="I70" s="3" t="n"/>
      <c r="J70" s="66" t="inlineStr">
        <is>
          <t>02. 국민카드 지출</t>
        </is>
      </c>
      <c r="K70" s="68" t="n">
        <v>141831</v>
      </c>
      <c r="P70" s="387" t="n"/>
      <c r="Q70" s="387" t="n"/>
      <c r="R70" s="387" t="n"/>
      <c r="S70" s="387" t="n"/>
    </row>
    <row r="71" ht="11.25" customFormat="1" customHeight="1" s="1">
      <c r="A71" s="7" t="inlineStr">
        <is>
          <t>72. [신한B] 신한 새희망 적금[루옌]</t>
        </is>
      </c>
      <c r="B71" s="98">
        <f>B92+E71</f>
        <v/>
      </c>
      <c r="C71" s="8" t="n"/>
      <c r="D71" s="8" t="n"/>
      <c r="E71" s="19" t="n">
        <v>200000</v>
      </c>
      <c r="F71" s="3" t="n"/>
      <c r="G71" s="52" t="inlineStr">
        <is>
          <t>[06] 은행 예. 적금 총합</t>
        </is>
      </c>
      <c r="H71" s="12">
        <f>SUM(H68:H69)</f>
        <v/>
      </c>
      <c r="I71" s="3" t="n"/>
      <c r="J71" s="311" t="n"/>
      <c r="K71" s="311" t="n"/>
      <c r="L71" s="3" t="n"/>
      <c r="N71" s="3" t="n"/>
      <c r="O71" s="3" t="n"/>
      <c r="P71" s="387" t="n"/>
      <c r="Q71" s="387" t="n"/>
      <c r="R71" s="387" t="n"/>
      <c r="S71" s="387" t="n"/>
    </row>
    <row r="72" customFormat="1" s="1">
      <c r="A72" s="7" t="inlineStr">
        <is>
          <t>73. [우리B] 주택청약종합저축(태만)</t>
        </is>
      </c>
      <c r="B72" s="98" t="n">
        <v>1900000</v>
      </c>
      <c r="C72" s="8" t="n"/>
      <c r="D72" s="8" t="n"/>
      <c r="E72" s="19" t="inlineStr">
        <is>
          <t> </t>
        </is>
      </c>
      <c r="F72" s="3" t="n"/>
      <c r="G72" s="2" t="n"/>
      <c r="H72" s="3" t="n"/>
      <c r="I72" s="3" t="n"/>
      <c r="J72" s="311" t="n"/>
      <c r="K72" s="311" t="n"/>
      <c r="P72" s="387" t="n"/>
      <c r="Q72" s="387" t="n"/>
      <c r="R72" s="387" t="n"/>
      <c r="S72" s="387" t="n"/>
    </row>
    <row r="73" customFormat="1" s="1">
      <c r="A73" s="43" t="inlineStr">
        <is>
          <t>1. 총 예적금</t>
        </is>
      </c>
      <c r="B73" s="60">
        <f>SUM(B68:B72)</f>
        <v/>
      </c>
      <c r="C73" s="44" t="n"/>
      <c r="D73" s="44" t="n"/>
      <c r="E73" s="44" t="n"/>
      <c r="F73" s="3" t="n"/>
      <c r="G73" s="2" t="n"/>
      <c r="H73" s="3" t="n"/>
      <c r="I73" s="3" t="n"/>
      <c r="J73" s="311" t="n"/>
      <c r="K73" s="311" t="n"/>
      <c r="P73" s="387" t="n"/>
      <c r="Q73" s="387" t="n"/>
      <c r="R73" s="387" t="n"/>
      <c r="S73" s="387" t="n"/>
    </row>
    <row r="74" customFormat="1" s="1">
      <c r="A74" s="42" t="inlineStr">
        <is>
          <t>11. 무배당 PCA 드림링크 변액유니버셜보험 II(매형, 진태만)</t>
        </is>
      </c>
      <c r="B74" s="135" t="n">
        <v>8818177</v>
      </c>
      <c r="C74" s="137" t="n"/>
      <c r="D74" s="42" t="inlineStr">
        <is>
          <t> </t>
        </is>
      </c>
      <c r="E74" s="42" t="inlineStr">
        <is>
          <t> </t>
        </is>
      </c>
      <c r="F74" s="3" t="n"/>
      <c r="G74" s="2" t="n"/>
      <c r="H74" s="3" t="n"/>
      <c r="I74" s="3" t="n"/>
      <c r="J74" s="311" t="n"/>
      <c r="K74" s="311" t="n"/>
      <c r="P74" s="387" t="n"/>
      <c r="Q74" s="387" t="n"/>
      <c r="R74" s="387" t="n"/>
      <c r="S74" s="387" t="n"/>
    </row>
    <row r="75" customFormat="1" s="1">
      <c r="A75" s="42" t="inlineStr">
        <is>
          <t>12. 무배당 PCA 스타트(start) 어린이 변액유니버셜보험 II(진수종)</t>
        </is>
      </c>
      <c r="B75" s="135" t="n">
        <v>0</v>
      </c>
      <c r="C75" s="137" t="n"/>
      <c r="D75" s="42" t="n"/>
      <c r="E75" s="42" t="n"/>
      <c r="F75" s="3" t="n"/>
      <c r="G75" s="2" t="n"/>
      <c r="H75" s="3" t="n"/>
      <c r="I75" s="3" t="n"/>
      <c r="J75" s="311" t="n"/>
      <c r="K75" s="311" t="n"/>
      <c r="P75" s="387" t="n"/>
      <c r="Q75" s="387" t="n"/>
      <c r="R75" s="387" t="n"/>
      <c r="S75" s="387" t="n"/>
    </row>
    <row r="76" ht="11.25" customFormat="1" customHeight="1" s="1">
      <c r="A76" s="42" t="inlineStr">
        <is>
          <t>21. 무배당 한아름행복플러스종합보험1404(한화손해보험)</t>
        </is>
      </c>
      <c r="B76" s="61" t="n">
        <v>43000</v>
      </c>
      <c r="C76" s="137" t="n"/>
      <c r="D76" s="42" t="n"/>
      <c r="E76" s="46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311" t="n"/>
      <c r="K76" s="311" t="n"/>
      <c r="P76" s="387" t="n"/>
      <c r="Q76" s="387" t="n"/>
      <c r="R76" s="387" t="n"/>
      <c r="S76" s="387" t="n"/>
    </row>
    <row r="77" ht="11.25" customFormat="1" customHeight="1" s="1">
      <c r="A77" s="42" t="inlineStr">
        <is>
          <t>22. 무배당 굿앤굿어린이CI보험(Hi1304)(현대해상, 진수종)</t>
        </is>
      </c>
      <c r="B77" s="61" t="n">
        <v>52000</v>
      </c>
      <c r="C77" s="137" t="n"/>
      <c r="D77" s="42" t="n"/>
      <c r="E77" s="42" t="n"/>
      <c r="F77" s="3" t="n"/>
      <c r="G77" s="17" t="inlineStr">
        <is>
          <t>총 합계</t>
        </is>
      </c>
      <c r="H77" s="11">
        <f>B82-B272</f>
        <v/>
      </c>
      <c r="I77" s="3" t="n"/>
      <c r="J77" s="54" t="inlineStr">
        <is>
          <t>지출(A) 총합</t>
        </is>
      </c>
      <c r="K77" s="63">
        <f>K68+K69+K74</f>
        <v/>
      </c>
      <c r="L77" s="3" t="n"/>
      <c r="P77" s="387" t="n"/>
      <c r="Q77" s="387" t="n"/>
      <c r="R77" s="387" t="n"/>
      <c r="S77" s="387" t="n"/>
    </row>
    <row r="78" ht="11.25" customFormat="1" customHeight="1" s="1">
      <c r="A78" s="42" t="inlineStr">
        <is>
          <t>23. 무배당플러스유니버설CI보험(한화생명, 루옌)</t>
        </is>
      </c>
      <c r="B78" s="61" t="n">
        <v>79217</v>
      </c>
      <c r="C78" s="137" t="n"/>
      <c r="D78" s="42" t="n"/>
      <c r="E78" s="42" t="n"/>
      <c r="F78" s="3" t="n"/>
      <c r="G78" s="17" t="inlineStr">
        <is>
          <t>가용 자산</t>
        </is>
      </c>
      <c r="H78" s="73">
        <f>B83-B273</f>
        <v/>
      </c>
      <c r="I78" s="3" t="n"/>
      <c r="J78" s="53" t="inlineStr">
        <is>
          <t>01. 급여</t>
        </is>
      </c>
      <c r="K78" s="67" t="n">
        <v>4641600</v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135" t="n">
        <v>9596444</v>
      </c>
      <c r="C79" s="137" t="n"/>
      <c r="D79" s="42" t="n"/>
      <c r="E79" s="134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SUM(B74:B75)+B79</f>
        <v/>
      </c>
      <c r="C80" s="48" t="n"/>
      <c r="D80" s="48" t="n"/>
      <c r="E80" s="48" t="n"/>
      <c r="F80" s="3" t="n"/>
      <c r="G80" s="2" t="n"/>
      <c r="H80" s="2" t="n"/>
      <c r="I80" s="3" t="n"/>
      <c r="J80" s="53" t="n"/>
      <c r="K80" s="384" t="n"/>
      <c r="P80" s="387" t="n"/>
      <c r="Q80" s="387" t="n"/>
      <c r="R80" s="387" t="n"/>
      <c r="S80" s="387" t="n"/>
    </row>
    <row r="81" customForma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3" t="n"/>
      <c r="I81" s="3" t="n"/>
      <c r="J81" s="53" t="n"/>
      <c r="K81" s="384" t="n"/>
      <c r="P81" s="387" t="n"/>
      <c r="Q81" s="387" t="n"/>
      <c r="R81" s="387" t="n"/>
      <c r="S81" s="387" t="n"/>
    </row>
    <row r="82" ht="14.25" customFormat="1" customHeight="1" s="1">
      <c r="A82" s="49" t="inlineStr">
        <is>
          <t>90. 총 합계</t>
        </is>
      </c>
      <c r="B82" s="16">
        <f>B73+B80+B81</f>
        <v/>
      </c>
      <c r="C82" s="50" t="n"/>
      <c r="D82" s="50" t="n"/>
      <c r="E82" s="50" t="n"/>
      <c r="F82" s="3" t="n"/>
      <c r="G82" s="2" t="n"/>
      <c r="H82" s="2" t="n"/>
      <c r="I82" s="3" t="n"/>
      <c r="J82" s="53" t="inlineStr">
        <is>
          <t> </t>
        </is>
      </c>
      <c r="K82" s="62" t="inlineStr">
        <is>
          <t> </t>
        </is>
      </c>
      <c r="P82" s="387" t="n"/>
      <c r="Q82" s="387" t="n"/>
      <c r="R82" s="387" t="n"/>
      <c r="S82" s="387" t="n"/>
    </row>
    <row r="83" customFormat="1" s="1">
      <c r="A83" s="49" t="inlineStr">
        <is>
          <t>91. 가용 자산</t>
        </is>
      </c>
      <c r="B83" s="16">
        <f>B73+B80+B81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SUM(K78:K81)</f>
        <v/>
      </c>
      <c r="P83" s="387" t="n"/>
      <c r="Q83" s="387" t="n"/>
      <c r="R83" s="387" t="n"/>
      <c r="S83" s="387" t="n"/>
    </row>
    <row r="84" customFormat="1" s="1">
      <c r="A84" s="385" t="inlineStr">
        <is>
          <t xml:space="preserve">9월 결산 -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K83-K77</f>
        <v/>
      </c>
      <c r="P84" s="387" t="n"/>
      <c r="Q84" s="387" t="n"/>
      <c r="R84" s="387" t="n"/>
      <c r="S84" s="387" t="n"/>
    </row>
    <row r="85" ht="13.5" customFormat="1" customHeight="1" s="1">
      <c r="F85" s="3" t="n"/>
      <c r="G85" s="2" t="n"/>
      <c r="H85" s="2" t="n"/>
      <c r="I85" s="3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2017.08.31</t>
        </is>
      </c>
      <c r="B87" s="374" t="n"/>
      <c r="C87" s="374" t="n"/>
      <c r="D87" s="374" t="n"/>
      <c r="E87" s="375" t="n"/>
      <c r="F87" s="2" t="n"/>
      <c r="G87" s="378" t="inlineStr">
        <is>
          <t>은행 결산</t>
        </is>
      </c>
      <c r="H87" s="375" t="n"/>
      <c r="I87" s="3" t="n"/>
      <c r="J87" s="379" t="inlineStr">
        <is>
          <t>8월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5" t="inlineStr">
        <is>
          <t>01. SC은행([06] - [05])</t>
        </is>
      </c>
      <c r="B89" s="59">
        <f>H92</f>
        <v/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7" t="inlineStr">
        <is>
          <t>70. [국민B] KB 국민행복 적금(루옌)</t>
        </is>
      </c>
      <c r="B90" s="98" t="n">
        <v>0</v>
      </c>
      <c r="C90" s="8" t="n"/>
      <c r="D90" s="8" t="n"/>
      <c r="E90" s="19" t="n">
        <v>0</v>
      </c>
      <c r="F90" s="3" t="n"/>
      <c r="G90" s="51" t="inlineStr">
        <is>
          <t>신한은행</t>
        </is>
      </c>
      <c r="H90" s="83" t="n">
        <v>40054407</v>
      </c>
      <c r="I90" s="3" t="n"/>
      <c r="J90" s="66" t="inlineStr">
        <is>
          <t>01. 우리카드 지출</t>
        </is>
      </c>
      <c r="K90" s="68" t="n">
        <v>864528</v>
      </c>
      <c r="P90" s="387" t="n"/>
      <c r="Q90" s="387" t="n"/>
      <c r="R90" s="387" t="n"/>
      <c r="S90" s="387" t="n"/>
    </row>
    <row r="91" ht="11.25" customFormat="1" customHeight="1" s="1">
      <c r="A91" s="7" t="inlineStr">
        <is>
          <t>71. [기업B] 신서민섬김 적금(루옌)</t>
        </is>
      </c>
      <c r="B91" s="98">
        <f>B112+E91</f>
        <v/>
      </c>
      <c r="C91" s="8" t="n"/>
      <c r="D91" s="8" t="n"/>
      <c r="E91" s="19" t="n">
        <v>410000</v>
      </c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n">
        <v>141831</v>
      </c>
      <c r="P91" s="387" t="n"/>
      <c r="Q91" s="387" t="n"/>
      <c r="R91" s="387" t="n"/>
      <c r="S91" s="387" t="n"/>
    </row>
    <row r="92" ht="11.25" customFormat="1" customHeight="1" s="1">
      <c r="A92" s="7" t="inlineStr">
        <is>
          <t>72. [신한B] 신한 새희망 적금[루옌]</t>
        </is>
      </c>
      <c r="B92" s="98">
        <f>B113+E92</f>
        <v/>
      </c>
      <c r="C92" s="8" t="n"/>
      <c r="D92" s="8" t="n"/>
      <c r="E92" s="19" t="n">
        <v>200000</v>
      </c>
      <c r="F92" s="3" t="n"/>
      <c r="G92" s="52" t="inlineStr">
        <is>
          <t>[06] 은행 예. 적금 총합</t>
        </is>
      </c>
      <c r="H92" s="12">
        <f>SUM(H89:H90)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7" t="inlineStr">
        <is>
          <t>73.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43" t="inlineStr">
        <is>
          <t>1. 총 예적금</t>
        </is>
      </c>
      <c r="B94" s="60">
        <f>SUM(B89:B93)</f>
        <v/>
      </c>
      <c r="C94" s="44" t="n"/>
      <c r="D94" s="44" t="n"/>
      <c r="E94" s="44" t="n"/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42" t="inlineStr">
        <is>
          <t>11. 무배당 PCA 드림링크 변액유니버셜보험 II(매형, 진태만)</t>
        </is>
      </c>
      <c r="B95" s="135" t="n">
        <v>8818177</v>
      </c>
      <c r="C95" s="137" t="n"/>
      <c r="D95" s="42" t="inlineStr">
        <is>
          <t> </t>
        </is>
      </c>
      <c r="E95" s="42" t="inlineStr">
        <is>
          <t> </t>
        </is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42" t="inlineStr">
        <is>
          <t>12. 무배당 PCA 스타트(start) 어린이 변액유니버셜보험 II(진수종)</t>
        </is>
      </c>
      <c r="B96" s="135" t="n">
        <v>0</v>
      </c>
      <c r="C96" s="137" t="n"/>
      <c r="D96" s="42" t="n"/>
      <c r="E96" s="42" t="n"/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ht="11.25" customFormat="1" customHeight="1" s="1">
      <c r="A97" s="42" t="inlineStr">
        <is>
          <t>21. 무배당 한아름행복플러스종합보험1404(한화손해보험)</t>
        </is>
      </c>
      <c r="B97" s="61" t="n">
        <v>43000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2" t="inlineStr">
        <is>
          <t>22. 무배당 굿앤굿어린이CI보험(Hi1304)(현대해상, 진수종)</t>
        </is>
      </c>
      <c r="B98" s="61" t="n">
        <v>52000</v>
      </c>
      <c r="C98" s="137" t="n"/>
      <c r="D98" s="42" t="n"/>
      <c r="E98" s="42" t="n"/>
      <c r="F98" s="3" t="n"/>
      <c r="G98" s="17" t="inlineStr">
        <is>
          <t>총 합계</t>
        </is>
      </c>
      <c r="H98" s="11">
        <f>B103-B293</f>
        <v/>
      </c>
      <c r="I98" s="3" t="n"/>
      <c r="J98" s="54" t="inlineStr">
        <is>
          <t>지출(A) 총합</t>
        </is>
      </c>
      <c r="K98" s="63">
        <f>K89+K90+K95</f>
        <v/>
      </c>
      <c r="P98" s="387" t="n"/>
      <c r="Q98" s="387" t="n"/>
      <c r="R98" s="387" t="n"/>
      <c r="S98" s="387" t="n"/>
    </row>
    <row r="99" ht="11.25" customFormat="1" customHeight="1" s="1">
      <c r="A99" s="42" t="inlineStr">
        <is>
          <t>23. 무배당플러스유니버설CI보험(한화생명, 루옌)</t>
        </is>
      </c>
      <c r="B99" s="61" t="n">
        <v>79217</v>
      </c>
      <c r="C99" s="137" t="n"/>
      <c r="D99" s="42" t="n"/>
      <c r="E99" s="42" t="n"/>
      <c r="F99" s="3" t="n"/>
      <c r="G99" s="17" t="inlineStr">
        <is>
          <t>가용 자산</t>
        </is>
      </c>
      <c r="H99" s="73">
        <f>B104-B294</f>
        <v/>
      </c>
      <c r="I99" s="3" t="n"/>
      <c r="J99" s="53" t="inlineStr">
        <is>
          <t>01. 급여</t>
        </is>
      </c>
      <c r="K99" s="67" t="n">
        <v>4641600</v>
      </c>
      <c r="P99" s="387" t="n"/>
      <c r="Q99" s="387" t="n"/>
      <c r="R99" s="387" t="n"/>
      <c r="S99" s="387" t="n"/>
    </row>
    <row r="100" customFormat="1" s="1">
      <c r="A100" s="42" t="inlineStr">
        <is>
          <t>90. PCA 프리미어 변액유니버셜보험 Ⅲ(저축형)</t>
        </is>
      </c>
      <c r="B100" s="135" t="n">
        <v>9596444</v>
      </c>
      <c r="C100" s="137" t="n"/>
      <c r="D100" s="42" t="n"/>
      <c r="E100" s="134" t="n"/>
      <c r="F100" s="3" t="n"/>
      <c r="G100" s="2" t="n"/>
      <c r="H100" s="2" t="n"/>
      <c r="I100" s="3" t="n"/>
      <c r="J100" s="53" t="inlineStr">
        <is>
          <t> </t>
        </is>
      </c>
      <c r="K100" s="62" t="inlineStr">
        <is>
          <t> </t>
        </is>
      </c>
      <c r="P100" s="387" t="n"/>
      <c r="Q100" s="387" t="n"/>
      <c r="R100" s="387" t="n"/>
      <c r="S100" s="387" t="n"/>
    </row>
    <row r="101" customFormat="1" s="1">
      <c r="A101" s="47" t="inlineStr">
        <is>
          <t>2. 총 보험금</t>
        </is>
      </c>
      <c r="B101" s="14">
        <f>SUM(B95:B96)+B100</f>
        <v/>
      </c>
      <c r="C101" s="48" t="n"/>
      <c r="D101" s="48" t="n"/>
      <c r="E101" s="48" t="n"/>
      <c r="F101" s="3" t="n"/>
      <c r="G101" s="2" t="n"/>
      <c r="H101" s="2" t="n"/>
      <c r="I101" s="3" t="n"/>
      <c r="J101" s="53" t="n"/>
      <c r="K101" s="384" t="n"/>
      <c r="P101" s="387" t="n"/>
      <c r="Q101" s="387" t="n"/>
      <c r="R101" s="387" t="n"/>
      <c r="S101" s="387" t="n"/>
    </row>
    <row r="102" customFormat="1" s="1">
      <c r="A102" s="47" t="inlineStr">
        <is>
          <t>3. 전세금</t>
        </is>
      </c>
      <c r="B102" s="15" t="n">
        <v>250000000</v>
      </c>
      <c r="C102" s="48" t="n"/>
      <c r="D102" s="48" t="n"/>
      <c r="E102" s="48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ht="14.25" customFormat="1" customHeight="1" s="1">
      <c r="A103" s="49" t="inlineStr">
        <is>
          <t>90. 총 합계</t>
        </is>
      </c>
      <c r="B103" s="16">
        <f>B94+B101+B102</f>
        <v/>
      </c>
      <c r="C103" s="50" t="n"/>
      <c r="D103" s="50" t="n"/>
      <c r="E103" s="50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9" t="inlineStr">
        <is>
          <t>91. 가용 자산</t>
        </is>
      </c>
      <c r="B104" s="16">
        <f>B94+B101+B102</f>
        <v/>
      </c>
      <c r="C104" s="50" t="n"/>
      <c r="D104" s="50" t="n"/>
      <c r="E104" s="50" t="n"/>
      <c r="F104" s="3" t="n"/>
      <c r="G104" s="2" t="n"/>
      <c r="H104" s="2" t="n"/>
      <c r="I104" s="3" t="n"/>
      <c r="J104" s="55" t="inlineStr">
        <is>
          <t>수입(B) 총합</t>
        </is>
      </c>
      <c r="K104" s="63">
        <f>SUM(K99:K102)</f>
        <v/>
      </c>
      <c r="P104" s="387" t="n"/>
      <c r="Q104" s="387" t="n"/>
      <c r="R104" s="387" t="n"/>
      <c r="S104" s="387" t="n"/>
    </row>
    <row r="105" customFormat="1" s="1">
      <c r="A105" s="385" t="inlineStr">
        <is>
          <t>8월 결산 - [국민B] KB 국민행복 적금(루옌) 해지</t>
        </is>
      </c>
      <c r="B105" s="374" t="n"/>
      <c r="C105" s="374" t="n"/>
      <c r="D105" s="374" t="n"/>
      <c r="E105" s="375" t="n"/>
      <c r="F105" s="3" t="n"/>
      <c r="G105" s="2" t="n"/>
      <c r="H105" s="2" t="n"/>
      <c r="I105" s="3" t="n"/>
      <c r="J105" s="56" t="inlineStr">
        <is>
          <t>총 합계([B] -[A])</t>
        </is>
      </c>
      <c r="K105" s="64">
        <f>K104-K98</f>
        <v/>
      </c>
      <c r="P105" s="387" t="n"/>
      <c r="Q105" s="387" t="n"/>
      <c r="R105" s="387" t="n"/>
      <c r="S105" s="387" t="n"/>
    </row>
    <row r="106" ht="13.5" customFormat="1" customHeight="1" s="1">
      <c r="F106" s="3" t="n"/>
      <c r="G106" s="2" t="n"/>
      <c r="H106" s="2" t="n"/>
      <c r="I106" s="3" t="n"/>
      <c r="P106" s="387" t="n"/>
      <c r="Q106" s="387" t="n"/>
      <c r="R106" s="387" t="n"/>
      <c r="S106" s="387" t="n"/>
    </row>
    <row r="107">
      <c r="B107" s="1" t="n"/>
      <c r="F107" s="1" t="n"/>
      <c r="H107" s="1" t="n"/>
      <c r="I107" s="1" t="n"/>
      <c r="J107" s="1" t="n"/>
      <c r="K107" s="1" t="n"/>
      <c r="P107" s="387" t="n"/>
      <c r="Q107" s="387" t="n"/>
      <c r="R107" s="387" t="n"/>
      <c r="S107" s="387" t="n"/>
    </row>
    <row r="108" ht="13.5" customFormat="1" customHeight="1" s="1">
      <c r="A108" s="164" t="inlineStr">
        <is>
          <t>2017.07.31</t>
        </is>
      </c>
      <c r="B108" s="374" t="n"/>
      <c r="C108" s="374" t="n"/>
      <c r="D108" s="374" t="n"/>
      <c r="E108" s="375" t="n"/>
      <c r="F108" s="2" t="n"/>
      <c r="G108" s="378" t="inlineStr">
        <is>
          <t>은행 결산</t>
        </is>
      </c>
      <c r="H108" s="375" t="n"/>
      <c r="I108" s="3" t="n"/>
      <c r="J108" s="379" t="inlineStr">
        <is>
          <t>7월 지출</t>
        </is>
      </c>
      <c r="K108" s="375" t="n"/>
      <c r="L108" s="3" t="n"/>
      <c r="N108" s="3" t="n"/>
      <c r="O108" s="3" t="n"/>
      <c r="P108" s="387" t="n"/>
      <c r="Q108" s="387" t="n"/>
      <c r="R108" s="387" t="n"/>
      <c r="S108" s="387" t="n"/>
    </row>
    <row r="109" customFormat="1" s="1">
      <c r="A109" s="4" t="inlineStr">
        <is>
          <t>내용</t>
        </is>
      </c>
      <c r="B109" s="5" t="inlineStr">
        <is>
          <t>금액</t>
        </is>
      </c>
      <c r="C109" s="6" t="inlineStr">
        <is>
          <t>원금</t>
        </is>
      </c>
      <c r="D109" s="6" t="inlineStr">
        <is>
          <t>손익</t>
        </is>
      </c>
      <c r="E109" s="6" t="inlineStr">
        <is>
          <t>수익률(%)</t>
        </is>
      </c>
      <c r="F109" s="2" t="n"/>
      <c r="G109" s="9" t="inlineStr">
        <is>
          <t>SC은행 자산 상태</t>
        </is>
      </c>
      <c r="H109" s="10" t="inlineStr">
        <is>
          <t>금액</t>
        </is>
      </c>
      <c r="I109" s="3" t="n"/>
      <c r="J109" s="65" t="inlineStr">
        <is>
          <t>내역</t>
        </is>
      </c>
      <c r="K109" s="65" t="inlineStr">
        <is>
          <t>금액</t>
        </is>
      </c>
      <c r="P109" s="387" t="n"/>
      <c r="Q109" s="387" t="n"/>
      <c r="R109" s="387" t="n"/>
      <c r="S109" s="387" t="n"/>
    </row>
    <row r="110" ht="11.25" customFormat="1" customHeight="1" s="1">
      <c r="A110" s="45" t="inlineStr">
        <is>
          <t>01. SC은행([06] - [05])</t>
        </is>
      </c>
      <c r="B110" s="59">
        <f>H113</f>
        <v/>
      </c>
      <c r="C110" s="42" t="n"/>
      <c r="D110" s="42" t="n"/>
      <c r="E110" s="42" t="n"/>
      <c r="F110" s="3" t="n"/>
      <c r="G110" s="51" t="inlineStr">
        <is>
          <t>SC은행(두드림통장)</t>
        </is>
      </c>
      <c r="H110" s="83" t="n">
        <v>10172</v>
      </c>
      <c r="I110" s="3" t="n"/>
      <c r="J110" s="53" t="inlineStr">
        <is>
          <t>91. 월 고정 지출</t>
        </is>
      </c>
      <c r="K110" s="67" t="n">
        <v>1859867</v>
      </c>
      <c r="P110" s="387" t="n"/>
      <c r="Q110" s="387" t="n"/>
      <c r="R110" s="387" t="n"/>
      <c r="S110" s="387" t="n"/>
    </row>
    <row r="111" ht="11.25" customFormat="1" customHeight="1" s="1">
      <c r="A111" s="7" t="inlineStr">
        <is>
          <t>70. [국민B] KB 국민행복 적금(루옌)</t>
        </is>
      </c>
      <c r="B111" s="98">
        <f>B258</f>
        <v/>
      </c>
      <c r="C111" s="8" t="n"/>
      <c r="D111" s="8" t="n"/>
      <c r="E111" s="19" t="n">
        <v>0</v>
      </c>
      <c r="F111" s="3" t="n"/>
      <c r="G111" s="51" t="inlineStr">
        <is>
          <t>신한은행</t>
        </is>
      </c>
      <c r="H111" s="83" t="n">
        <v>36083855</v>
      </c>
      <c r="I111" s="3" t="n"/>
      <c r="J111" s="66" t="inlineStr">
        <is>
          <t>01. 우리카드 지출</t>
        </is>
      </c>
      <c r="K111" s="68" t="n">
        <v>864528</v>
      </c>
      <c r="P111" s="387" t="n"/>
      <c r="Q111" s="387" t="n"/>
      <c r="R111" s="387" t="n"/>
      <c r="S111" s="387" t="n"/>
    </row>
    <row r="112" ht="11.25" customFormat="1" customHeight="1" s="1">
      <c r="A112" s="7" t="inlineStr">
        <is>
          <t>71. [기업B] 신서민섬김 적금(루옌)</t>
        </is>
      </c>
      <c r="B112" s="98">
        <f>B133+E112</f>
        <v/>
      </c>
      <c r="C112" s="8" t="n"/>
      <c r="D112" s="8" t="n"/>
      <c r="E112" s="19" t="n">
        <v>410000</v>
      </c>
      <c r="F112" s="3" t="n"/>
      <c r="G112" s="51" t="inlineStr">
        <is>
          <t> </t>
        </is>
      </c>
      <c r="H112" s="384" t="inlineStr">
        <is>
          <t> </t>
        </is>
      </c>
      <c r="I112" s="3" t="n"/>
      <c r="J112" s="66" t="inlineStr">
        <is>
          <t>02. 국민카드 지출</t>
        </is>
      </c>
      <c r="K112" s="68" t="n">
        <v>141831</v>
      </c>
      <c r="P112" s="387" t="n"/>
      <c r="Q112" s="387" t="n"/>
      <c r="R112" s="387" t="n"/>
      <c r="S112" s="387" t="n"/>
    </row>
    <row r="113" ht="11.25" customFormat="1" customHeight="1" s="1">
      <c r="A113" s="7" t="inlineStr">
        <is>
          <t>72. [신한B] 신한 새희망 적금[루옌]</t>
        </is>
      </c>
      <c r="B113" s="98">
        <f>B134+E113</f>
        <v/>
      </c>
      <c r="C113" s="8" t="n"/>
      <c r="D113" s="8" t="n"/>
      <c r="E113" s="19" t="n">
        <v>200000</v>
      </c>
      <c r="F113" s="3" t="n"/>
      <c r="G113" s="52" t="inlineStr">
        <is>
          <t>[06] 은행 예. 적금 총합</t>
        </is>
      </c>
      <c r="H113" s="12">
        <f>SUM(H110:H111)</f>
        <v/>
      </c>
      <c r="I113" s="3" t="n"/>
      <c r="J113" s="311" t="n"/>
      <c r="K113" s="311" t="n"/>
      <c r="L113" s="3" t="n"/>
      <c r="N113" s="3" t="n"/>
      <c r="O113" s="3" t="n"/>
      <c r="P113" s="387" t="n"/>
      <c r="Q113" s="387" t="n"/>
      <c r="R113" s="387" t="n"/>
      <c r="S113" s="387" t="n"/>
    </row>
    <row r="114" customFormat="1" s="1">
      <c r="A114" s="7" t="inlineStr">
        <is>
          <t>73. [우리B] 주택청약종합저축(태만)</t>
        </is>
      </c>
      <c r="B114" s="98" t="n">
        <v>1900000</v>
      </c>
      <c r="C114" s="8" t="n"/>
      <c r="D114" s="8" t="n"/>
      <c r="E114" s="19" t="inlineStr">
        <is>
          <t> </t>
        </is>
      </c>
      <c r="F114" s="3" t="n"/>
      <c r="G114" s="2" t="n"/>
      <c r="H114" s="3" t="n"/>
      <c r="I114" s="3" t="n"/>
      <c r="J114" s="311" t="n"/>
      <c r="K114" s="311" t="n"/>
      <c r="P114" s="387" t="n"/>
      <c r="Q114" s="387" t="n"/>
      <c r="R114" s="387" t="n"/>
      <c r="S114" s="387" t="n"/>
    </row>
    <row r="115" customFormat="1" s="1">
      <c r="A115" s="43" t="inlineStr">
        <is>
          <t>1. 총 예적금</t>
        </is>
      </c>
      <c r="B115" s="60">
        <f>SUM(B110:B114)</f>
        <v/>
      </c>
      <c r="C115" s="44" t="n"/>
      <c r="D115" s="44" t="n"/>
      <c r="E115" s="44" t="n"/>
      <c r="F115" s="3" t="n"/>
      <c r="G115" s="2" t="n"/>
      <c r="H115" s="3" t="n"/>
      <c r="I115" s="3" t="n"/>
      <c r="J115" s="311" t="n"/>
      <c r="K115" s="311" t="n"/>
      <c r="P115" s="387" t="n"/>
      <c r="Q115" s="387" t="n"/>
      <c r="R115" s="387" t="n"/>
      <c r="S115" s="387" t="n"/>
    </row>
    <row r="116" customFormat="1" s="1">
      <c r="A116" s="42" t="inlineStr">
        <is>
          <t>11. 무배당 PCA 드림링크 변액유니버셜보험 II(매형, 진태만)</t>
        </is>
      </c>
      <c r="B116" s="135" t="n">
        <v>8818177</v>
      </c>
      <c r="C116" s="137" t="n"/>
      <c r="D116" s="42" t="inlineStr">
        <is>
          <t> </t>
        </is>
      </c>
      <c r="E116" s="42" t="inlineStr">
        <is>
          <t> </t>
        </is>
      </c>
      <c r="F116" s="3" t="n"/>
      <c r="G116" s="2" t="n"/>
      <c r="H116" s="3" t="n"/>
      <c r="I116" s="3" t="n"/>
      <c r="J116" s="311" t="n"/>
      <c r="K116" s="311" t="n"/>
      <c r="P116" s="387" t="n"/>
      <c r="Q116" s="387" t="n"/>
      <c r="R116" s="387" t="n"/>
      <c r="S116" s="387" t="n"/>
    </row>
    <row r="117" customFormat="1" s="1">
      <c r="A117" s="42" t="inlineStr">
        <is>
          <t>12. 무배당 PCA 스타트(start) 어린이 변액유니버셜보험 II(진수종)</t>
        </is>
      </c>
      <c r="B117" s="135" t="n">
        <v>0</v>
      </c>
      <c r="C117" s="137" t="n"/>
      <c r="D117" s="42" t="n"/>
      <c r="E117" s="42" t="n"/>
      <c r="F117" s="3" t="n"/>
      <c r="G117" s="2" t="n"/>
      <c r="H117" s="3" t="n"/>
      <c r="I117" s="3" t="n"/>
      <c r="J117" s="311" t="n"/>
      <c r="K117" s="311" t="n"/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21. 무배당 한아름행복플러스종합보험1404(한화손해보험)</t>
        </is>
      </c>
      <c r="B118" s="61" t="n">
        <v>43000</v>
      </c>
      <c r="C118" s="137" t="n"/>
      <c r="D118" s="42" t="n"/>
      <c r="E118" s="46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311" t="n"/>
      <c r="K118" s="311" t="n"/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22. 무배당 굿앤굿어린이CI보험(Hi1304)(현대해상, 진수종)</t>
        </is>
      </c>
      <c r="B119" s="61" t="n">
        <v>52000</v>
      </c>
      <c r="C119" s="137" t="n"/>
      <c r="D119" s="42" t="n"/>
      <c r="E119" s="42" t="n"/>
      <c r="F119" s="3" t="n"/>
      <c r="G119" s="17" t="inlineStr">
        <is>
          <t>총 합계</t>
        </is>
      </c>
      <c r="H119" s="11">
        <f>B124-B293</f>
        <v/>
      </c>
      <c r="I119" s="3" t="n"/>
      <c r="J119" s="54" t="inlineStr">
        <is>
          <t>지출(A) 총합</t>
        </is>
      </c>
      <c r="K119" s="63">
        <f>K110+K111+K116</f>
        <v/>
      </c>
      <c r="P119" s="387" t="n"/>
      <c r="Q119" s="387" t="n"/>
      <c r="R119" s="387" t="n"/>
      <c r="S119" s="387" t="n"/>
    </row>
    <row r="120" ht="11.25" customFormat="1" customHeight="1" s="1">
      <c r="A120" s="42" t="inlineStr">
        <is>
          <t>23. 무배당플러스유니버설CI보험(한화생명, 루옌)</t>
        </is>
      </c>
      <c r="B120" s="61" t="n">
        <v>79217</v>
      </c>
      <c r="C120" s="137" t="n"/>
      <c r="D120" s="42" t="n"/>
      <c r="E120" s="42" t="n"/>
      <c r="F120" s="3" t="n"/>
      <c r="G120" s="17" t="inlineStr">
        <is>
          <t>가용 자산</t>
        </is>
      </c>
      <c r="H120" s="73">
        <f>B125-B294</f>
        <v/>
      </c>
      <c r="I120" s="3" t="n"/>
      <c r="J120" s="53" t="inlineStr">
        <is>
          <t>01. 급여</t>
        </is>
      </c>
      <c r="K120" s="67" t="n">
        <v>4641600</v>
      </c>
      <c r="P120" s="387" t="n"/>
      <c r="Q120" s="387" t="n"/>
      <c r="R120" s="387" t="n"/>
      <c r="S120" s="387" t="n"/>
    </row>
    <row r="121" customFormat="1" s="1">
      <c r="A121" s="42" t="inlineStr">
        <is>
          <t>90. PCA 프리미어 변액유니버셜보험 Ⅲ(저축형)</t>
        </is>
      </c>
      <c r="B121" s="135" t="n">
        <v>9596444</v>
      </c>
      <c r="C121" s="137" t="n"/>
      <c r="D121" s="42" t="n"/>
      <c r="E121" s="134" t="n"/>
      <c r="F121" s="3" t="n"/>
      <c r="G121" s="2" t="n"/>
      <c r="H121" s="2" t="n"/>
      <c r="I121" s="3" t="n"/>
      <c r="J121" s="53" t="inlineStr">
        <is>
          <t> </t>
        </is>
      </c>
      <c r="K121" s="62" t="inlineStr">
        <is>
          <t> </t>
        </is>
      </c>
      <c r="P121" s="387" t="n"/>
      <c r="Q121" s="387" t="n"/>
      <c r="R121" s="387" t="n"/>
      <c r="S121" s="387" t="n"/>
    </row>
    <row r="122" customFormat="1" s="1">
      <c r="A122" s="47" t="inlineStr">
        <is>
          <t>2. 총 보험금</t>
        </is>
      </c>
      <c r="B122" s="14">
        <f>SUM(B116:B117)+B121</f>
        <v/>
      </c>
      <c r="C122" s="48" t="n"/>
      <c r="D122" s="48" t="n"/>
      <c r="E122" s="48" t="n"/>
      <c r="F122" s="3" t="n"/>
      <c r="G122" s="2" t="n"/>
      <c r="H122" s="2" t="n"/>
      <c r="I122" s="3" t="n"/>
      <c r="J122" s="53" t="n"/>
      <c r="K122" s="384" t="n"/>
      <c r="P122" s="387" t="n"/>
      <c r="Q122" s="387" t="n"/>
      <c r="R122" s="387" t="n"/>
      <c r="S122" s="387" t="n"/>
    </row>
    <row r="123" customFormat="1" s="1">
      <c r="A123" s="47" t="inlineStr">
        <is>
          <t>3. 전세금</t>
        </is>
      </c>
      <c r="B123" s="15" t="n">
        <v>250000000</v>
      </c>
      <c r="C123" s="48" t="n"/>
      <c r="D123" s="48" t="n"/>
      <c r="E123" s="48" t="n"/>
      <c r="F123" s="3" t="n"/>
      <c r="G123" s="2" t="n"/>
      <c r="H123" s="3" t="n"/>
      <c r="I123" s="3" t="n"/>
      <c r="J123" s="53" t="n"/>
      <c r="K123" s="384" t="n"/>
      <c r="P123" s="387" t="n"/>
      <c r="Q123" s="387" t="n"/>
      <c r="R123" s="387" t="n"/>
      <c r="S123" s="387" t="n"/>
    </row>
    <row r="124" ht="14.25" customFormat="1" customHeight="1" s="1">
      <c r="A124" s="49" t="inlineStr">
        <is>
          <t>90. 총 합계</t>
        </is>
      </c>
      <c r="B124" s="16">
        <f>B115+B122+B123</f>
        <v/>
      </c>
      <c r="C124" s="50" t="n"/>
      <c r="D124" s="50" t="n"/>
      <c r="E124" s="50" t="n"/>
      <c r="F124" s="3" t="n"/>
      <c r="G124" s="2" t="n"/>
      <c r="H124" s="2" t="n"/>
      <c r="I124" s="3" t="n"/>
      <c r="J124" s="53" t="inlineStr">
        <is>
          <t> </t>
        </is>
      </c>
      <c r="K124" s="62" t="inlineStr">
        <is>
          <t> </t>
        </is>
      </c>
      <c r="P124" s="387" t="n"/>
      <c r="Q124" s="387" t="n"/>
      <c r="R124" s="387" t="n"/>
      <c r="S124" s="387" t="n"/>
    </row>
    <row r="125" customFormat="1" s="1">
      <c r="A125" s="49" t="inlineStr">
        <is>
          <t>91. 가용 자산</t>
        </is>
      </c>
      <c r="B125" s="16">
        <f>B115+B122+B123</f>
        <v/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>
        <f>SUM(K120:K123)</f>
        <v/>
      </c>
      <c r="P125" s="387" t="n"/>
      <c r="Q125" s="387" t="n"/>
      <c r="R125" s="387" t="n"/>
      <c r="S125" s="387" t="n"/>
    </row>
    <row r="126" customFormat="1" s="1">
      <c r="A126" s="385" t="inlineStr">
        <is>
          <t xml:space="preserve">7월 결산 -  </t>
        </is>
      </c>
      <c r="B126" s="374" t="n"/>
      <c r="C126" s="374" t="n"/>
      <c r="D126" s="374" t="n"/>
      <c r="E126" s="375" t="n"/>
      <c r="F126" s="3" t="n"/>
      <c r="G126" s="2" t="n"/>
      <c r="H126" s="2" t="n"/>
      <c r="I126" s="3" t="n"/>
      <c r="J126" s="56" t="inlineStr">
        <is>
          <t>총 합계([B] -[A])</t>
        </is>
      </c>
      <c r="K126" s="64">
        <f>K125-K119</f>
        <v/>
      </c>
      <c r="P126" s="387" t="n"/>
      <c r="Q126" s="387" t="n"/>
      <c r="R126" s="387" t="n"/>
      <c r="S126" s="387" t="n"/>
    </row>
    <row r="127" ht="13.5" customFormat="1" customHeight="1" s="1">
      <c r="F127" s="3" t="n"/>
      <c r="G127" s="2" t="n"/>
      <c r="H127" s="2" t="n"/>
      <c r="I127" s="3" t="n"/>
      <c r="P127" s="387" t="n"/>
      <c r="Q127" s="387" t="n"/>
      <c r="R127" s="387" t="n"/>
      <c r="S127" s="387" t="n"/>
    </row>
    <row r="128">
      <c r="B128" s="1" t="n"/>
      <c r="F128" s="1" t="n"/>
      <c r="H128" s="1" t="n"/>
      <c r="I128" s="1" t="n"/>
      <c r="J128" s="1" t="n"/>
      <c r="K128" s="1" t="n"/>
      <c r="P128" s="387" t="n"/>
      <c r="Q128" s="387" t="n"/>
      <c r="R128" s="387" t="n"/>
      <c r="S128" s="387" t="n"/>
    </row>
    <row r="129" ht="13.5" customFormat="1" customHeight="1" s="1">
      <c r="A129" s="164" t="inlineStr">
        <is>
          <t>2017.06.30</t>
        </is>
      </c>
      <c r="B129" s="374" t="n"/>
      <c r="C129" s="374" t="n"/>
      <c r="D129" s="374" t="n"/>
      <c r="E129" s="375" t="n"/>
      <c r="F129" s="2" t="n"/>
      <c r="G129" s="378" t="inlineStr">
        <is>
          <t>은행 결산</t>
        </is>
      </c>
      <c r="H129" s="375" t="n"/>
      <c r="I129" s="3" t="n"/>
      <c r="J129" s="379" t="inlineStr">
        <is>
          <t>6월 지출</t>
        </is>
      </c>
      <c r="K129" s="375" t="n"/>
      <c r="L129" s="3" t="n"/>
      <c r="N129" s="3" t="n"/>
      <c r="O129" s="3" t="n"/>
      <c r="P129" s="387" t="n"/>
      <c r="Q129" s="387" t="n"/>
      <c r="R129" s="387" t="n"/>
      <c r="S129" s="387" t="n"/>
    </row>
    <row r="130" customFormat="1" s="1">
      <c r="A130" s="4" t="inlineStr">
        <is>
          <t>내용</t>
        </is>
      </c>
      <c r="B130" s="5" t="inlineStr">
        <is>
          <t>금액</t>
        </is>
      </c>
      <c r="C130" s="6" t="inlineStr">
        <is>
          <t>원금</t>
        </is>
      </c>
      <c r="D130" s="6" t="inlineStr">
        <is>
          <t>손익</t>
        </is>
      </c>
      <c r="E130" s="6" t="inlineStr">
        <is>
          <t>수익률(%)</t>
        </is>
      </c>
      <c r="F130" s="2" t="n"/>
      <c r="G130" s="9" t="inlineStr">
        <is>
          <t>SC은행 자산 상태</t>
        </is>
      </c>
      <c r="H130" s="10" t="inlineStr">
        <is>
          <t>금액</t>
        </is>
      </c>
      <c r="I130" s="3" t="n"/>
      <c r="J130" s="65" t="inlineStr">
        <is>
          <t>내역</t>
        </is>
      </c>
      <c r="K130" s="65" t="inlineStr">
        <is>
          <t>금액</t>
        </is>
      </c>
      <c r="P130" s="387" t="n"/>
      <c r="Q130" s="387" t="n"/>
      <c r="R130" s="387" t="n"/>
      <c r="S130" s="387" t="n"/>
    </row>
    <row r="131" ht="11.25" customFormat="1" customHeight="1" s="1">
      <c r="A131" s="45" t="inlineStr">
        <is>
          <t>01. SC은행([06] - [05])</t>
        </is>
      </c>
      <c r="B131" s="59">
        <f>H134</f>
        <v/>
      </c>
      <c r="C131" s="42" t="n"/>
      <c r="D131" s="42" t="n"/>
      <c r="E131" s="42" t="n"/>
      <c r="F131" s="3" t="n"/>
      <c r="G131" s="51" t="inlineStr">
        <is>
          <t>SC은행(두드림통장)</t>
        </is>
      </c>
      <c r="H131" s="83" t="n">
        <v>10172</v>
      </c>
      <c r="I131" s="3" t="n"/>
      <c r="J131" s="53" t="inlineStr">
        <is>
          <t>91. 월 고정 지출</t>
        </is>
      </c>
      <c r="K131" s="67" t="n">
        <v>1859867</v>
      </c>
      <c r="P131" s="387" t="n"/>
      <c r="Q131" s="387" t="n"/>
      <c r="R131" s="387" t="n"/>
      <c r="S131" s="387" t="n"/>
    </row>
    <row r="132" ht="11.25" customFormat="1" customHeight="1" s="1">
      <c r="A132" s="7" t="inlineStr">
        <is>
          <t>70. [국민B] KB 국민행복 적금(루옌)</t>
        </is>
      </c>
      <c r="B132" s="98">
        <f>B258</f>
        <v/>
      </c>
      <c r="C132" s="8" t="n"/>
      <c r="D132" s="8" t="n"/>
      <c r="E132" s="19" t="n">
        <v>0</v>
      </c>
      <c r="F132" s="3" t="n"/>
      <c r="G132" s="51" t="inlineStr">
        <is>
          <t>신한은행</t>
        </is>
      </c>
      <c r="H132" s="83" t="n">
        <v>35114728</v>
      </c>
      <c r="I132" s="3" t="n"/>
      <c r="J132" s="66" t="inlineStr">
        <is>
          <t>01. 우리카드 지출</t>
        </is>
      </c>
      <c r="K132" s="68" t="n">
        <v>864528</v>
      </c>
      <c r="P132" s="387" t="n"/>
      <c r="Q132" s="387" t="n"/>
      <c r="R132" s="387" t="n"/>
      <c r="S132" s="387" t="n"/>
    </row>
    <row r="133" ht="11.25" customFormat="1" customHeight="1" s="1">
      <c r="A133" s="7" t="inlineStr">
        <is>
          <t>71. [기업B] 신서민섬김 적금(루옌)</t>
        </is>
      </c>
      <c r="B133" s="98">
        <f>B154+E133</f>
        <v/>
      </c>
      <c r="C133" s="8" t="n"/>
      <c r="D133" s="8" t="n"/>
      <c r="E133" s="19" t="n">
        <v>410000</v>
      </c>
      <c r="F133" s="3" t="n"/>
      <c r="G133" s="51" t="inlineStr">
        <is>
          <t> </t>
        </is>
      </c>
      <c r="H133" s="384" t="inlineStr">
        <is>
          <t> </t>
        </is>
      </c>
      <c r="I133" s="3" t="n"/>
      <c r="J133" s="66" t="inlineStr">
        <is>
          <t>02. 국민카드 지출</t>
        </is>
      </c>
      <c r="K133" s="68" t="n">
        <v>141831</v>
      </c>
      <c r="P133" s="387" t="n"/>
      <c r="Q133" s="387" t="n"/>
      <c r="R133" s="387" t="n"/>
      <c r="S133" s="387" t="n"/>
    </row>
    <row r="134" ht="11.25" customFormat="1" customHeight="1" s="1">
      <c r="A134" s="7" t="inlineStr">
        <is>
          <t>72. [신한B] 신한 새희망 적금[루옌]</t>
        </is>
      </c>
      <c r="B134" s="98">
        <f>B155+E134</f>
        <v/>
      </c>
      <c r="C134" s="8" t="n"/>
      <c r="D134" s="8" t="n"/>
      <c r="E134" s="19" t="n">
        <v>200000</v>
      </c>
      <c r="F134" s="3" t="n"/>
      <c r="G134" s="52" t="inlineStr">
        <is>
          <t>[06] 은행 예. 적금 총합</t>
        </is>
      </c>
      <c r="H134" s="12">
        <f>SUM(H131:H133)</f>
        <v/>
      </c>
      <c r="I134" s="3" t="n"/>
      <c r="J134" s="311" t="n"/>
      <c r="K134" s="311" t="n"/>
      <c r="L134" s="3" t="n"/>
      <c r="N134" s="3" t="n"/>
      <c r="O134" s="3" t="n"/>
      <c r="P134" s="387" t="n"/>
      <c r="Q134" s="387" t="n"/>
      <c r="R134" s="387" t="n"/>
      <c r="S134" s="387" t="n"/>
    </row>
    <row r="135" customFormat="1" s="1">
      <c r="A135" s="7" t="inlineStr">
        <is>
          <t>73. [우리B] 주택청약종합저축(태만)</t>
        </is>
      </c>
      <c r="B135" s="98" t="n">
        <v>1900000</v>
      </c>
      <c r="C135" s="8" t="n"/>
      <c r="D135" s="8" t="n"/>
      <c r="E135" s="19" t="inlineStr">
        <is>
          <t> </t>
        </is>
      </c>
      <c r="F135" s="3" t="n"/>
      <c r="G135" s="2" t="n"/>
      <c r="H135" s="3" t="n"/>
      <c r="I135" s="3" t="n"/>
      <c r="J135" s="311" t="n"/>
      <c r="K135" s="311" t="n"/>
      <c r="P135" s="387" t="n"/>
      <c r="Q135" s="387" t="n"/>
      <c r="R135" s="387" t="n"/>
      <c r="S135" s="387" t="n"/>
    </row>
    <row r="136" customFormat="1" s="1">
      <c r="A136" s="43" t="inlineStr">
        <is>
          <t>1. 총 예적금</t>
        </is>
      </c>
      <c r="B136" s="60">
        <f>SUM(B131:B135)</f>
        <v/>
      </c>
      <c r="C136" s="44" t="n"/>
      <c r="D136" s="44" t="n"/>
      <c r="E136" s="44" t="n"/>
      <c r="F136" s="3" t="n"/>
      <c r="G136" s="2" t="n"/>
      <c r="H136" s="3" t="n"/>
      <c r="I136" s="3" t="n"/>
      <c r="J136" s="311" t="n"/>
      <c r="K136" s="311" t="n"/>
      <c r="P136" s="387" t="n"/>
      <c r="Q136" s="387" t="n"/>
      <c r="R136" s="387" t="n"/>
      <c r="S136" s="387" t="n"/>
    </row>
    <row r="137" customFormat="1" s="1">
      <c r="A137" s="42" t="inlineStr">
        <is>
          <t>11. 무배당 PCA 드림링크 변액유니버셜보험 II(매형, 진태만)</t>
        </is>
      </c>
      <c r="B137" s="135" t="n">
        <v>8818177</v>
      </c>
      <c r="C137" s="137" t="n"/>
      <c r="D137" s="42" t="inlineStr">
        <is>
          <t> </t>
        </is>
      </c>
      <c r="E137" s="42" t="inlineStr">
        <is>
          <t> </t>
        </is>
      </c>
      <c r="F137" s="3" t="n"/>
      <c r="G137" s="2" t="n"/>
      <c r="H137" s="3" t="n"/>
      <c r="I137" s="3" t="n"/>
      <c r="J137" s="311" t="n"/>
      <c r="K137" s="311" t="n"/>
      <c r="P137" s="387" t="n"/>
      <c r="Q137" s="387" t="n"/>
      <c r="R137" s="387" t="n"/>
      <c r="S137" s="387" t="n"/>
    </row>
    <row r="138" customFormat="1" s="1">
      <c r="A138" s="42" t="inlineStr">
        <is>
          <t>12. 무배당 PCA 스타트(start) 어린이 변액유니버셜보험 II(진수종)</t>
        </is>
      </c>
      <c r="B138" s="135" t="n">
        <v>0</v>
      </c>
      <c r="C138" s="137" t="n"/>
      <c r="D138" s="42" t="n"/>
      <c r="E138" s="42" t="n"/>
      <c r="F138" s="3" t="n"/>
      <c r="G138" s="2" t="n"/>
      <c r="H138" s="3" t="n"/>
      <c r="I138" s="3" t="n"/>
      <c r="J138" s="311" t="n"/>
      <c r="K138" s="311" t="n"/>
      <c r="P138" s="387" t="n"/>
      <c r="Q138" s="387" t="n"/>
      <c r="R138" s="387" t="n"/>
      <c r="S138" s="387" t="n"/>
    </row>
    <row r="139" ht="11.25" customFormat="1" customHeight="1" s="1">
      <c r="A139" s="42" t="inlineStr">
        <is>
          <t>21. 무배당 한아름행복플러스종합보험1404(한화손해보험)</t>
        </is>
      </c>
      <c r="B139" s="61" t="n">
        <v>43000</v>
      </c>
      <c r="C139" s="137" t="n"/>
      <c r="D139" s="42" t="n"/>
      <c r="E139" s="46" t="n"/>
      <c r="F139" s="3" t="n"/>
      <c r="G139" s="9" t="inlineStr">
        <is>
          <t>전원 대비 증감</t>
        </is>
      </c>
      <c r="H139" s="10" t="inlineStr">
        <is>
          <t>금액</t>
        </is>
      </c>
      <c r="I139" s="3" t="n"/>
      <c r="J139" s="311" t="n"/>
      <c r="K139" s="311" t="n"/>
      <c r="P139" s="387" t="n"/>
      <c r="Q139" s="387" t="n"/>
      <c r="R139" s="387" t="n"/>
      <c r="S139" s="387" t="n"/>
    </row>
    <row r="140" ht="11.25" customFormat="1" customHeight="1" s="1">
      <c r="A140" s="42" t="inlineStr">
        <is>
          <t>22. 무배당 굿앤굿어린이CI보험(Hi1304)(현대해상, 진수종)</t>
        </is>
      </c>
      <c r="B140" s="61" t="n">
        <v>52000</v>
      </c>
      <c r="C140" s="137" t="n"/>
      <c r="D140" s="42" t="n"/>
      <c r="E140" s="42" t="n"/>
      <c r="F140" s="3" t="n"/>
      <c r="G140" s="17" t="inlineStr">
        <is>
          <t>총 합계</t>
        </is>
      </c>
      <c r="H140" s="11">
        <f>B145-B293</f>
        <v/>
      </c>
      <c r="I140" s="3" t="n"/>
      <c r="J140" s="54" t="inlineStr">
        <is>
          <t>지출(A) 총합</t>
        </is>
      </c>
      <c r="K140" s="63">
        <f>K131+K132+K137</f>
        <v/>
      </c>
      <c r="P140" s="387" t="n"/>
      <c r="Q140" s="387" t="n"/>
      <c r="R140" s="387" t="n"/>
      <c r="S140" s="387" t="n"/>
    </row>
    <row r="141" ht="11.25" customFormat="1" customHeight="1" s="1">
      <c r="A141" s="42" t="inlineStr">
        <is>
          <t>23. 무배당플러스유니버설CI보험(한화생명, 루옌)</t>
        </is>
      </c>
      <c r="B141" s="61" t="n">
        <v>79217</v>
      </c>
      <c r="C141" s="137" t="n"/>
      <c r="D141" s="42" t="n"/>
      <c r="E141" s="42" t="n"/>
      <c r="F141" s="3" t="n"/>
      <c r="G141" s="17" t="inlineStr">
        <is>
          <t>가용 자산</t>
        </is>
      </c>
      <c r="H141" s="73">
        <f>B146-B294</f>
        <v/>
      </c>
      <c r="I141" s="3" t="n"/>
      <c r="J141" s="53" t="inlineStr">
        <is>
          <t>01. 급여</t>
        </is>
      </c>
      <c r="K141" s="67" t="n">
        <v>4641600</v>
      </c>
      <c r="P141" s="387" t="n"/>
      <c r="Q141" s="387" t="n"/>
      <c r="R141" s="387" t="n"/>
      <c r="S141" s="387" t="n"/>
    </row>
    <row r="142" customFormat="1" s="1">
      <c r="A142" s="42" t="inlineStr">
        <is>
          <t>90. PCA 프리미어 변액유니버셜보험 Ⅲ(저축형)</t>
        </is>
      </c>
      <c r="B142" s="135" t="n">
        <v>9596444</v>
      </c>
      <c r="C142" s="137" t="n"/>
      <c r="D142" s="42" t="n"/>
      <c r="E142" s="134" t="n"/>
      <c r="F142" s="3" t="n"/>
      <c r="G142" s="2" t="n"/>
      <c r="H142" s="2" t="n"/>
      <c r="I142" s="3" t="n"/>
      <c r="J142" s="53" t="inlineStr">
        <is>
          <t> </t>
        </is>
      </c>
      <c r="K142" s="62" t="inlineStr">
        <is>
          <t> </t>
        </is>
      </c>
      <c r="P142" s="387" t="n"/>
      <c r="Q142" s="387" t="n"/>
      <c r="R142" s="387" t="n"/>
      <c r="S142" s="387" t="n"/>
    </row>
    <row r="143" customFormat="1" s="1">
      <c r="A143" s="47" t="inlineStr">
        <is>
          <t>2. 총 보험금</t>
        </is>
      </c>
      <c r="B143" s="14">
        <f>SUM(B137:B138)+B142</f>
        <v/>
      </c>
      <c r="C143" s="48" t="n"/>
      <c r="D143" s="48" t="n"/>
      <c r="E143" s="48" t="n"/>
      <c r="F143" s="3" t="n"/>
      <c r="G143" s="2" t="n"/>
      <c r="H143" s="2" t="n"/>
      <c r="I143" s="3" t="n"/>
      <c r="J143" s="53" t="n"/>
      <c r="K143" s="384" t="n"/>
      <c r="P143" s="387" t="n"/>
      <c r="Q143" s="387" t="n"/>
      <c r="R143" s="387" t="n"/>
      <c r="S143" s="387" t="n"/>
    </row>
    <row r="144" customFormat="1" s="1">
      <c r="A144" s="47" t="inlineStr">
        <is>
          <t>3. 전세금</t>
        </is>
      </c>
      <c r="B144" s="15" t="n">
        <v>250000000</v>
      </c>
      <c r="C144" s="48" t="n"/>
      <c r="D144" s="48" t="n"/>
      <c r="E144" s="48" t="n"/>
      <c r="F144" s="3" t="n"/>
      <c r="G144" s="2" t="n"/>
      <c r="H144" s="3" t="n"/>
      <c r="I144" s="3" t="n"/>
      <c r="J144" s="53" t="n"/>
      <c r="K144" s="384" t="n"/>
      <c r="P144" s="387" t="n"/>
      <c r="Q144" s="387" t="n"/>
      <c r="R144" s="387" t="n"/>
      <c r="S144" s="387" t="n"/>
    </row>
    <row r="145" ht="14.25" customFormat="1" customHeight="1" s="1">
      <c r="A145" s="49" t="inlineStr">
        <is>
          <t>90. 총 합계</t>
        </is>
      </c>
      <c r="B145" s="16">
        <f>B136+B143+B144</f>
        <v/>
      </c>
      <c r="C145" s="50" t="n"/>
      <c r="D145" s="50" t="n"/>
      <c r="E145" s="50" t="n"/>
      <c r="F145" s="3" t="n"/>
      <c r="G145" s="2" t="n"/>
      <c r="H145" s="2" t="n"/>
      <c r="I145" s="3" t="n"/>
      <c r="J145" s="53" t="inlineStr">
        <is>
          <t> </t>
        </is>
      </c>
      <c r="K145" s="62" t="inlineStr">
        <is>
          <t> </t>
        </is>
      </c>
      <c r="P145" s="387" t="n"/>
      <c r="Q145" s="387" t="n"/>
      <c r="R145" s="387" t="n"/>
      <c r="S145" s="387" t="n"/>
    </row>
    <row r="146" customFormat="1" s="1">
      <c r="A146" s="49" t="inlineStr">
        <is>
          <t>91. 가용 자산</t>
        </is>
      </c>
      <c r="B146" s="16">
        <f>B136+B143+B144</f>
        <v/>
      </c>
      <c r="C146" s="50" t="n"/>
      <c r="D146" s="50" t="n"/>
      <c r="E146" s="50" t="n"/>
      <c r="F146" s="3" t="n"/>
      <c r="G146" s="2" t="n"/>
      <c r="H146" s="2" t="n"/>
      <c r="I146" s="3" t="n"/>
      <c r="J146" s="55" t="inlineStr">
        <is>
          <t>수입(B) 총합</t>
        </is>
      </c>
      <c r="K146" s="63">
        <f>SUM(K141:K144)</f>
        <v/>
      </c>
      <c r="P146" s="387" t="n"/>
      <c r="Q146" s="387" t="n"/>
      <c r="R146" s="387" t="n"/>
      <c r="S146" s="387" t="n"/>
    </row>
    <row r="147" customFormat="1" s="1">
      <c r="A147" s="385" t="inlineStr">
        <is>
          <t xml:space="preserve">6월 결산 -  </t>
        </is>
      </c>
      <c r="B147" s="374" t="n"/>
      <c r="C147" s="374" t="n"/>
      <c r="D147" s="374" t="n"/>
      <c r="E147" s="375" t="n"/>
      <c r="F147" s="3" t="n"/>
      <c r="G147" s="2" t="n"/>
      <c r="H147" s="2" t="n"/>
      <c r="I147" s="3" t="n"/>
      <c r="J147" s="56" t="inlineStr">
        <is>
          <t>총 합계([B] -[A])</t>
        </is>
      </c>
      <c r="K147" s="64">
        <f>K146-K140</f>
        <v/>
      </c>
      <c r="P147" s="387" t="n"/>
      <c r="Q147" s="387" t="n"/>
      <c r="R147" s="387" t="n"/>
      <c r="S147" s="387" t="n"/>
    </row>
    <row r="148" ht="13.5" customFormat="1" customHeight="1" s="1">
      <c r="F148" s="3" t="n"/>
      <c r="G148" s="2" t="n"/>
      <c r="H148" s="2" t="n"/>
      <c r="I148" s="3" t="n"/>
      <c r="P148" s="387" t="n"/>
      <c r="Q148" s="387" t="n"/>
      <c r="R148" s="387" t="n"/>
      <c r="S148" s="387" t="n"/>
    </row>
    <row r="149">
      <c r="B149" s="1" t="n"/>
      <c r="F149" s="1" t="n"/>
      <c r="H149" s="1" t="n"/>
      <c r="I149" s="1" t="n"/>
      <c r="J149" s="1" t="n"/>
      <c r="K149" s="1" t="n"/>
      <c r="P149" s="387" t="n"/>
      <c r="Q149" s="387" t="n"/>
      <c r="R149" s="387" t="n"/>
      <c r="S149" s="387" t="n"/>
    </row>
    <row r="150" ht="13.5" customFormat="1" customHeight="1" s="1">
      <c r="A150" s="164" t="inlineStr">
        <is>
          <t>2017.05.31</t>
        </is>
      </c>
      <c r="B150" s="374" t="n"/>
      <c r="C150" s="374" t="n"/>
      <c r="D150" s="374" t="n"/>
      <c r="E150" s="375" t="n"/>
      <c r="F150" s="2" t="n"/>
      <c r="G150" s="378" t="inlineStr">
        <is>
          <t>은행 결산</t>
        </is>
      </c>
      <c r="H150" s="375" t="n"/>
      <c r="I150" s="3" t="n"/>
      <c r="J150" s="379" t="inlineStr">
        <is>
          <t>5월 지출</t>
        </is>
      </c>
      <c r="K150" s="375" t="n"/>
      <c r="L150" s="3" t="n"/>
      <c r="N150" s="3" t="n"/>
      <c r="O150" s="3" t="n"/>
      <c r="P150" s="387" t="n"/>
      <c r="Q150" s="387" t="n"/>
      <c r="R150" s="387" t="n"/>
      <c r="S150" s="387" t="n"/>
    </row>
    <row r="151" customFormat="1" s="1">
      <c r="A151" s="4" t="inlineStr">
        <is>
          <t>내용</t>
        </is>
      </c>
      <c r="B151" s="5" t="inlineStr">
        <is>
          <t>금액</t>
        </is>
      </c>
      <c r="C151" s="6" t="inlineStr">
        <is>
          <t>원금</t>
        </is>
      </c>
      <c r="D151" s="6" t="inlineStr">
        <is>
          <t>손익</t>
        </is>
      </c>
      <c r="E151" s="6" t="inlineStr">
        <is>
          <t>수익률(%)</t>
        </is>
      </c>
      <c r="F151" s="2" t="n"/>
      <c r="G151" s="9" t="inlineStr">
        <is>
          <t>SC은행 자산 상태</t>
        </is>
      </c>
      <c r="H151" s="10" t="inlineStr">
        <is>
          <t>금액</t>
        </is>
      </c>
      <c r="I151" s="3" t="n"/>
      <c r="J151" s="65" t="inlineStr">
        <is>
          <t>내역</t>
        </is>
      </c>
      <c r="K151" s="65" t="inlineStr">
        <is>
          <t>금액</t>
        </is>
      </c>
      <c r="P151" s="387" t="n"/>
      <c r="Q151" s="387" t="n"/>
      <c r="R151" s="387" t="n"/>
      <c r="S151" s="387" t="n"/>
    </row>
    <row r="152" ht="11.25" customFormat="1" customHeight="1" s="1">
      <c r="A152" s="45" t="inlineStr">
        <is>
          <t>01. SC은행([06] - [05])</t>
        </is>
      </c>
      <c r="B152" s="59">
        <f>H155</f>
        <v/>
      </c>
      <c r="C152" s="42" t="n"/>
      <c r="D152" s="42" t="n"/>
      <c r="E152" s="42" t="n"/>
      <c r="F152" s="3" t="n"/>
      <c r="G152" s="51" t="inlineStr">
        <is>
          <t>SC은행(두드림통장)</t>
        </is>
      </c>
      <c r="H152" s="83" t="n">
        <v>10172</v>
      </c>
      <c r="I152" s="3" t="n"/>
      <c r="J152" s="53" t="inlineStr">
        <is>
          <t>91. 월 고정 지출</t>
        </is>
      </c>
      <c r="K152" s="67" t="n">
        <v>1859867</v>
      </c>
      <c r="P152" s="387" t="n"/>
      <c r="Q152" s="387" t="n"/>
      <c r="R152" s="387" t="n"/>
      <c r="S152" s="387" t="n"/>
    </row>
    <row r="153" ht="11.25" customFormat="1" customHeight="1" s="1">
      <c r="A153" s="7" t="inlineStr">
        <is>
          <t>70. [국민B] KB 국민행복 적금(루옌)</t>
        </is>
      </c>
      <c r="B153" s="98">
        <f>B258</f>
        <v/>
      </c>
      <c r="C153" s="8" t="n"/>
      <c r="D153" s="8" t="n"/>
      <c r="E153" s="19" t="n">
        <v>0</v>
      </c>
      <c r="F153" s="3" t="n"/>
      <c r="G153" s="51" t="inlineStr">
        <is>
          <t>신한은행</t>
        </is>
      </c>
      <c r="H153" s="83" t="n">
        <v>34084106</v>
      </c>
      <c r="I153" s="3" t="n"/>
      <c r="J153" s="66" t="inlineStr">
        <is>
          <t>01. 우리카드 지출</t>
        </is>
      </c>
      <c r="K153" s="68" t="n">
        <v>864528</v>
      </c>
      <c r="P153" s="387" t="n"/>
      <c r="Q153" s="387" t="n"/>
      <c r="R153" s="387" t="n"/>
      <c r="S153" s="387" t="n"/>
    </row>
    <row r="154" ht="11.25" customFormat="1" customHeight="1" s="1">
      <c r="A154" s="7" t="inlineStr">
        <is>
          <t>71. [기업B] 신서민섬김 적금(루옌)</t>
        </is>
      </c>
      <c r="B154" s="98">
        <f>B175+E154</f>
        <v/>
      </c>
      <c r="C154" s="8" t="n"/>
      <c r="D154" s="8" t="n"/>
      <c r="E154" s="19" t="n">
        <v>410000</v>
      </c>
      <c r="F154" s="3" t="n"/>
      <c r="G154" s="51" t="inlineStr">
        <is>
          <t> </t>
        </is>
      </c>
      <c r="H154" s="384" t="inlineStr">
        <is>
          <t> </t>
        </is>
      </c>
      <c r="I154" s="3" t="n"/>
      <c r="J154" s="66" t="inlineStr">
        <is>
          <t>02. 국민카드 지출</t>
        </is>
      </c>
      <c r="K154" s="68" t="n">
        <v>141831</v>
      </c>
      <c r="P154" s="387" t="n"/>
      <c r="Q154" s="387" t="n"/>
      <c r="R154" s="387" t="n"/>
      <c r="S154" s="387" t="n"/>
    </row>
    <row r="155" ht="11.25" customFormat="1" customHeight="1" s="1">
      <c r="A155" s="7" t="inlineStr">
        <is>
          <t>72. [신한B] 신한 새희망 적금[루옌]</t>
        </is>
      </c>
      <c r="B155" s="98">
        <f>B176+E155</f>
        <v/>
      </c>
      <c r="C155" s="8" t="n"/>
      <c r="D155" s="8" t="n"/>
      <c r="E155" s="19" t="n">
        <v>200000</v>
      </c>
      <c r="F155" s="3" t="n"/>
      <c r="G155" s="52" t="inlineStr">
        <is>
          <t>[06] 은행 예. 적금 총합</t>
        </is>
      </c>
      <c r="H155" s="12">
        <f>SUM(H152:H154)</f>
        <v/>
      </c>
      <c r="I155" s="3" t="n"/>
      <c r="J155" s="311" t="n"/>
      <c r="K155" s="311" t="n"/>
      <c r="L155" s="3" t="n"/>
      <c r="N155" s="3" t="n"/>
      <c r="O155" s="3" t="n"/>
      <c r="P155" s="387" t="n"/>
      <c r="Q155" s="387" t="n"/>
      <c r="R155" s="387" t="n"/>
      <c r="S155" s="387" t="n"/>
    </row>
    <row r="156" customFormat="1" s="1">
      <c r="A156" s="7" t="inlineStr">
        <is>
          <t>73. [우리B] 주택청약종합저축(태만)</t>
        </is>
      </c>
      <c r="B156" s="98" t="n">
        <v>1900000</v>
      </c>
      <c r="C156" s="8" t="n"/>
      <c r="D156" s="8" t="n"/>
      <c r="E156" s="19" t="inlineStr">
        <is>
          <t> </t>
        </is>
      </c>
      <c r="F156" s="3" t="n"/>
      <c r="G156" s="2" t="n"/>
      <c r="H156" s="3" t="n"/>
      <c r="I156" s="3" t="n"/>
      <c r="J156" s="311" t="n"/>
      <c r="K156" s="311" t="n"/>
      <c r="P156" s="387" t="n"/>
      <c r="Q156" s="387" t="n"/>
      <c r="R156" s="387" t="n"/>
      <c r="S156" s="387" t="n"/>
    </row>
    <row r="157" customFormat="1" s="1">
      <c r="A157" s="43" t="inlineStr">
        <is>
          <t>1. 총 예적금</t>
        </is>
      </c>
      <c r="B157" s="60">
        <f>SUM(B152:B156)</f>
        <v/>
      </c>
      <c r="C157" s="44" t="n"/>
      <c r="D157" s="44" t="n"/>
      <c r="E157" s="44" t="n"/>
      <c r="F157" s="3" t="n"/>
      <c r="G157" s="2" t="n"/>
      <c r="H157" s="3" t="n"/>
      <c r="I157" s="3" t="n"/>
      <c r="J157" s="311" t="n"/>
      <c r="K157" s="311" t="n"/>
      <c r="P157" s="387" t="n"/>
      <c r="Q157" s="387" t="n"/>
      <c r="R157" s="387" t="n"/>
      <c r="S157" s="387" t="n"/>
    </row>
    <row r="158" customFormat="1" s="1">
      <c r="A158" s="42" t="inlineStr">
        <is>
          <t>11. 무배당 PCA 드림링크 변액유니버셜보험 II(매형, 진태만)</t>
        </is>
      </c>
      <c r="B158" s="135" t="n">
        <v>8818177</v>
      </c>
      <c r="C158" s="137" t="n"/>
      <c r="D158" s="42" t="inlineStr">
        <is>
          <t> </t>
        </is>
      </c>
      <c r="E158" s="42" t="inlineStr">
        <is>
          <t> </t>
        </is>
      </c>
      <c r="F158" s="3" t="n"/>
      <c r="G158" s="2" t="n"/>
      <c r="H158" s="3" t="n"/>
      <c r="I158" s="3" t="n"/>
      <c r="J158" s="311" t="n"/>
      <c r="K158" s="311" t="n"/>
      <c r="P158" s="387" t="n"/>
      <c r="Q158" s="387" t="n"/>
      <c r="R158" s="387" t="n"/>
      <c r="S158" s="387" t="n"/>
    </row>
    <row r="159" customFormat="1" s="1">
      <c r="A159" s="42" t="inlineStr">
        <is>
          <t>12. 무배당 PCA 스타트(start) 어린이 변액유니버셜보험 II(진수종)</t>
        </is>
      </c>
      <c r="B159" s="135" t="n">
        <v>0</v>
      </c>
      <c r="C159" s="137" t="n"/>
      <c r="D159" s="42" t="n"/>
      <c r="E159" s="42" t="n"/>
      <c r="F159" s="3" t="n"/>
      <c r="G159" s="2" t="n"/>
      <c r="H159" s="3" t="n"/>
      <c r="I159" s="3" t="n"/>
      <c r="J159" s="311" t="n"/>
      <c r="K159" s="311" t="n"/>
      <c r="P159" s="387" t="n"/>
      <c r="Q159" s="387" t="n"/>
      <c r="R159" s="387" t="n"/>
      <c r="S159" s="387" t="n"/>
    </row>
    <row r="160" ht="11.25" customFormat="1" customHeight="1" s="1">
      <c r="A160" s="42" t="inlineStr">
        <is>
          <t>21. 무배당 한아름행복플러스종합보험1404(한화손해보험)</t>
        </is>
      </c>
      <c r="B160" s="61" t="n">
        <v>43000</v>
      </c>
      <c r="C160" s="137" t="n"/>
      <c r="D160" s="42" t="n"/>
      <c r="E160" s="46" t="n"/>
      <c r="F160" s="3" t="n"/>
      <c r="G160" s="9" t="inlineStr">
        <is>
          <t>전원 대비 증감</t>
        </is>
      </c>
      <c r="H160" s="10" t="inlineStr">
        <is>
          <t>금액</t>
        </is>
      </c>
      <c r="I160" s="3" t="n"/>
      <c r="J160" s="311" t="n"/>
      <c r="K160" s="311" t="n"/>
      <c r="P160" s="387" t="n"/>
      <c r="Q160" s="387" t="n"/>
      <c r="R160" s="387" t="n"/>
      <c r="S160" s="387" t="n"/>
    </row>
    <row r="161" ht="11.25" customFormat="1" customHeight="1" s="1">
      <c r="A161" s="42" t="inlineStr">
        <is>
          <t>22. 무배당 굿앤굿어린이CI보험(Hi1304)(현대해상, 진수종)</t>
        </is>
      </c>
      <c r="B161" s="61" t="n">
        <v>52000</v>
      </c>
      <c r="C161" s="137" t="n"/>
      <c r="D161" s="42" t="n"/>
      <c r="E161" s="42" t="n"/>
      <c r="F161" s="3" t="n"/>
      <c r="G161" s="17" t="inlineStr">
        <is>
          <t>총 합계</t>
        </is>
      </c>
      <c r="H161" s="11">
        <f>B166-B293</f>
        <v/>
      </c>
      <c r="I161" s="3" t="n"/>
      <c r="J161" s="54" t="inlineStr">
        <is>
          <t>지출(A) 총합</t>
        </is>
      </c>
      <c r="K161" s="63">
        <f>K152+K153+K158</f>
        <v/>
      </c>
      <c r="P161" s="387" t="n"/>
      <c r="Q161" s="387" t="n"/>
      <c r="R161" s="387" t="n"/>
      <c r="S161" s="387" t="n"/>
    </row>
    <row r="162" ht="11.25" customFormat="1" customHeight="1" s="1">
      <c r="A162" s="42" t="inlineStr">
        <is>
          <t>23. 무배당플러스유니버설CI보험(한화생명, 루옌)</t>
        </is>
      </c>
      <c r="B162" s="61" t="n">
        <v>79217</v>
      </c>
      <c r="C162" s="137" t="n"/>
      <c r="D162" s="42" t="n"/>
      <c r="E162" s="42" t="n"/>
      <c r="F162" s="3" t="n"/>
      <c r="G162" s="17" t="inlineStr">
        <is>
          <t>가용 자산</t>
        </is>
      </c>
      <c r="H162" s="73">
        <f>B167-B294</f>
        <v/>
      </c>
      <c r="I162" s="3" t="n"/>
      <c r="J162" s="53" t="inlineStr">
        <is>
          <t>01. 급여</t>
        </is>
      </c>
      <c r="K162" s="67" t="n">
        <v>4641600</v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135" t="n">
        <v>9596444</v>
      </c>
      <c r="C163" s="137" t="n"/>
      <c r="D163" s="42" t="n"/>
      <c r="E163" s="134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SUM(B158:B159)+B163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3" t="n"/>
      <c r="K164" s="384" t="n"/>
      <c r="P164" s="387" t="n"/>
      <c r="Q164" s="387" t="n"/>
      <c r="R164" s="387" t="n"/>
      <c r="S164" s="387" t="n"/>
    </row>
    <row r="165" customForma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3" t="n"/>
      <c r="I165" s="3" t="n"/>
      <c r="J165" s="53" t="n"/>
      <c r="K165" s="384" t="n"/>
      <c r="P165" s="387" t="n"/>
      <c r="Q165" s="387" t="n"/>
      <c r="R165" s="387" t="n"/>
      <c r="S165" s="387" t="n"/>
    </row>
    <row r="166" ht="14.25" customFormat="1" customHeight="1" s="1">
      <c r="A166" s="49" t="inlineStr">
        <is>
          <t>90. 총 합계</t>
        </is>
      </c>
      <c r="B166" s="16">
        <f>B157+B164+B165</f>
        <v/>
      </c>
      <c r="C166" s="50" t="n"/>
      <c r="D166" s="50" t="n"/>
      <c r="E166" s="50" t="n"/>
      <c r="F166" s="3" t="n"/>
      <c r="G166" s="2" t="n"/>
      <c r="H166" s="2" t="n"/>
      <c r="I166" s="3" t="n"/>
      <c r="J166" s="53" t="inlineStr">
        <is>
          <t> </t>
        </is>
      </c>
      <c r="K166" s="62" t="inlineStr">
        <is>
          <t> </t>
        </is>
      </c>
      <c r="P166" s="387" t="n"/>
      <c r="Q166" s="387" t="n"/>
      <c r="R166" s="387" t="n"/>
      <c r="S166" s="387" t="n"/>
    </row>
    <row r="167" customFormat="1" s="1">
      <c r="A167" s="49" t="inlineStr">
        <is>
          <t>91. 가용 자산</t>
        </is>
      </c>
      <c r="B167" s="16">
        <f>B157+B164+B165</f>
        <v/>
      </c>
      <c r="C167" s="50" t="n"/>
      <c r="D167" s="50" t="n"/>
      <c r="E167" s="50" t="n"/>
      <c r="F167" s="3" t="n"/>
      <c r="G167" s="2" t="n"/>
      <c r="H167" s="2" t="n"/>
      <c r="I167" s="3" t="n"/>
      <c r="J167" s="55" t="inlineStr">
        <is>
          <t>수입(B) 총합</t>
        </is>
      </c>
      <c r="K167" s="63">
        <f>SUM(K162:K165)</f>
        <v/>
      </c>
      <c r="P167" s="387" t="n"/>
      <c r="Q167" s="387" t="n"/>
      <c r="R167" s="387" t="n"/>
      <c r="S167" s="387" t="n"/>
    </row>
    <row r="168" customFormat="1" s="1">
      <c r="A168" s="385" t="inlineStr">
        <is>
          <t xml:space="preserve">5월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56" t="inlineStr">
        <is>
          <t>총 합계([B] -[A])</t>
        </is>
      </c>
      <c r="K168" s="64">
        <f>K167-K161</f>
        <v/>
      </c>
      <c r="P168" s="387" t="n"/>
      <c r="Q168" s="387" t="n"/>
      <c r="R168" s="387" t="n"/>
      <c r="S168" s="387" t="n"/>
    </row>
    <row r="169" ht="13.5" customFormat="1" customHeight="1" s="1">
      <c r="F169" s="3" t="n"/>
      <c r="G169" s="2" t="n"/>
      <c r="H169" s="2" t="n"/>
      <c r="I169" s="3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2017.04.30</t>
        </is>
      </c>
      <c r="B171" s="374" t="n"/>
      <c r="C171" s="374" t="n"/>
      <c r="D171" s="374" t="n"/>
      <c r="E171" s="375" t="n"/>
      <c r="F171" s="2" t="n"/>
      <c r="G171" s="378" t="inlineStr">
        <is>
          <t>은행 결산</t>
        </is>
      </c>
      <c r="H171" s="375" t="n"/>
      <c r="I171" s="3" t="n"/>
      <c r="J171" s="379" t="inlineStr">
        <is>
          <t>4월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5" t="inlineStr">
        <is>
          <t>01. SC은행([06] - [05])</t>
        </is>
      </c>
      <c r="B173" s="59">
        <f>H176</f>
        <v/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7" t="inlineStr">
        <is>
          <t>70. [국민B] KB 국민행복 적금(루옌)</t>
        </is>
      </c>
      <c r="B174" s="98">
        <f>B258+E174</f>
        <v/>
      </c>
      <c r="C174" s="8" t="n"/>
      <c r="D174" s="8" t="n"/>
      <c r="E174" s="19" t="n">
        <v>500000</v>
      </c>
      <c r="F174" s="3" t="n"/>
      <c r="G174" s="51" t="inlineStr">
        <is>
          <t>신한은행</t>
        </is>
      </c>
      <c r="H174" s="83" t="n">
        <v>33923594</v>
      </c>
      <c r="I174" s="3" t="n"/>
      <c r="J174" s="66" t="inlineStr">
        <is>
          <t>01. 우리카드 지출</t>
        </is>
      </c>
      <c r="K174" s="68" t="n">
        <v>864528</v>
      </c>
      <c r="P174" s="387" t="n"/>
      <c r="Q174" s="387" t="n"/>
      <c r="R174" s="387" t="n"/>
      <c r="S174" s="387" t="n"/>
    </row>
    <row r="175" ht="11.25" customFormat="1" customHeight="1" s="1">
      <c r="A175" s="7" t="inlineStr">
        <is>
          <t>71. [기업B] 신서민섬김 적금(루옌)</t>
        </is>
      </c>
      <c r="B175" s="98">
        <f>B196+E175</f>
        <v/>
      </c>
      <c r="C175" s="8" t="n"/>
      <c r="D175" s="8" t="n"/>
      <c r="E175" s="19" t="n">
        <v>410000</v>
      </c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n">
        <v>141831</v>
      </c>
      <c r="P175" s="387" t="n"/>
      <c r="Q175" s="387" t="n"/>
      <c r="R175" s="387" t="n"/>
      <c r="S175" s="387" t="n"/>
    </row>
    <row r="176" ht="11.25" customFormat="1" customHeight="1" s="1">
      <c r="A176" s="7" t="inlineStr">
        <is>
          <t>72. [신한B] 신한 새희망 적금[루옌]</t>
        </is>
      </c>
      <c r="B176" s="98">
        <f>B197+E176</f>
        <v/>
      </c>
      <c r="C176" s="8" t="n"/>
      <c r="D176" s="8" t="n"/>
      <c r="E176" s="19" t="n">
        <v>200000</v>
      </c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7" t="inlineStr">
        <is>
          <t>73. [우리B] 주택청약종합저축(태만)</t>
        </is>
      </c>
      <c r="B177" s="98" t="n">
        <v>1900000</v>
      </c>
      <c r="C177" s="8" t="n"/>
      <c r="D177" s="8" t="n"/>
      <c r="E177" s="19" t="inlineStr">
        <is>
          <t> </t>
        </is>
      </c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43" t="inlineStr">
        <is>
          <t>1. 총 예적금</t>
        </is>
      </c>
      <c r="B178" s="60">
        <f>SUM(B173:B177)</f>
        <v/>
      </c>
      <c r="C178" s="44" t="n"/>
      <c r="D178" s="44" t="n"/>
      <c r="E178" s="44" t="n"/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42" t="inlineStr">
        <is>
          <t>11. 무배당 PCA 드림링크 변액유니버셜보험 II(매형, 진태만)</t>
        </is>
      </c>
      <c r="B179" s="135" t="n">
        <v>8818177</v>
      </c>
      <c r="C179" s="137" t="n"/>
      <c r="D179" s="42" t="inlineStr">
        <is>
          <t> </t>
        </is>
      </c>
      <c r="E179" s="42" t="inlineStr">
        <is>
          <t> </t>
        </is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42" t="inlineStr">
        <is>
          <t>12. 무배당 PCA 스타트(start) 어린이 변액유니버셜보험 II(진수종)</t>
        </is>
      </c>
      <c r="B180" s="135" t="n">
        <v>0</v>
      </c>
      <c r="C180" s="137" t="n"/>
      <c r="D180" s="42" t="n"/>
      <c r="E180" s="42" t="n"/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ht="11.25" customFormat="1" customHeight="1" s="1">
      <c r="A181" s="42" t="inlineStr">
        <is>
          <t>21. 무배당 한아름행복플러스종합보험1404(한화손해보험)</t>
        </is>
      </c>
      <c r="B181" s="61" t="n">
        <v>43000</v>
      </c>
      <c r="C181" s="137" t="n"/>
      <c r="D181" s="42" t="n"/>
      <c r="E181" s="46" t="n"/>
      <c r="F181" s="3" t="n"/>
      <c r="G181" s="9" t="inlineStr">
        <is>
          <t>전원 대비 증감</t>
        </is>
      </c>
      <c r="H181" s="10" t="inlineStr">
        <is>
          <t>금액</t>
        </is>
      </c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2" t="inlineStr">
        <is>
          <t>22. 무배당 굿앤굿어린이CI보험(Hi1304)(현대해상, 진수종)</t>
        </is>
      </c>
      <c r="B182" s="61" t="n">
        <v>52000</v>
      </c>
      <c r="C182" s="137" t="n"/>
      <c r="D182" s="42" t="n"/>
      <c r="E182" s="42" t="n"/>
      <c r="F182" s="3" t="n"/>
      <c r="G182" s="17" t="inlineStr">
        <is>
          <t>총 합계</t>
        </is>
      </c>
      <c r="H182" s="11">
        <f>B187-B293</f>
        <v/>
      </c>
      <c r="I182" s="3" t="n"/>
      <c r="J182" s="54" t="inlineStr">
        <is>
          <t>지출(A) 총합</t>
        </is>
      </c>
      <c r="K182" s="63">
        <f>K173+K174+K179</f>
        <v/>
      </c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23. 무배당플러스유니버설CI보험(한화생명, 루옌)</t>
        </is>
      </c>
      <c r="B183" s="61" t="n">
        <v>79217</v>
      </c>
      <c r="C183" s="137" t="n"/>
      <c r="D183" s="42" t="n"/>
      <c r="E183" s="42" t="n"/>
      <c r="F183" s="3" t="n"/>
      <c r="G183" s="17" t="inlineStr">
        <is>
          <t>가용 자산</t>
        </is>
      </c>
      <c r="H183" s="73">
        <f>B188-B294</f>
        <v/>
      </c>
      <c r="I183" s="3" t="n"/>
      <c r="J183" s="53" t="inlineStr">
        <is>
          <t>01. 급여</t>
        </is>
      </c>
      <c r="K183" s="67" t="n">
        <v>4641600</v>
      </c>
      <c r="P183" s="387" t="n"/>
      <c r="Q183" s="387" t="n"/>
      <c r="R183" s="387" t="n"/>
      <c r="S183" s="387" t="n"/>
    </row>
    <row r="184" customFormat="1" s="1">
      <c r="A184" s="42" t="inlineStr">
        <is>
          <t>90. PCA 프리미어 변액유니버셜보험 Ⅲ(저축형)</t>
        </is>
      </c>
      <c r="B184" s="135" t="n">
        <v>9596444</v>
      </c>
      <c r="C184" s="137" t="n"/>
      <c r="D184" s="42" t="n"/>
      <c r="E184" s="134" t="n"/>
      <c r="F184" s="3" t="n"/>
      <c r="G184" s="2" t="n"/>
      <c r="H184" s="2" t="n"/>
      <c r="I184" s="3" t="n"/>
      <c r="J184" s="53" t="inlineStr">
        <is>
          <t> </t>
        </is>
      </c>
      <c r="K184" s="62" t="inlineStr">
        <is>
          <t> </t>
        </is>
      </c>
      <c r="P184" s="387" t="n"/>
      <c r="Q184" s="387" t="n"/>
      <c r="R184" s="387" t="n"/>
      <c r="S184" s="387" t="n"/>
    </row>
    <row r="185" customFormat="1" s="1">
      <c r="A185" s="47" t="inlineStr">
        <is>
          <t>2. 총 보험금</t>
        </is>
      </c>
      <c r="B185" s="14">
        <f>SUM(B179:B180)+B184</f>
        <v/>
      </c>
      <c r="C185" s="48" t="n"/>
      <c r="D185" s="48" t="n"/>
      <c r="E185" s="48" t="n"/>
      <c r="F185" s="3" t="n"/>
      <c r="G185" s="2" t="n"/>
      <c r="H185" s="2" t="n"/>
      <c r="I185" s="3" t="n"/>
      <c r="J185" s="53" t="n"/>
      <c r="K185" s="384" t="n"/>
      <c r="P185" s="387" t="n"/>
      <c r="Q185" s="387" t="n"/>
      <c r="R185" s="387" t="n"/>
      <c r="S185" s="387" t="n"/>
    </row>
    <row r="186" customFormat="1" s="1">
      <c r="A186" s="47" t="inlineStr">
        <is>
          <t>3. 전세금</t>
        </is>
      </c>
      <c r="B186" s="15" t="n">
        <v>250000000</v>
      </c>
      <c r="C186" s="48" t="n"/>
      <c r="D186" s="48" t="n"/>
      <c r="E186" s="48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ht="14.25" customFormat="1" customHeight="1" s="1">
      <c r="A187" s="49" t="inlineStr">
        <is>
          <t>90. 총 합계</t>
        </is>
      </c>
      <c r="B187" s="16">
        <f>B178+B185+B186</f>
        <v/>
      </c>
      <c r="C187" s="50" t="n"/>
      <c r="D187" s="50" t="n"/>
      <c r="E187" s="50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9" t="inlineStr">
        <is>
          <t>91. 가용 자산</t>
        </is>
      </c>
      <c r="B188" s="16">
        <f>B178+B185+B186</f>
        <v/>
      </c>
      <c r="C188" s="50" t="n"/>
      <c r="D188" s="50" t="n"/>
      <c r="E188" s="50" t="n"/>
      <c r="F188" s="3" t="n"/>
      <c r="G188" s="2" t="n"/>
      <c r="H188" s="2" t="n"/>
      <c r="I188" s="3" t="n"/>
      <c r="J188" s="55" t="inlineStr">
        <is>
          <t>수입(B) 총합</t>
        </is>
      </c>
      <c r="K188" s="63">
        <f>SUM(K183:K186)</f>
        <v/>
      </c>
      <c r="P188" s="387" t="n"/>
      <c r="Q188" s="387" t="n"/>
      <c r="R188" s="387" t="n"/>
      <c r="S188" s="387" t="n"/>
    </row>
    <row r="189" customFormat="1" s="1">
      <c r="A189" s="385" t="inlineStr">
        <is>
          <t xml:space="preserve">4월 결산 -  </t>
        </is>
      </c>
      <c r="B189" s="374" t="n"/>
      <c r="C189" s="374" t="n"/>
      <c r="D189" s="374" t="n"/>
      <c r="E189" s="375" t="n"/>
      <c r="F189" s="3" t="n"/>
      <c r="G189" s="2" t="n"/>
      <c r="H189" s="2" t="n"/>
      <c r="I189" s="3" t="n"/>
      <c r="J189" s="56" t="inlineStr">
        <is>
          <t>총 합계([B] -[A])</t>
        </is>
      </c>
      <c r="K189" s="64">
        <f>K188-K182</f>
        <v/>
      </c>
      <c r="P189" s="387" t="n"/>
      <c r="Q189" s="387" t="n"/>
      <c r="R189" s="387" t="n"/>
      <c r="S189" s="387" t="n"/>
    </row>
    <row r="190" ht="13.5" customFormat="1" customHeight="1" s="1">
      <c r="F190" s="3" t="n"/>
      <c r="G190" s="2" t="n"/>
      <c r="H190" s="2" t="n"/>
      <c r="I190" s="3" t="n"/>
      <c r="P190" s="387" t="n"/>
      <c r="Q190" s="387" t="n"/>
      <c r="R190" s="387" t="n"/>
      <c r="S190" s="387" t="n"/>
    </row>
    <row r="191">
      <c r="B191" s="1" t="n"/>
      <c r="F191" s="1" t="n"/>
      <c r="H191" s="1" t="n"/>
      <c r="I191" s="1" t="n"/>
      <c r="J191" s="1" t="n"/>
      <c r="K191" s="1" t="n"/>
      <c r="P191" s="387" t="n"/>
      <c r="Q191" s="387" t="n"/>
      <c r="R191" s="387" t="n"/>
      <c r="S191" s="387" t="n"/>
    </row>
    <row r="192" ht="13.5" customFormat="1" customHeight="1" s="1">
      <c r="A192" s="164" t="inlineStr">
        <is>
          <t>2017.03.31</t>
        </is>
      </c>
      <c r="B192" s="374" t="n"/>
      <c r="C192" s="374" t="n"/>
      <c r="D192" s="374" t="n"/>
      <c r="E192" s="375" t="n"/>
      <c r="F192" s="2" t="n"/>
      <c r="G192" s="378" t="inlineStr">
        <is>
          <t>은행 결산</t>
        </is>
      </c>
      <c r="H192" s="375" t="n"/>
      <c r="I192" s="3" t="n"/>
      <c r="J192" s="379" t="inlineStr">
        <is>
          <t>3월 지출</t>
        </is>
      </c>
      <c r="K192" s="375" t="n"/>
      <c r="L192" s="3" t="n"/>
      <c r="N192" s="3" t="n"/>
      <c r="O192" s="3" t="n"/>
      <c r="P192" s="387" t="n"/>
      <c r="Q192" s="387" t="n"/>
      <c r="R192" s="387" t="n"/>
      <c r="S192" s="387" t="n"/>
    </row>
    <row r="193" customFormat="1" s="1">
      <c r="A193" s="4" t="inlineStr">
        <is>
          <t>내용</t>
        </is>
      </c>
      <c r="B193" s="5" t="inlineStr">
        <is>
          <t>금액</t>
        </is>
      </c>
      <c r="C193" s="6" t="inlineStr">
        <is>
          <t>원금</t>
        </is>
      </c>
      <c r="D193" s="6" t="inlineStr">
        <is>
          <t>손익</t>
        </is>
      </c>
      <c r="E193" s="6" t="inlineStr">
        <is>
          <t>수익률(%)</t>
        </is>
      </c>
      <c r="F193" s="2" t="n"/>
      <c r="G193" s="9" t="inlineStr">
        <is>
          <t>SC은행 자산 상태</t>
        </is>
      </c>
      <c r="H193" s="10" t="inlineStr">
        <is>
          <t>금액</t>
        </is>
      </c>
      <c r="I193" s="3" t="n"/>
      <c r="J193" s="65" t="inlineStr">
        <is>
          <t>내역</t>
        </is>
      </c>
      <c r="K193" s="65" t="inlineStr">
        <is>
          <t>금액</t>
        </is>
      </c>
      <c r="P193" s="387" t="n"/>
      <c r="Q193" s="387" t="n"/>
      <c r="R193" s="387" t="n"/>
      <c r="S193" s="387" t="n"/>
    </row>
    <row r="194" ht="11.25" customFormat="1" customHeight="1" s="1">
      <c r="A194" s="45" t="inlineStr">
        <is>
          <t>01. SC은행([06] - [05])</t>
        </is>
      </c>
      <c r="B194" s="59">
        <f>H197</f>
        <v/>
      </c>
      <c r="C194" s="42" t="n"/>
      <c r="D194" s="42" t="n"/>
      <c r="E194" s="42" t="n"/>
      <c r="F194" s="3" t="n"/>
      <c r="G194" s="51" t="inlineStr">
        <is>
          <t>SC은행(두드림통장)</t>
        </is>
      </c>
      <c r="H194" s="83" t="n">
        <v>10172</v>
      </c>
      <c r="I194" s="3" t="n"/>
      <c r="J194" s="53" t="inlineStr">
        <is>
          <t>91. 월 고정 지출</t>
        </is>
      </c>
      <c r="K194" s="67" t="n">
        <v>1859867</v>
      </c>
      <c r="P194" s="387" t="n"/>
      <c r="Q194" s="387" t="n"/>
      <c r="R194" s="387" t="n"/>
      <c r="S194" s="387" t="n"/>
    </row>
    <row r="195" ht="11.25" customFormat="1" customHeight="1" s="1">
      <c r="A195" s="7" t="inlineStr">
        <is>
          <t>70. [국민B] KB 국민행복 적금(루옌)</t>
        </is>
      </c>
      <c r="B195" s="98">
        <f>B259+E195</f>
        <v/>
      </c>
      <c r="C195" s="8" t="n"/>
      <c r="D195" s="8" t="n"/>
      <c r="E195" s="19" t="n">
        <v>500000</v>
      </c>
      <c r="F195" s="3" t="n"/>
      <c r="G195" s="51" t="inlineStr">
        <is>
          <t>신한은행</t>
        </is>
      </c>
      <c r="H195" s="83" t="n">
        <v>33277838</v>
      </c>
      <c r="I195" s="3" t="n"/>
      <c r="J195" s="66" t="inlineStr">
        <is>
          <t>01. 우리카드 지출</t>
        </is>
      </c>
      <c r="K195" s="68" t="n">
        <v>864528</v>
      </c>
      <c r="P195" s="387" t="n"/>
      <c r="Q195" s="387" t="n"/>
      <c r="R195" s="387" t="n"/>
      <c r="S195" s="387" t="n"/>
    </row>
    <row r="196" ht="11.25" customFormat="1" customHeight="1" s="1">
      <c r="A196" s="7" t="inlineStr">
        <is>
          <t>71. [기업B] 신서민섬김 적금(루옌)</t>
        </is>
      </c>
      <c r="B196" s="98">
        <f>B217+E196</f>
        <v/>
      </c>
      <c r="C196" s="8" t="n"/>
      <c r="D196" s="8" t="n"/>
      <c r="E196" s="19" t="n">
        <v>410000</v>
      </c>
      <c r="F196" s="3" t="n"/>
      <c r="G196" s="51" t="inlineStr">
        <is>
          <t> </t>
        </is>
      </c>
      <c r="H196" s="384" t="inlineStr">
        <is>
          <t> </t>
        </is>
      </c>
      <c r="I196" s="3" t="n"/>
      <c r="J196" s="66" t="inlineStr">
        <is>
          <t>02. 국민카드 지출</t>
        </is>
      </c>
      <c r="K196" s="68" t="n">
        <v>141831</v>
      </c>
      <c r="P196" s="387" t="n"/>
      <c r="Q196" s="387" t="n"/>
      <c r="R196" s="387" t="n"/>
      <c r="S196" s="387" t="n"/>
    </row>
    <row r="197" ht="11.25" customFormat="1" customHeight="1" s="1">
      <c r="A197" s="7" t="inlineStr">
        <is>
          <t>72. [신한B] 신한 새희망 적금[루옌]</t>
        </is>
      </c>
      <c r="B197" s="98">
        <f>B218+E197</f>
        <v/>
      </c>
      <c r="C197" s="8" t="n"/>
      <c r="D197" s="8" t="n"/>
      <c r="E197" s="19" t="n">
        <v>200000</v>
      </c>
      <c r="F197" s="3" t="n"/>
      <c r="G197" s="52" t="inlineStr">
        <is>
          <t>[06] 은행 예. 적금 총합</t>
        </is>
      </c>
      <c r="H197" s="12">
        <f>SUM(H194:H196)</f>
        <v/>
      </c>
      <c r="I197" s="3" t="n"/>
      <c r="J197" s="311" t="n"/>
      <c r="K197" s="311" t="n"/>
      <c r="L197" s="3" t="n"/>
      <c r="N197" s="3" t="n"/>
      <c r="O197" s="3" t="n"/>
      <c r="P197" s="387" t="n"/>
      <c r="Q197" s="387" t="n"/>
      <c r="R197" s="387" t="n"/>
      <c r="S197" s="387" t="n"/>
    </row>
    <row r="198" customFormat="1" s="1">
      <c r="A198" s="7" t="inlineStr">
        <is>
          <t>73. [우리B] 주택청약종합저축(태만)</t>
        </is>
      </c>
      <c r="B198" s="98" t="n">
        <v>1900000</v>
      </c>
      <c r="C198" s="8" t="n"/>
      <c r="D198" s="8" t="n"/>
      <c r="E198" s="19" t="inlineStr">
        <is>
          <t> </t>
        </is>
      </c>
      <c r="F198" s="3" t="n"/>
      <c r="G198" s="2" t="n"/>
      <c r="H198" s="3" t="n"/>
      <c r="I198" s="3" t="n"/>
      <c r="J198" s="311" t="n"/>
      <c r="K198" s="311" t="n"/>
      <c r="P198" s="387" t="n"/>
      <c r="Q198" s="387" t="n"/>
      <c r="R198" s="387" t="n"/>
      <c r="S198" s="387" t="n"/>
    </row>
    <row r="199" customFormat="1" s="1">
      <c r="A199" s="43" t="inlineStr">
        <is>
          <t>1. 총 예적금</t>
        </is>
      </c>
      <c r="B199" s="60">
        <f>SUM(B194:B198)</f>
        <v/>
      </c>
      <c r="C199" s="44" t="n"/>
      <c r="D199" s="44" t="n"/>
      <c r="E199" s="44" t="n"/>
      <c r="F199" s="3" t="n"/>
      <c r="G199" s="2" t="n"/>
      <c r="H199" s="3" t="n"/>
      <c r="I199" s="3" t="n"/>
      <c r="J199" s="311" t="n"/>
      <c r="K199" s="311" t="n"/>
      <c r="P199" s="387" t="n"/>
      <c r="Q199" s="387" t="n"/>
      <c r="R199" s="387" t="n"/>
      <c r="S199" s="387" t="n"/>
    </row>
    <row r="200" customFormat="1" s="1">
      <c r="A200" s="42" t="inlineStr">
        <is>
          <t>11. 무배당 PCA 드림링크 변액유니버셜보험 II(매형, 진태만)</t>
        </is>
      </c>
      <c r="B200" s="135" t="n">
        <v>8818177</v>
      </c>
      <c r="C200" s="137" t="n"/>
      <c r="D200" s="42" t="inlineStr">
        <is>
          <t> </t>
        </is>
      </c>
      <c r="E200" s="42" t="inlineStr">
        <is>
          <t> </t>
        </is>
      </c>
      <c r="F200" s="3" t="n"/>
      <c r="G200" s="2" t="n"/>
      <c r="H200" s="3" t="n"/>
      <c r="I200" s="3" t="n"/>
      <c r="J200" s="311" t="n"/>
      <c r="K200" s="311" t="n"/>
      <c r="P200" s="387" t="n"/>
      <c r="Q200" s="387" t="n"/>
      <c r="R200" s="387" t="n"/>
      <c r="S200" s="387" t="n"/>
    </row>
    <row r="201" customFormat="1" s="1">
      <c r="A201" s="42" t="inlineStr">
        <is>
          <t>12. 무배당 PCA 스타트(start) 어린이 변액유니버셜보험 II(진수종)</t>
        </is>
      </c>
      <c r="B201" s="135" t="n">
        <v>0</v>
      </c>
      <c r="C201" s="137" t="n"/>
      <c r="D201" s="42" t="n"/>
      <c r="E201" s="42" t="n"/>
      <c r="F201" s="3" t="n"/>
      <c r="G201" s="2" t="n"/>
      <c r="H201" s="3" t="n"/>
      <c r="I201" s="3" t="n"/>
      <c r="J201" s="311" t="n"/>
      <c r="K201" s="311" t="n"/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21. 무배당 한아름행복플러스종합보험1404(한화손해보험)</t>
        </is>
      </c>
      <c r="B202" s="61" t="n">
        <v>43000</v>
      </c>
      <c r="C202" s="137" t="n"/>
      <c r="D202" s="42" t="n"/>
      <c r="E202" s="46" t="n"/>
      <c r="F202" s="3" t="n"/>
      <c r="G202" s="9" t="inlineStr">
        <is>
          <t>전원 대비 증감</t>
        </is>
      </c>
      <c r="H202" s="10" t="inlineStr">
        <is>
          <t>금액</t>
        </is>
      </c>
      <c r="I202" s="3" t="n"/>
      <c r="J202" s="311" t="n"/>
      <c r="K202" s="311" t="n"/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22. 무배당 굿앤굿어린이CI보험(Hi1304)(현대해상, 진수종)</t>
        </is>
      </c>
      <c r="B203" s="61" t="n">
        <v>52000</v>
      </c>
      <c r="C203" s="137" t="n"/>
      <c r="D203" s="42" t="n"/>
      <c r="E203" s="42" t="n"/>
      <c r="F203" s="3" t="n"/>
      <c r="G203" s="17" t="inlineStr">
        <is>
          <t>총 합계</t>
        </is>
      </c>
      <c r="H203" s="11">
        <f>B208-B294</f>
        <v/>
      </c>
      <c r="I203" s="3" t="n"/>
      <c r="J203" s="54" t="inlineStr">
        <is>
          <t>지출(A) 총합</t>
        </is>
      </c>
      <c r="K203" s="63">
        <f>K194+K195+K200</f>
        <v/>
      </c>
      <c r="P203" s="387" t="n"/>
      <c r="Q203" s="387" t="n"/>
      <c r="R203" s="387" t="n"/>
      <c r="S203" s="387" t="n"/>
    </row>
    <row r="204" ht="11.25" customFormat="1" customHeight="1" s="1">
      <c r="A204" s="42" t="inlineStr">
        <is>
          <t>23. 무배당플러스유니버설CI보험(한화생명, 루옌)</t>
        </is>
      </c>
      <c r="B204" s="61" t="n">
        <v>79217</v>
      </c>
      <c r="C204" s="137" t="n"/>
      <c r="D204" s="42" t="n"/>
      <c r="E204" s="42" t="n"/>
      <c r="F204" s="3" t="n"/>
      <c r="G204" s="17" t="inlineStr">
        <is>
          <t>가용 자산</t>
        </is>
      </c>
      <c r="H204" s="73">
        <f>B209-B295</f>
        <v/>
      </c>
      <c r="I204" s="3" t="n"/>
      <c r="J204" s="53" t="inlineStr">
        <is>
          <t>01. 급여</t>
        </is>
      </c>
      <c r="K204" s="67" t="n">
        <v>4641600</v>
      </c>
      <c r="P204" s="387" t="n"/>
      <c r="Q204" s="387" t="n"/>
      <c r="R204" s="387" t="n"/>
      <c r="S204" s="387" t="n"/>
    </row>
    <row r="205" customFormat="1" s="1">
      <c r="A205" s="42" t="inlineStr">
        <is>
          <t>90. PCA 프리미어 변액유니버셜보험 Ⅲ(저축형)</t>
        </is>
      </c>
      <c r="B205" s="135" t="n">
        <v>9596444</v>
      </c>
      <c r="C205" s="137" t="n"/>
      <c r="D205" s="42" t="n"/>
      <c r="E205" s="134" t="n"/>
      <c r="F205" s="3" t="n"/>
      <c r="G205" s="2" t="n"/>
      <c r="H205" s="2" t="n"/>
      <c r="I205" s="3" t="n"/>
      <c r="J205" s="53" t="inlineStr">
        <is>
          <t> </t>
        </is>
      </c>
      <c r="K205" s="62" t="inlineStr">
        <is>
          <t> </t>
        </is>
      </c>
      <c r="P205" s="387" t="n"/>
      <c r="Q205" s="387" t="n"/>
      <c r="R205" s="387" t="n"/>
      <c r="S205" s="387" t="n"/>
    </row>
    <row r="206" customFormat="1" s="1">
      <c r="A206" s="47" t="inlineStr">
        <is>
          <t>2. 총 보험금</t>
        </is>
      </c>
      <c r="B206" s="14">
        <f>SUM(B200:B201)+B205</f>
        <v/>
      </c>
      <c r="C206" s="48" t="n"/>
      <c r="D206" s="48" t="n"/>
      <c r="E206" s="48" t="n"/>
      <c r="F206" s="3" t="n"/>
      <c r="G206" s="2" t="n"/>
      <c r="H206" s="2" t="n"/>
      <c r="I206" s="3" t="n"/>
      <c r="J206" s="53" t="n"/>
      <c r="K206" s="384" t="n"/>
      <c r="P206" s="387" t="n"/>
      <c r="Q206" s="387" t="n"/>
      <c r="R206" s="387" t="n"/>
      <c r="S206" s="387" t="n"/>
    </row>
    <row r="207" customFormat="1" s="1">
      <c r="A207" s="47" t="inlineStr">
        <is>
          <t>3. 전세금</t>
        </is>
      </c>
      <c r="B207" s="15" t="n">
        <v>250000000</v>
      </c>
      <c r="C207" s="48" t="n"/>
      <c r="D207" s="48" t="n"/>
      <c r="E207" s="48" t="n"/>
      <c r="F207" s="3" t="n"/>
      <c r="G207" s="2" t="n"/>
      <c r="H207" s="3" t="n"/>
      <c r="I207" s="3" t="n"/>
      <c r="J207" s="53" t="n"/>
      <c r="K207" s="384" t="n"/>
      <c r="P207" s="387" t="n"/>
      <c r="Q207" s="387" t="n"/>
      <c r="R207" s="387" t="n"/>
      <c r="S207" s="387" t="n"/>
    </row>
    <row r="208" ht="14.25" customFormat="1" customHeight="1" s="1">
      <c r="A208" s="49" t="inlineStr">
        <is>
          <t>90. 총 합계</t>
        </is>
      </c>
      <c r="B208" s="16">
        <f>B199+B206+B207</f>
        <v/>
      </c>
      <c r="C208" s="50" t="n"/>
      <c r="D208" s="50" t="n"/>
      <c r="E208" s="50" t="n"/>
      <c r="F208" s="3" t="n"/>
      <c r="G208" s="2" t="n"/>
      <c r="H208" s="2" t="n"/>
      <c r="I208" s="3" t="n"/>
      <c r="J208" s="53" t="inlineStr">
        <is>
          <t> </t>
        </is>
      </c>
      <c r="K208" s="62" t="inlineStr">
        <is>
          <t> </t>
        </is>
      </c>
      <c r="P208" s="387" t="n"/>
      <c r="Q208" s="387" t="n"/>
      <c r="R208" s="387" t="n"/>
      <c r="S208" s="387" t="n"/>
    </row>
    <row r="209" customFormat="1" s="1">
      <c r="A209" s="49" t="inlineStr">
        <is>
          <t>91. 가용 자산</t>
        </is>
      </c>
      <c r="B209" s="16">
        <f>B199+B206+B207</f>
        <v/>
      </c>
      <c r="C209" s="50" t="n"/>
      <c r="D209" s="50" t="n"/>
      <c r="E209" s="50" t="n"/>
      <c r="F209" s="3" t="n"/>
      <c r="G209" s="2" t="n"/>
      <c r="H209" s="2" t="n"/>
      <c r="I209" s="3" t="n"/>
      <c r="J209" s="55" t="inlineStr">
        <is>
          <t>수입(B) 총합</t>
        </is>
      </c>
      <c r="K209" s="63">
        <f>SUM(K204:K208)</f>
        <v/>
      </c>
      <c r="P209" s="387" t="n"/>
      <c r="Q209" s="387" t="n"/>
      <c r="R209" s="387" t="n"/>
      <c r="S209" s="387" t="n"/>
    </row>
    <row r="210" customFormat="1" s="1">
      <c r="A210" s="385" t="inlineStr">
        <is>
          <t>3월 결산 - 2월 서산 Prj 급여(3월 25일 받음), 연말정산 706,430원</t>
        </is>
      </c>
      <c r="B210" s="374" t="n"/>
      <c r="C210" s="374" t="n"/>
      <c r="D210" s="374" t="n"/>
      <c r="E210" s="375" t="n"/>
      <c r="F210" s="3" t="n"/>
      <c r="G210" s="2" t="n"/>
      <c r="H210" s="2" t="n"/>
      <c r="I210" s="3" t="n"/>
      <c r="J210" s="56" t="inlineStr">
        <is>
          <t>총 합계([B] -[A])</t>
        </is>
      </c>
      <c r="K210" s="64">
        <f>K209-K203</f>
        <v/>
      </c>
      <c r="P210" s="387" t="n"/>
      <c r="Q210" s="387" t="n"/>
      <c r="R210" s="387" t="n"/>
      <c r="S210" s="387" t="n"/>
    </row>
    <row r="211" ht="13.5" customFormat="1" customHeight="1" s="1">
      <c r="F211" s="3" t="n"/>
      <c r="G211" s="2" t="n"/>
      <c r="H211" s="2" t="n"/>
      <c r="I211" s="3" t="n"/>
      <c r="P211" s="387" t="n"/>
      <c r="Q211" s="387" t="n"/>
      <c r="R211" s="387" t="n"/>
      <c r="S211" s="387" t="n"/>
    </row>
    <row r="212" ht="13.5" customFormat="1" customHeight="1" s="1">
      <c r="F212" s="3" t="n"/>
      <c r="G212" s="2" t="n"/>
      <c r="H212" s="2" t="n"/>
      <c r="I212" s="3" t="n"/>
      <c r="P212" s="387" t="n"/>
      <c r="Q212" s="387" t="n"/>
      <c r="R212" s="387" t="n"/>
      <c r="S212" s="387" t="n"/>
    </row>
    <row r="213" ht="13.5" customFormat="1" customHeight="1" s="1">
      <c r="A213" s="164" t="inlineStr">
        <is>
          <t>2017.02.28</t>
        </is>
      </c>
      <c r="B213" s="374" t="n"/>
      <c r="C213" s="374" t="n"/>
      <c r="D213" s="374" t="n"/>
      <c r="E213" s="375" t="n"/>
      <c r="F213" s="2" t="n"/>
      <c r="G213" s="378" t="inlineStr">
        <is>
          <t>은행 결산</t>
        </is>
      </c>
      <c r="H213" s="375" t="n"/>
      <c r="I213" s="3" t="n"/>
      <c r="J213" s="379" t="inlineStr">
        <is>
          <t>2월 지출</t>
        </is>
      </c>
      <c r="K213" s="375" t="n"/>
      <c r="L213" s="3" t="n"/>
      <c r="N213" s="3" t="n"/>
      <c r="O213" s="3" t="n"/>
      <c r="P213" s="387" t="n"/>
      <c r="Q213" s="387" t="n"/>
      <c r="R213" s="387" t="n"/>
      <c r="S213" s="387" t="n"/>
    </row>
    <row r="214" customFormat="1" s="1">
      <c r="A214" s="4" t="inlineStr">
        <is>
          <t>내용</t>
        </is>
      </c>
      <c r="B214" s="5" t="inlineStr">
        <is>
          <t>금액</t>
        </is>
      </c>
      <c r="C214" s="6" t="inlineStr">
        <is>
          <t>원금</t>
        </is>
      </c>
      <c r="D214" s="6" t="inlineStr">
        <is>
          <t>손익</t>
        </is>
      </c>
      <c r="E214" s="6" t="inlineStr">
        <is>
          <t>수익률(%)</t>
        </is>
      </c>
      <c r="F214" s="2" t="n"/>
      <c r="G214" s="9" t="inlineStr">
        <is>
          <t>SC은행 자산 상태</t>
        </is>
      </c>
      <c r="H214" s="10" t="inlineStr">
        <is>
          <t>금액</t>
        </is>
      </c>
      <c r="I214" s="3" t="n"/>
      <c r="J214" s="65" t="inlineStr">
        <is>
          <t>내역</t>
        </is>
      </c>
      <c r="K214" s="65" t="inlineStr">
        <is>
          <t>금액</t>
        </is>
      </c>
      <c r="P214" s="387" t="n"/>
      <c r="Q214" s="387" t="n"/>
      <c r="R214" s="387" t="n"/>
      <c r="S214" s="387" t="n"/>
    </row>
    <row r="215" ht="11.25" customFormat="1" customHeight="1" s="1">
      <c r="A215" s="45" t="inlineStr">
        <is>
          <t>01. SC은행([06] - [05])</t>
        </is>
      </c>
      <c r="B215" s="59">
        <f>H218</f>
        <v/>
      </c>
      <c r="C215" s="42" t="n"/>
      <c r="D215" s="42" t="n"/>
      <c r="E215" s="42" t="n"/>
      <c r="F215" s="3" t="n"/>
      <c r="G215" s="51" t="inlineStr">
        <is>
          <t>SC은행(두드림통장)</t>
        </is>
      </c>
      <c r="H215" s="83" t="n">
        <v>10172</v>
      </c>
      <c r="I215" s="3" t="n"/>
      <c r="J215" s="53" t="inlineStr">
        <is>
          <t>91. 월 고정 지출</t>
        </is>
      </c>
      <c r="K215" s="67" t="n">
        <v>1859867</v>
      </c>
      <c r="P215" s="387" t="n"/>
      <c r="Q215" s="387" t="n"/>
      <c r="R215" s="387" t="n"/>
      <c r="S215" s="387" t="n"/>
    </row>
    <row r="216" ht="11.25" customFormat="1" customHeight="1" s="1">
      <c r="A216" s="7" t="inlineStr">
        <is>
          <t>70. [국민B] KB 국민행복 적금(루옌)</t>
        </is>
      </c>
      <c r="B216" s="98">
        <f>B258+E216</f>
        <v/>
      </c>
      <c r="C216" s="8" t="n"/>
      <c r="D216" s="8" t="n"/>
      <c r="E216" s="19" t="n">
        <v>500000</v>
      </c>
      <c r="F216" s="3" t="n"/>
      <c r="G216" s="51" t="inlineStr">
        <is>
          <t>신한은행</t>
        </is>
      </c>
      <c r="H216" s="83" t="n">
        <v>29707603</v>
      </c>
      <c r="I216" s="3" t="n"/>
      <c r="J216" s="66" t="inlineStr">
        <is>
          <t>01. 우리카드 지출</t>
        </is>
      </c>
      <c r="K216" s="68" t="n">
        <v>864528</v>
      </c>
      <c r="P216" s="387" t="n"/>
      <c r="Q216" s="387" t="n"/>
      <c r="R216" s="387" t="n"/>
      <c r="S216" s="387" t="n"/>
    </row>
    <row r="217" ht="11.25" customFormat="1" customHeight="1" s="1">
      <c r="A217" s="7" t="inlineStr">
        <is>
          <t>71. [기업B] 신서민섬김 적금(루옌)</t>
        </is>
      </c>
      <c r="B217" s="98">
        <f>B238+E217</f>
        <v/>
      </c>
      <c r="C217" s="8" t="n"/>
      <c r="D217" s="8" t="n"/>
      <c r="E217" s="19" t="n">
        <v>410000</v>
      </c>
      <c r="F217" s="3" t="n"/>
      <c r="G217" s="51" t="inlineStr">
        <is>
          <t> </t>
        </is>
      </c>
      <c r="H217" s="384" t="inlineStr">
        <is>
          <t> </t>
        </is>
      </c>
      <c r="I217" s="3" t="n"/>
      <c r="J217" s="66" t="inlineStr">
        <is>
          <t>02. 국민카드 지출</t>
        </is>
      </c>
      <c r="K217" s="68" t="n">
        <v>141831</v>
      </c>
      <c r="P217" s="387" t="n"/>
      <c r="Q217" s="387" t="n"/>
      <c r="R217" s="387" t="n"/>
      <c r="S217" s="387" t="n"/>
    </row>
    <row r="218" ht="11.25" customFormat="1" customHeight="1" s="1">
      <c r="A218" s="7" t="inlineStr">
        <is>
          <t>72. [신한B] 신한 새희망 적금[루옌]</t>
        </is>
      </c>
      <c r="B218" s="98">
        <f>B239+E218</f>
        <v/>
      </c>
      <c r="C218" s="8" t="n"/>
      <c r="D218" s="8" t="n"/>
      <c r="E218" s="19" t="n">
        <v>200000</v>
      </c>
      <c r="F218" s="3" t="n"/>
      <c r="G218" s="52" t="inlineStr">
        <is>
          <t>[06] 은행 예. 적금 총합</t>
        </is>
      </c>
      <c r="H218" s="12">
        <f>SUM(H215:H217)</f>
        <v/>
      </c>
      <c r="I218" s="3" t="n"/>
      <c r="J218" s="311" t="n"/>
      <c r="K218" s="311" t="n"/>
      <c r="L218" s="3" t="n"/>
      <c r="N218" s="3" t="n"/>
      <c r="O218" s="3" t="n"/>
      <c r="P218" s="387" t="n"/>
      <c r="Q218" s="387" t="n"/>
      <c r="R218" s="387" t="n"/>
      <c r="S218" s="387" t="n"/>
    </row>
    <row r="219" customFormat="1" s="1">
      <c r="A219" s="7" t="inlineStr">
        <is>
          <t>73. [우리B] 주택청약종합저축(태만)</t>
        </is>
      </c>
      <c r="B219" s="98" t="n">
        <v>1900000</v>
      </c>
      <c r="C219" s="8" t="n"/>
      <c r="D219" s="8" t="n"/>
      <c r="E219" s="19" t="inlineStr">
        <is>
          <t> </t>
        </is>
      </c>
      <c r="F219" s="3" t="n"/>
      <c r="G219" s="2" t="n"/>
      <c r="H219" s="3" t="n"/>
      <c r="I219" s="3" t="n"/>
      <c r="J219" s="311" t="n"/>
      <c r="K219" s="311" t="n"/>
      <c r="P219" s="387" t="n"/>
      <c r="Q219" s="387" t="n"/>
      <c r="R219" s="387" t="n"/>
      <c r="S219" s="387" t="n"/>
    </row>
    <row r="220" customFormat="1" s="1">
      <c r="A220" s="43" t="inlineStr">
        <is>
          <t>1. 총 예적금</t>
        </is>
      </c>
      <c r="B220" s="60">
        <f>SUM(B215:B219)</f>
        <v/>
      </c>
      <c r="C220" s="44" t="n"/>
      <c r="D220" s="44" t="n"/>
      <c r="E220" s="44" t="n"/>
      <c r="F220" s="3" t="n"/>
      <c r="G220" s="2" t="n"/>
      <c r="H220" s="3" t="n"/>
      <c r="I220" s="3" t="n"/>
      <c r="J220" s="311" t="n"/>
      <c r="K220" s="311" t="n"/>
      <c r="P220" s="387" t="n"/>
      <c r="Q220" s="387" t="n"/>
      <c r="R220" s="387" t="n"/>
      <c r="S220" s="387" t="n"/>
    </row>
    <row r="221" customFormat="1" s="1">
      <c r="A221" s="42" t="inlineStr">
        <is>
          <t>11. 무배당 PCA 드림링크 변액유니버셜보험 II(매형, 진태만)</t>
        </is>
      </c>
      <c r="B221" s="135" t="n">
        <v>8818177</v>
      </c>
      <c r="C221" s="137" t="n"/>
      <c r="D221" s="42" t="inlineStr">
        <is>
          <t> </t>
        </is>
      </c>
      <c r="E221" s="42" t="inlineStr">
        <is>
          <t> </t>
        </is>
      </c>
      <c r="F221" s="3" t="n"/>
      <c r="G221" s="2" t="n"/>
      <c r="H221" s="3" t="n"/>
      <c r="I221" s="3" t="n"/>
      <c r="J221" s="311" t="n"/>
      <c r="K221" s="311" t="n"/>
      <c r="P221" s="387" t="n"/>
      <c r="Q221" s="387" t="n"/>
      <c r="R221" s="387" t="n"/>
      <c r="S221" s="387" t="n"/>
    </row>
    <row r="222" customFormat="1" s="1">
      <c r="A222" s="42" t="inlineStr">
        <is>
          <t>12. 무배당 PCA 스타트(start) 어린이 변액유니버셜보험 II(진수종)</t>
        </is>
      </c>
      <c r="B222" s="135" t="n">
        <v>0</v>
      </c>
      <c r="C222" s="137" t="n"/>
      <c r="D222" s="42" t="n"/>
      <c r="E222" s="42" t="n"/>
      <c r="F222" s="3" t="n"/>
      <c r="G222" s="2" t="n"/>
      <c r="H222" s="3" t="n"/>
      <c r="I222" s="3" t="n"/>
      <c r="J222" s="311" t="n"/>
      <c r="K222" s="311" t="n"/>
      <c r="P222" s="387" t="n"/>
      <c r="Q222" s="387" t="n"/>
      <c r="R222" s="387" t="n"/>
      <c r="S222" s="387" t="n"/>
    </row>
    <row r="223" ht="11.25" customFormat="1" customHeight="1" s="1">
      <c r="A223" s="42" t="inlineStr">
        <is>
          <t>21. 무배당 한아름행복플러스종합보험1404(한화손해보험)</t>
        </is>
      </c>
      <c r="B223" s="61" t="n">
        <v>43000</v>
      </c>
      <c r="C223" s="137" t="n"/>
      <c r="D223" s="42" t="n"/>
      <c r="E223" s="46" t="n"/>
      <c r="F223" s="3" t="n"/>
      <c r="G223" s="9" t="inlineStr">
        <is>
          <t>전원 대비 증감</t>
        </is>
      </c>
      <c r="H223" s="10" t="inlineStr">
        <is>
          <t>금액</t>
        </is>
      </c>
      <c r="I223" s="3" t="n"/>
      <c r="J223" s="311" t="n"/>
      <c r="K223" s="311" t="n"/>
      <c r="P223" s="387" t="n"/>
      <c r="Q223" s="387" t="n"/>
      <c r="R223" s="387" t="n"/>
      <c r="S223" s="387" t="n"/>
    </row>
    <row r="224" ht="11.25" customFormat="1" customHeight="1" s="1">
      <c r="A224" s="42" t="inlineStr">
        <is>
          <t>22. 무배당 굿앤굿어린이CI보험(Hi1304)(현대해상, 진수종)</t>
        </is>
      </c>
      <c r="B224" s="61" t="n">
        <v>52000</v>
      </c>
      <c r="C224" s="137" t="n"/>
      <c r="D224" s="42" t="n"/>
      <c r="E224" s="42" t="n"/>
      <c r="F224" s="3" t="n"/>
      <c r="G224" s="17" t="inlineStr">
        <is>
          <t>총 합계</t>
        </is>
      </c>
      <c r="H224" s="11">
        <f>B229-B293</f>
        <v/>
      </c>
      <c r="I224" s="3" t="n"/>
      <c r="J224" s="54" t="inlineStr">
        <is>
          <t>지출(A) 총합</t>
        </is>
      </c>
      <c r="K224" s="63">
        <f>K215+K216+K221</f>
        <v/>
      </c>
      <c r="P224" s="387" t="n"/>
      <c r="Q224" s="387" t="n"/>
      <c r="R224" s="387" t="n"/>
      <c r="S224" s="387" t="n"/>
    </row>
    <row r="225" ht="11.25" customFormat="1" customHeight="1" s="1">
      <c r="A225" s="42" t="inlineStr">
        <is>
          <t>23. 무배당플러스유니버설CI보험(한화생명, 루옌)</t>
        </is>
      </c>
      <c r="B225" s="61" t="n">
        <v>79217</v>
      </c>
      <c r="C225" s="137" t="n"/>
      <c r="D225" s="42" t="n"/>
      <c r="E225" s="42" t="n"/>
      <c r="F225" s="3" t="n"/>
      <c r="G225" s="17" t="inlineStr">
        <is>
          <t>가용 자산</t>
        </is>
      </c>
      <c r="H225" s="73">
        <f>B230-B294</f>
        <v/>
      </c>
      <c r="I225" s="3" t="n"/>
      <c r="J225" s="53" t="inlineStr">
        <is>
          <t>01. 급여</t>
        </is>
      </c>
      <c r="K225" s="67" t="n">
        <v>4641600</v>
      </c>
      <c r="P225" s="387" t="n"/>
      <c r="Q225" s="387" t="n"/>
      <c r="R225" s="387" t="n"/>
      <c r="S225" s="387" t="n"/>
    </row>
    <row r="226" customFormat="1" s="1">
      <c r="A226" s="42" t="inlineStr">
        <is>
          <t>90. PCA 프리미어 변액유니버셜보험 Ⅲ(저축형)</t>
        </is>
      </c>
      <c r="B226" s="135" t="n">
        <v>9596444</v>
      </c>
      <c r="C226" s="137" t="n"/>
      <c r="D226" s="42" t="n"/>
      <c r="E226" s="134" t="n"/>
      <c r="F226" s="3" t="n"/>
      <c r="G226" s="2" t="n"/>
      <c r="H226" s="2" t="n"/>
      <c r="I226" s="3" t="n"/>
      <c r="J226" s="53" t="inlineStr">
        <is>
          <t> </t>
        </is>
      </c>
      <c r="K226" s="62" t="inlineStr">
        <is>
          <t> </t>
        </is>
      </c>
      <c r="P226" s="387" t="n"/>
      <c r="Q226" s="387" t="n"/>
      <c r="R226" s="387" t="n"/>
      <c r="S226" s="387" t="n"/>
    </row>
    <row r="227" customFormat="1" s="1">
      <c r="A227" s="47" t="inlineStr">
        <is>
          <t>2. 총 보험금</t>
        </is>
      </c>
      <c r="B227" s="14">
        <f>SUM(B221:B222)+B226</f>
        <v/>
      </c>
      <c r="C227" s="48" t="n"/>
      <c r="D227" s="48" t="n"/>
      <c r="E227" s="48" t="n"/>
      <c r="F227" s="3" t="n"/>
      <c r="G227" s="2" t="n"/>
      <c r="H227" s="2" t="n"/>
      <c r="I227" s="3" t="n"/>
      <c r="J227" s="53" t="n"/>
      <c r="K227" s="384" t="n"/>
      <c r="P227" s="387" t="n"/>
      <c r="Q227" s="387" t="n"/>
      <c r="R227" s="387" t="n"/>
      <c r="S227" s="387" t="n"/>
    </row>
    <row r="228" customFormat="1" s="1">
      <c r="A228" s="47" t="inlineStr">
        <is>
          <t>3. 전세금</t>
        </is>
      </c>
      <c r="B228" s="15" t="n">
        <v>250000000</v>
      </c>
      <c r="C228" s="48" t="n"/>
      <c r="D228" s="48" t="n"/>
      <c r="E228" s="48" t="n"/>
      <c r="F228" s="3" t="n"/>
      <c r="G228" s="2" t="n"/>
      <c r="H228" s="3" t="n"/>
      <c r="I228" s="3" t="n"/>
      <c r="J228" s="53" t="n"/>
      <c r="K228" s="384" t="n"/>
      <c r="P228" s="387" t="n"/>
      <c r="Q228" s="387" t="n"/>
      <c r="R228" s="387" t="n"/>
      <c r="S228" s="387" t="n"/>
    </row>
    <row r="229" ht="14.25" customFormat="1" customHeight="1" s="1">
      <c r="A229" s="49" t="inlineStr">
        <is>
          <t>90. 총 합계</t>
        </is>
      </c>
      <c r="B229" s="16">
        <f>B220+B227+B228</f>
        <v/>
      </c>
      <c r="C229" s="50" t="n"/>
      <c r="D229" s="50" t="n"/>
      <c r="E229" s="50" t="n"/>
      <c r="F229" s="3" t="n"/>
      <c r="G229" s="2" t="n"/>
      <c r="H229" s="2" t="n"/>
      <c r="I229" s="3" t="n"/>
      <c r="J229" s="53" t="inlineStr">
        <is>
          <t> </t>
        </is>
      </c>
      <c r="K229" s="62" t="inlineStr">
        <is>
          <t> </t>
        </is>
      </c>
      <c r="P229" s="387" t="n"/>
      <c r="Q229" s="387" t="n"/>
      <c r="R229" s="387" t="n"/>
      <c r="S229" s="387" t="n"/>
    </row>
    <row r="230" customFormat="1" s="1">
      <c r="A230" s="49" t="inlineStr">
        <is>
          <t>91. 가용 자산</t>
        </is>
      </c>
      <c r="B230" s="16">
        <f>B220+B227+B228</f>
        <v/>
      </c>
      <c r="C230" s="50" t="n"/>
      <c r="D230" s="50" t="n"/>
      <c r="E230" s="50" t="n"/>
      <c r="F230" s="3" t="n"/>
      <c r="G230" s="2" t="n"/>
      <c r="H230" s="2" t="n"/>
      <c r="I230" s="3" t="n"/>
      <c r="J230" s="55" t="inlineStr">
        <is>
          <t>수입(B) 총합</t>
        </is>
      </c>
      <c r="K230" s="63">
        <f>SUM(K225:K229)</f>
        <v/>
      </c>
      <c r="P230" s="387" t="n"/>
      <c r="Q230" s="387" t="n"/>
      <c r="R230" s="387" t="n"/>
      <c r="S230" s="387" t="n"/>
    </row>
    <row r="231" customFormat="1" s="1">
      <c r="A231" s="385" t="inlineStr">
        <is>
          <t>2월 결산 - 2월 서산 Prj 급여(3월 25일 받음)</t>
        </is>
      </c>
      <c r="B231" s="374" t="n"/>
      <c r="C231" s="374" t="n"/>
      <c r="D231" s="374" t="n"/>
      <c r="E231" s="375" t="n"/>
      <c r="F231" s="3" t="n"/>
      <c r="G231" s="2" t="n"/>
      <c r="H231" s="2" t="n"/>
      <c r="I231" s="3" t="n"/>
      <c r="J231" s="56" t="inlineStr">
        <is>
          <t>총 합계([B] -[A])</t>
        </is>
      </c>
      <c r="K231" s="64">
        <f>K230-K224</f>
        <v/>
      </c>
      <c r="P231" s="387" t="n"/>
      <c r="Q231" s="387" t="n"/>
      <c r="R231" s="387" t="n"/>
      <c r="S231" s="387" t="n"/>
    </row>
    <row r="232" ht="13.5" customFormat="1" customHeight="1" s="1">
      <c r="F232" s="3" t="n"/>
      <c r="G232" s="2" t="n"/>
      <c r="H232" s="2" t="n"/>
      <c r="I232" s="3" t="n"/>
      <c r="P232" s="387" t="n"/>
      <c r="Q232" s="387" t="n"/>
      <c r="R232" s="387" t="n"/>
      <c r="S232" s="387" t="n"/>
    </row>
    <row r="233" ht="13.5" customFormat="1" customHeight="1" s="1">
      <c r="F233" s="3" t="n"/>
      <c r="G233" s="2" t="n"/>
      <c r="H233" s="2" t="n"/>
      <c r="I233" s="3" t="n"/>
      <c r="P233" s="387" t="n"/>
      <c r="Q233" s="387" t="n"/>
      <c r="R233" s="387" t="n"/>
      <c r="S233" s="387" t="n"/>
    </row>
    <row r="234" ht="13.5" customFormat="1" customHeight="1" s="1">
      <c r="A234" s="164" t="inlineStr">
        <is>
          <t>2017.01.31</t>
        </is>
      </c>
      <c r="B234" s="374" t="n"/>
      <c r="C234" s="374" t="n"/>
      <c r="D234" s="374" t="n"/>
      <c r="E234" s="375" t="n"/>
      <c r="F234" s="2" t="n"/>
      <c r="G234" s="378" t="inlineStr">
        <is>
          <t>은행 결산</t>
        </is>
      </c>
      <c r="H234" s="375" t="n"/>
      <c r="I234" s="3" t="n"/>
      <c r="J234" s="379" t="inlineStr">
        <is>
          <t>1월 지출</t>
        </is>
      </c>
      <c r="K234" s="375" t="n"/>
      <c r="L234" s="3" t="n"/>
      <c r="N234" s="3" t="n"/>
      <c r="O234" s="3" t="n"/>
      <c r="P234" s="387" t="n"/>
      <c r="Q234" s="387" t="n"/>
      <c r="R234" s="387" t="n"/>
      <c r="S234" s="387" t="n"/>
    </row>
    <row r="235" customFormat="1" s="1">
      <c r="A235" s="4" t="inlineStr">
        <is>
          <t>내용</t>
        </is>
      </c>
      <c r="B235" s="5" t="inlineStr">
        <is>
          <t>금액</t>
        </is>
      </c>
      <c r="C235" s="6" t="inlineStr">
        <is>
          <t>원금</t>
        </is>
      </c>
      <c r="D235" s="6" t="inlineStr">
        <is>
          <t>손익</t>
        </is>
      </c>
      <c r="E235" s="6" t="inlineStr">
        <is>
          <t>수익률(%)</t>
        </is>
      </c>
      <c r="F235" s="2" t="n"/>
      <c r="G235" s="9" t="inlineStr">
        <is>
          <t>SC은행 자산 상태</t>
        </is>
      </c>
      <c r="H235" s="10" t="inlineStr">
        <is>
          <t>금액</t>
        </is>
      </c>
      <c r="I235" s="3" t="n"/>
      <c r="J235" s="65" t="inlineStr">
        <is>
          <t>내역</t>
        </is>
      </c>
      <c r="K235" s="65" t="inlineStr">
        <is>
          <t>금액</t>
        </is>
      </c>
      <c r="P235" s="387" t="n"/>
      <c r="Q235" s="387" t="n"/>
      <c r="R235" s="387" t="n"/>
      <c r="S235" s="387" t="n"/>
    </row>
    <row r="236" ht="11.25" customFormat="1" customHeight="1" s="1">
      <c r="A236" s="45" t="inlineStr">
        <is>
          <t>01. SC은행([06] - [05])</t>
        </is>
      </c>
      <c r="B236" s="59">
        <f>H239</f>
        <v/>
      </c>
      <c r="C236" s="42" t="n"/>
      <c r="D236" s="42" t="n"/>
      <c r="E236" s="42" t="n"/>
      <c r="F236" s="3" t="n"/>
      <c r="G236" s="51" t="inlineStr">
        <is>
          <t>SC은행(두드림통장)</t>
        </is>
      </c>
      <c r="H236" s="83" t="n">
        <v>10172</v>
      </c>
      <c r="I236" s="3" t="n"/>
      <c r="J236" s="53" t="inlineStr">
        <is>
          <t>91. 월 고정 지출</t>
        </is>
      </c>
      <c r="K236" s="67" t="n">
        <v>1859867</v>
      </c>
      <c r="P236" s="387" t="n"/>
      <c r="Q236" s="387" t="n"/>
      <c r="R236" s="387" t="n"/>
      <c r="S236" s="387" t="n"/>
    </row>
    <row r="237" ht="11.25" customFormat="1" customHeight="1" s="1">
      <c r="A237" s="7" t="inlineStr">
        <is>
          <t>70. [국민B] KB 국민행복 적금(루옌)</t>
        </is>
      </c>
      <c r="B237" s="98">
        <f>B258+E237</f>
        <v/>
      </c>
      <c r="C237" s="8" t="n"/>
      <c r="D237" s="8" t="n"/>
      <c r="E237" s="19" t="n">
        <v>500000</v>
      </c>
      <c r="F237" s="3" t="n"/>
      <c r="G237" s="51" t="inlineStr">
        <is>
          <t>신한은행</t>
        </is>
      </c>
      <c r="H237" s="83" t="n">
        <v>26644359</v>
      </c>
      <c r="I237" s="3" t="n"/>
      <c r="J237" s="66" t="inlineStr">
        <is>
          <t>01. 우리카드 지출</t>
        </is>
      </c>
      <c r="K237" s="68" t="n">
        <v>864528</v>
      </c>
      <c r="P237" s="387" t="n"/>
      <c r="Q237" s="387" t="n"/>
      <c r="R237" s="387" t="n"/>
      <c r="S237" s="387" t="n"/>
    </row>
    <row r="238" ht="11.25" customFormat="1" customHeight="1" s="1">
      <c r="A238" s="7" t="inlineStr">
        <is>
          <t>71. [기업B] 신서민섬김 적금(루옌)</t>
        </is>
      </c>
      <c r="B238" s="98">
        <f>B259+E238</f>
        <v/>
      </c>
      <c r="C238" s="8" t="n"/>
      <c r="D238" s="8" t="n"/>
      <c r="E238" s="19" t="n">
        <v>410000</v>
      </c>
      <c r="F238" s="3" t="n"/>
      <c r="G238" s="51" t="inlineStr">
        <is>
          <t> </t>
        </is>
      </c>
      <c r="H238" s="384" t="inlineStr">
        <is>
          <t> </t>
        </is>
      </c>
      <c r="I238" s="3" t="n"/>
      <c r="J238" s="66" t="inlineStr">
        <is>
          <t>02. 국민카드 지출</t>
        </is>
      </c>
      <c r="K238" s="68" t="n">
        <v>141831</v>
      </c>
      <c r="P238" s="387" t="n"/>
      <c r="Q238" s="387" t="n"/>
      <c r="R238" s="387" t="n"/>
      <c r="S238" s="387" t="n"/>
    </row>
    <row r="239" ht="11.25" customFormat="1" customHeight="1" s="1">
      <c r="A239" s="7" t="inlineStr">
        <is>
          <t>72. [신한B] 신한 새희망 적금[루옌]</t>
        </is>
      </c>
      <c r="B239" s="98">
        <f>B260+E239</f>
        <v/>
      </c>
      <c r="C239" s="8" t="n"/>
      <c r="D239" s="8" t="n"/>
      <c r="E239" s="19" t="n">
        <v>200000</v>
      </c>
      <c r="F239" s="3" t="n"/>
      <c r="G239" s="52" t="inlineStr">
        <is>
          <t>[06] 은행 예. 적금 총합</t>
        </is>
      </c>
      <c r="H239" s="12">
        <f>SUM(H236:H238)</f>
        <v/>
      </c>
      <c r="I239" s="3" t="n"/>
      <c r="J239" s="311" t="n"/>
      <c r="K239" s="311" t="n"/>
      <c r="L239" s="3" t="n"/>
      <c r="N239" s="3" t="n"/>
      <c r="O239" s="3" t="n"/>
      <c r="P239" s="387" t="n"/>
      <c r="Q239" s="387" t="n"/>
      <c r="R239" s="387" t="n"/>
      <c r="S239" s="387" t="n"/>
    </row>
    <row r="240" customFormat="1" s="1">
      <c r="A240" s="7" t="inlineStr">
        <is>
          <t>73. [우리B] 주택청약종합저축(태만)</t>
        </is>
      </c>
      <c r="B240" s="98" t="n">
        <v>1900000</v>
      </c>
      <c r="C240" s="8" t="n"/>
      <c r="D240" s="8" t="n"/>
      <c r="E240" s="19" t="inlineStr">
        <is>
          <t> </t>
        </is>
      </c>
      <c r="F240" s="3" t="n"/>
      <c r="G240" s="2" t="n"/>
      <c r="H240" s="3" t="n"/>
      <c r="I240" s="3" t="n"/>
      <c r="J240" s="311" t="n"/>
      <c r="K240" s="311" t="n"/>
      <c r="P240" s="387" t="n"/>
      <c r="Q240" s="387" t="n"/>
      <c r="R240" s="387" t="n"/>
      <c r="S240" s="387" t="n"/>
    </row>
    <row r="241" customFormat="1" s="1">
      <c r="A241" s="43" t="inlineStr">
        <is>
          <t>1. 총 예적금</t>
        </is>
      </c>
      <c r="B241" s="60">
        <f>SUM(B236:B240)</f>
        <v/>
      </c>
      <c r="C241" s="44" t="n"/>
      <c r="D241" s="44" t="n"/>
      <c r="E241" s="44" t="n"/>
      <c r="F241" s="3" t="n"/>
      <c r="G241" s="2" t="n"/>
      <c r="H241" s="3" t="n"/>
      <c r="I241" s="3" t="n"/>
      <c r="J241" s="311" t="n"/>
      <c r="K241" s="311" t="n"/>
      <c r="P241" s="387" t="n"/>
      <c r="Q241" s="387" t="n"/>
      <c r="R241" s="387" t="n"/>
      <c r="S241" s="387" t="n"/>
    </row>
    <row r="242" customFormat="1" s="1">
      <c r="A242" s="42" t="inlineStr">
        <is>
          <t>11. 무배당 PCA 드림링크 변액유니버셜보험 II(매형, 진태만)</t>
        </is>
      </c>
      <c r="B242" s="135" t="n">
        <v>8818177</v>
      </c>
      <c r="C242" s="137" t="n"/>
      <c r="D242" s="42" t="inlineStr">
        <is>
          <t> </t>
        </is>
      </c>
      <c r="E242" s="42" t="inlineStr">
        <is>
          <t> </t>
        </is>
      </c>
      <c r="F242" s="3" t="n"/>
      <c r="G242" s="2" t="n"/>
      <c r="H242" s="3" t="n"/>
      <c r="I242" s="3" t="n"/>
      <c r="J242" s="311" t="n"/>
      <c r="K242" s="311" t="n"/>
      <c r="P242" s="387" t="n"/>
      <c r="Q242" s="387" t="n"/>
      <c r="R242" s="387" t="n"/>
      <c r="S242" s="387" t="n"/>
    </row>
    <row r="243" customFormat="1" s="1">
      <c r="A243" s="42" t="inlineStr">
        <is>
          <t>12. 무배당 PCA 스타트(start) 어린이 변액유니버셜보험 II(진수종)</t>
        </is>
      </c>
      <c r="B243" s="135" t="n">
        <v>7266358</v>
      </c>
      <c r="C243" s="137" t="n"/>
      <c r="D243" s="42" t="n"/>
      <c r="E243" s="42" t="n"/>
      <c r="F243" s="3" t="n"/>
      <c r="G243" s="2" t="n"/>
      <c r="H243" s="3" t="n"/>
      <c r="I243" s="3" t="n"/>
      <c r="J243" s="311" t="n"/>
      <c r="K243" s="311" t="n"/>
      <c r="P243" s="387" t="n"/>
      <c r="Q243" s="387" t="n"/>
      <c r="R243" s="387" t="n"/>
      <c r="S243" s="387" t="n"/>
    </row>
    <row r="244" ht="11.25" customFormat="1" customHeight="1" s="1">
      <c r="A244" s="42" t="inlineStr">
        <is>
          <t>21. 무배당 한아름행복플러스종합보험1404(한화손해보험)</t>
        </is>
      </c>
      <c r="B244" s="61" t="n">
        <v>43000</v>
      </c>
      <c r="C244" s="137" t="n"/>
      <c r="D244" s="42" t="n"/>
      <c r="E244" s="46" t="n"/>
      <c r="F244" s="3" t="n"/>
      <c r="G244" s="9" t="inlineStr">
        <is>
          <t>전원 대비 증감</t>
        </is>
      </c>
      <c r="H244" s="10" t="inlineStr">
        <is>
          <t>금액</t>
        </is>
      </c>
      <c r="I244" s="3" t="n"/>
      <c r="J244" s="311" t="n"/>
      <c r="K244" s="311" t="n"/>
      <c r="P244" s="387" t="n"/>
      <c r="Q244" s="387" t="n"/>
      <c r="R244" s="387" t="n"/>
      <c r="S244" s="387" t="n"/>
    </row>
    <row r="245" ht="11.25" customFormat="1" customHeight="1" s="1">
      <c r="A245" s="42" t="inlineStr">
        <is>
          <t>22. 무배당 굿앤굿어린이CI보험(Hi1304)(현대해상, 진수종)</t>
        </is>
      </c>
      <c r="B245" s="61" t="n">
        <v>52000</v>
      </c>
      <c r="C245" s="137" t="n"/>
      <c r="D245" s="42" t="n"/>
      <c r="E245" s="42" t="n"/>
      <c r="F245" s="3" t="n"/>
      <c r="G245" s="17" t="inlineStr">
        <is>
          <t>총 합계</t>
        </is>
      </c>
      <c r="H245" s="11">
        <f>B250-B293</f>
        <v/>
      </c>
      <c r="I245" s="3" t="n"/>
      <c r="J245" s="54" t="inlineStr">
        <is>
          <t>지출(A) 총합</t>
        </is>
      </c>
      <c r="K245" s="63">
        <f>K236+K237+K242</f>
        <v/>
      </c>
      <c r="P245" s="387" t="n"/>
      <c r="Q245" s="387" t="n"/>
      <c r="R245" s="387" t="n"/>
      <c r="S245" s="387" t="n"/>
    </row>
    <row r="246" ht="11.25" customFormat="1" customHeight="1" s="1">
      <c r="A246" s="42" t="inlineStr">
        <is>
          <t>23. 무배당플러스유니버설CI보험(한화생명, 루옌)</t>
        </is>
      </c>
      <c r="B246" s="61" t="n">
        <v>79217</v>
      </c>
      <c r="C246" s="137" t="n"/>
      <c r="D246" s="42" t="n"/>
      <c r="E246" s="42" t="n"/>
      <c r="F246" s="3" t="n"/>
      <c r="G246" s="17" t="inlineStr">
        <is>
          <t>가용 자산</t>
        </is>
      </c>
      <c r="H246" s="73">
        <f>B251-B294</f>
        <v/>
      </c>
      <c r="I246" s="3" t="n"/>
      <c r="J246" s="53" t="inlineStr">
        <is>
          <t>01. 급여</t>
        </is>
      </c>
      <c r="K246" s="67" t="n">
        <v>3890850</v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135" t="n">
        <v>9596444</v>
      </c>
      <c r="C247" s="137" t="n"/>
      <c r="D247" s="42" t="n"/>
      <c r="E247" s="134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SUM(B242:B243)+B247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3" t="n"/>
      <c r="K248" s="384" t="n"/>
      <c r="P248" s="387" t="n"/>
      <c r="Q248" s="387" t="n"/>
      <c r="R248" s="387" t="n"/>
      <c r="S248" s="387" t="n"/>
    </row>
    <row r="249" customForma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3" t="n"/>
      <c r="I249" s="3" t="n"/>
      <c r="J249" s="53" t="n"/>
      <c r="K249" s="384" t="n"/>
      <c r="P249" s="387" t="n"/>
      <c r="Q249" s="387" t="n"/>
      <c r="R249" s="387" t="n"/>
      <c r="S249" s="387" t="n"/>
    </row>
    <row r="250" ht="14.25" customFormat="1" customHeight="1" s="1">
      <c r="A250" s="49" t="inlineStr">
        <is>
          <t>90. 총 합계</t>
        </is>
      </c>
      <c r="B250" s="16">
        <f>B241+B248+B249</f>
        <v/>
      </c>
      <c r="C250" s="50" t="n"/>
      <c r="D250" s="50" t="n"/>
      <c r="E250" s="50" t="n"/>
      <c r="F250" s="3" t="n"/>
      <c r="G250" s="2" t="n"/>
      <c r="H250" s="2" t="n"/>
      <c r="I250" s="3" t="n"/>
      <c r="J250" s="53" t="inlineStr">
        <is>
          <t> </t>
        </is>
      </c>
      <c r="K250" s="62" t="inlineStr">
        <is>
          <t> </t>
        </is>
      </c>
      <c r="P250" s="387" t="n"/>
      <c r="Q250" s="387" t="n"/>
      <c r="R250" s="387" t="n"/>
      <c r="S250" s="387" t="n"/>
    </row>
    <row r="251" customFormat="1" s="1">
      <c r="A251" s="49" t="inlineStr">
        <is>
          <t>91. 가용 자산</t>
        </is>
      </c>
      <c r="B251" s="16">
        <f>B241+B248+B249</f>
        <v/>
      </c>
      <c r="C251" s="50" t="n"/>
      <c r="D251" s="50" t="n"/>
      <c r="E251" s="50" t="n"/>
      <c r="F251" s="3" t="n"/>
      <c r="G251" s="2" t="n"/>
      <c r="H251" s="2" t="n"/>
      <c r="I251" s="3" t="n"/>
      <c r="J251" s="55" t="inlineStr">
        <is>
          <t>수입(B) 총합</t>
        </is>
      </c>
      <c r="K251" s="63">
        <f>SUM(K246:K250)</f>
        <v/>
      </c>
      <c r="P251" s="387" t="n"/>
      <c r="Q251" s="387" t="n"/>
      <c r="R251" s="387" t="n"/>
      <c r="S251" s="387" t="n"/>
    </row>
    <row r="252" customFormat="1" s="1">
      <c r="A252" s="385" t="inlineStr">
        <is>
          <t xml:space="preserve">1월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56" t="inlineStr">
        <is>
          <t>총 합계([B] -[A])</t>
        </is>
      </c>
      <c r="K252" s="64">
        <f>K251-K245</f>
        <v/>
      </c>
      <c r="P252" s="387" t="n"/>
      <c r="Q252" s="387" t="n"/>
      <c r="R252" s="387" t="n"/>
      <c r="S252" s="387" t="n"/>
    </row>
    <row r="253" ht="13.5" customFormat="1" customHeight="1" s="1">
      <c r="F253" s="3" t="n"/>
      <c r="G253" s="2" t="n"/>
      <c r="H253" s="2" t="n"/>
      <c r="I253" s="3" t="n"/>
      <c r="P253" s="387" t="n"/>
      <c r="Q253" s="387" t="n"/>
      <c r="R253" s="387" t="n"/>
      <c r="S253" s="387" t="n"/>
    </row>
    <row r="254" ht="13.5" customFormat="1" customHeight="1" s="1">
      <c r="F254" s="3" t="n"/>
      <c r="G254" s="2" t="n"/>
      <c r="H254" s="2" t="n"/>
      <c r="I254" s="3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2016.12.31</t>
        </is>
      </c>
      <c r="B255" s="374" t="n"/>
      <c r="C255" s="374" t="n"/>
      <c r="D255" s="374" t="n"/>
      <c r="E255" s="375" t="n"/>
      <c r="F255" s="3" t="n"/>
      <c r="G255" s="378" t="inlineStr">
        <is>
          <t xml:space="preserve"> 은행 결산</t>
        </is>
      </c>
      <c r="H255" s="375" t="n"/>
      <c r="I255" s="3" t="n"/>
      <c r="J255" s="379" t="inlineStr">
        <is>
          <t>12월 지출</t>
        </is>
      </c>
      <c r="K255" s="375" t="n"/>
      <c r="P255" s="387" t="n"/>
      <c r="Q255" s="387" t="n"/>
      <c r="R255" s="387" t="n"/>
      <c r="S255" s="387" t="n"/>
    </row>
    <row r="256" ht="11.25" customFormat="1" customHeigh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3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>
      <c r="A257" s="45" t="inlineStr">
        <is>
          <t>01. SC은행([06] - [05])</t>
        </is>
      </c>
      <c r="B257" s="59">
        <f>H260</f>
        <v/>
      </c>
      <c r="C257" s="42" t="n"/>
      <c r="D257" s="42" t="n"/>
      <c r="E257" s="42" t="n"/>
      <c r="F257" s="1" t="n"/>
      <c r="G257" s="51" t="inlineStr">
        <is>
          <t>SC은행(두드림통장)</t>
        </is>
      </c>
      <c r="H257" s="83" t="n">
        <v>10172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>
      <c r="A258" s="7" t="inlineStr">
        <is>
          <t>70. [국민B] KB 국민행복 적금(루옌)</t>
        </is>
      </c>
      <c r="B258" s="98" t="n">
        <v>1500000</v>
      </c>
      <c r="C258" s="8" t="n"/>
      <c r="D258" s="8" t="n"/>
      <c r="E258" s="19" t="n">
        <v>500000</v>
      </c>
      <c r="F258" s="1" t="n"/>
      <c r="G258" s="51" t="inlineStr">
        <is>
          <t>신한은행</t>
        </is>
      </c>
      <c r="H258" s="83" t="n">
        <v>19749106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2.75" customFormat="1" customHeight="1" s="1">
      <c r="A259" s="7" t="inlineStr">
        <is>
          <t>71. [기업B] 신서민섬김 적금(루옌)</t>
        </is>
      </c>
      <c r="B259" s="98" t="n">
        <v>5740000</v>
      </c>
      <c r="C259" s="8" t="n"/>
      <c r="D259" s="8" t="n"/>
      <c r="E259" s="19" t="n">
        <v>410000</v>
      </c>
      <c r="F259" s="2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L259" s="3" t="n"/>
      <c r="N259" s="3" t="n"/>
      <c r="O259" s="3" t="n"/>
      <c r="P259" s="387" t="n"/>
      <c r="Q259" s="387" t="n"/>
      <c r="R259" s="387" t="n"/>
      <c r="S259" s="387" t="n"/>
    </row>
    <row r="260" customFormat="1" s="1">
      <c r="A260" s="7" t="inlineStr">
        <is>
          <t>72. [신한B] 신한 새희망 적금[루옌]</t>
        </is>
      </c>
      <c r="B260" s="98" t="n">
        <v>4100000</v>
      </c>
      <c r="C260" s="8" t="n"/>
      <c r="D260" s="8" t="n"/>
      <c r="E260" s="19" t="n">
        <v>200000</v>
      </c>
      <c r="F260" s="2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P260" s="387" t="n"/>
      <c r="Q260" s="387" t="n"/>
      <c r="R260" s="387" t="n"/>
      <c r="S260" s="387" t="n"/>
    </row>
    <row r="261" customFormat="1" s="1">
      <c r="A261" s="7" t="inlineStr">
        <is>
          <t>73. [우리B] 주택청약종합저축(태만)</t>
        </is>
      </c>
      <c r="B261" s="98" t="n">
        <v>1900000</v>
      </c>
      <c r="C261" s="8" t="n"/>
      <c r="D261" s="8" t="n"/>
      <c r="E261" s="19" t="inlineStr">
        <is>
          <t> </t>
        </is>
      </c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43" t="inlineStr">
        <is>
          <t>1. 총 예적금</t>
        </is>
      </c>
      <c r="B262" s="60">
        <f>SUM(B257:B261)</f>
        <v/>
      </c>
      <c r="C262" s="44" t="n"/>
      <c r="D262" s="44" t="n"/>
      <c r="E262" s="44" t="n"/>
      <c r="F262" s="3" t="n"/>
      <c r="G262" s="2" t="n"/>
      <c r="H262" s="3" t="n"/>
      <c r="I262" s="3" t="n"/>
      <c r="J262" s="311" t="n"/>
      <c r="K262" s="311" t="n"/>
      <c r="N262" s="138" t="inlineStr">
        <is>
          <t>보험명</t>
        </is>
      </c>
      <c r="O262" s="139" t="inlineStr">
        <is>
          <t>금액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11. 무배당 PCA 드림링크 변액유니버셜보험 II(매형, 진태만)</t>
        </is>
      </c>
      <c r="B263" s="135" t="n">
        <v>8818177</v>
      </c>
      <c r="C263" s="137" t="n"/>
      <c r="D263" s="42" t="inlineStr">
        <is>
          <t> </t>
        </is>
      </c>
      <c r="E263" s="42" t="inlineStr">
        <is>
          <t> </t>
        </is>
      </c>
      <c r="F263" s="3" t="n"/>
      <c r="G263" s="2" t="n"/>
      <c r="H263" s="3" t="n"/>
      <c r="I263" s="3" t="n"/>
      <c r="J263" s="311" t="n"/>
      <c r="K263" s="311" t="n"/>
      <c r="N263" s="53" t="inlineStr">
        <is>
          <t>11. 무배당 PCA 드림링크 변액유니버셜보험 II(매형, 진태만)</t>
        </is>
      </c>
      <c r="O263" s="135" t="n">
        <v>8818177</v>
      </c>
      <c r="P263" s="3" t="n"/>
      <c r="R263" s="387" t="n"/>
      <c r="S263" s="387" t="n"/>
    </row>
    <row r="264" customFormat="1" s="1">
      <c r="A264" s="42" t="inlineStr">
        <is>
          <t>12. 무배당 PCA 스타트(start) 어린이 변액유니버셜보험 II(진수종)</t>
        </is>
      </c>
      <c r="B264" s="135" t="n">
        <v>7266358</v>
      </c>
      <c r="C264" s="137" t="n"/>
      <c r="D264" s="42" t="n"/>
      <c r="E264" s="42" t="n"/>
      <c r="F264" s="3" t="n"/>
      <c r="G264" s="2" t="n"/>
      <c r="H264" s="3" t="n"/>
      <c r="I264" s="3" t="n"/>
      <c r="J264" s="311" t="n"/>
      <c r="K264" s="311" t="n"/>
      <c r="L264" s="3" t="n"/>
      <c r="N264" s="53" t="inlineStr">
        <is>
          <t>12. 무배당 PCA 스타트(start) 어린이 변액유니버셜보험 II(진수종)</t>
        </is>
      </c>
      <c r="O264" s="135" t="n">
        <v>7266358</v>
      </c>
      <c r="R264" s="387" t="n"/>
      <c r="S264" s="387" t="n"/>
    </row>
    <row r="265" customFormat="1" s="1">
      <c r="A265" s="42" t="inlineStr">
        <is>
          <t>13. MET 무배당 마스터플랜 변액유니버셜종신보험(진태만)</t>
        </is>
      </c>
      <c r="B265" s="135" t="n">
        <v>7319107</v>
      </c>
      <c r="C265" s="137" t="n"/>
      <c r="D265" s="46" t="n"/>
      <c r="E265" s="46" t="n"/>
      <c r="F265" s="3" t="n"/>
      <c r="G265" s="2" t="n"/>
      <c r="H265" s="3" t="n"/>
      <c r="I265" s="3" t="n"/>
      <c r="J265" s="311" t="n"/>
      <c r="K265" s="311" t="n"/>
      <c r="N265" s="53" t="inlineStr">
        <is>
          <t>13. MET 무배당 마스터플랜 변액유니버셜종신보험(이윤심, 진태만)</t>
        </is>
      </c>
      <c r="O265" s="135" t="n">
        <v>7319107</v>
      </c>
      <c r="S265" s="387" t="n"/>
    </row>
    <row r="266" ht="11.25" customFormat="1" customHeight="1" s="1">
      <c r="A266" s="42" t="inlineStr">
        <is>
          <t>21. 무배당 한아름행복플러스종합보험1404(한화손해보험)(진태만)</t>
        </is>
      </c>
      <c r="B266" s="61" t="n">
        <v>43000</v>
      </c>
      <c r="C266" s="137" t="n"/>
      <c r="D266" s="42" t="n"/>
      <c r="E266" s="42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N266" s="311" t="n"/>
      <c r="O266" s="135" t="inlineStr">
        <is>
          <t> </t>
        </is>
      </c>
      <c r="P266" s="3" t="n"/>
      <c r="R266" s="3" t="n"/>
      <c r="S266" s="387" t="n"/>
    </row>
    <row r="267" ht="11.25" customFormat="1" customHeight="1" s="1">
      <c r="A267" s="42" t="inlineStr">
        <is>
          <t>22. 무배당 굿앤굿어린이CI보험(Hi1304)(현대해상, 진수종)</t>
        </is>
      </c>
      <c r="B267" s="61" t="n">
        <v>52000</v>
      </c>
      <c r="C267" s="137" t="n"/>
      <c r="D267" s="42" t="n"/>
      <c r="E267" s="42" t="n"/>
      <c r="F267" s="3" t="n"/>
      <c r="G267" s="17" t="inlineStr">
        <is>
          <t>총 합계</t>
        </is>
      </c>
      <c r="H267" s="11">
        <f>B272-B468</f>
        <v/>
      </c>
      <c r="I267" s="3" t="n"/>
      <c r="J267" s="54" t="inlineStr">
        <is>
          <t>지출(A) 총합</t>
        </is>
      </c>
      <c r="K267" s="63">
        <f>K257+K258+K263</f>
        <v/>
      </c>
      <c r="N267" s="311" t="n"/>
      <c r="O267" s="311" t="n"/>
      <c r="R267" s="3" t="n"/>
      <c r="S267" s="387" t="n"/>
    </row>
    <row r="268" ht="11.25" customFormat="1" customHeight="1" s="1">
      <c r="A268" s="42" t="inlineStr">
        <is>
          <t>23. 무배당플러스유니버설CI보험(한화생명, 루옌)</t>
        </is>
      </c>
      <c r="B268" s="61" t="n">
        <v>79217</v>
      </c>
      <c r="C268" s="137" t="n"/>
      <c r="D268" s="42" t="n"/>
      <c r="E268" s="42" t="n"/>
      <c r="F268" s="3" t="n"/>
      <c r="G268" s="17" t="inlineStr">
        <is>
          <t>가용 자산</t>
        </is>
      </c>
      <c r="H268" s="73">
        <f>B273-B301</f>
        <v/>
      </c>
      <c r="I268" s="3" t="n"/>
      <c r="J268" s="53" t="inlineStr">
        <is>
          <t>01. 급여</t>
        </is>
      </c>
      <c r="K268" s="67" t="n">
        <v>3890850</v>
      </c>
      <c r="N268" s="311" t="n"/>
      <c r="O268" s="311" t="n"/>
      <c r="S268" s="387" t="n"/>
    </row>
    <row r="269" customFormat="1" s="1">
      <c r="A269" s="42" t="inlineStr">
        <is>
          <t>90. 무배당 PCA 프리미어 변액유니버셜보험 III(저축형)</t>
        </is>
      </c>
      <c r="B269" s="80" t="n">
        <v>9596444</v>
      </c>
      <c r="C269" s="137" t="n"/>
      <c r="D269" s="42" t="n"/>
      <c r="E269" s="134" t="n"/>
      <c r="F269" s="3" t="n"/>
      <c r="G269" s="2" t="n"/>
      <c r="H269" s="2" t="n"/>
      <c r="I269" s="3" t="n"/>
      <c r="J269" s="53" t="inlineStr">
        <is>
          <t> </t>
        </is>
      </c>
      <c r="K269" s="62" t="inlineStr">
        <is>
          <t> </t>
        </is>
      </c>
      <c r="N269" s="53" t="inlineStr">
        <is>
          <t>90. 무배당 PCA 프리미어 변액유니버셜보험 III(저축형)</t>
        </is>
      </c>
      <c r="O269" s="135" t="n">
        <v>9596444</v>
      </c>
      <c r="P269" s="387" t="n"/>
      <c r="S269" s="387" t="n"/>
    </row>
    <row r="270" customFormat="1" s="1">
      <c r="A270" s="47" t="inlineStr">
        <is>
          <t>2. 총 보험금</t>
        </is>
      </c>
      <c r="B270" s="14">
        <f>SUM(B263:B265)+B269</f>
        <v/>
      </c>
      <c r="C270" s="48" t="n"/>
      <c r="D270" s="48" t="n"/>
      <c r="E270" s="48" t="n"/>
      <c r="F270" s="3" t="n"/>
      <c r="G270" s="2" t="n"/>
      <c r="H270" s="2" t="n"/>
      <c r="I270" s="3" t="n"/>
      <c r="J270" s="53" t="n"/>
      <c r="K270" s="384" t="n"/>
      <c r="N270" s="140" t="inlineStr">
        <is>
          <t>합계</t>
        </is>
      </c>
      <c r="O270" s="141">
        <f>SUM(O261:O269)</f>
        <v/>
      </c>
      <c r="P270" s="141">
        <f>O270-O269</f>
        <v/>
      </c>
      <c r="Q270" s="387" t="n"/>
      <c r="R270" s="387" t="n"/>
      <c r="S270" s="387" t="n"/>
    </row>
    <row r="271" customFormat="1" s="1">
      <c r="A271" s="47" t="inlineStr">
        <is>
          <t>3. 전세금</t>
        </is>
      </c>
      <c r="B271" s="15" t="n">
        <v>250000000</v>
      </c>
      <c r="C271" s="48" t="n"/>
      <c r="D271" s="48" t="n"/>
      <c r="E271" s="48" t="n"/>
      <c r="F271" s="3" t="n"/>
      <c r="G271" s="2" t="n"/>
      <c r="H271" s="3" t="n"/>
      <c r="I271" s="3" t="n"/>
      <c r="J271" s="53" t="n"/>
      <c r="K271" s="384" t="n"/>
      <c r="N271" s="3" t="n"/>
      <c r="P271" s="387" t="n"/>
      <c r="Q271" s="387" t="n"/>
      <c r="R271" s="387" t="n"/>
      <c r="S271" s="387" t="n"/>
    </row>
    <row r="272" ht="13.5" customFormat="1" customHeight="1" s="1">
      <c r="A272" s="49" t="inlineStr">
        <is>
          <t>90. 총 합계</t>
        </is>
      </c>
      <c r="B272" s="16">
        <f>B262+B270+B271</f>
        <v/>
      </c>
      <c r="C272" s="50" t="n"/>
      <c r="D272" s="50" t="n"/>
      <c r="E272" s="50" t="n"/>
      <c r="F272" s="3" t="n"/>
      <c r="G272" s="2" t="n"/>
      <c r="H272" s="2" t="n"/>
      <c r="I272" s="3" t="n"/>
      <c r="J272" s="55" t="inlineStr">
        <is>
          <t>수입(B) 총합</t>
        </is>
      </c>
      <c r="K272" s="63">
        <f>SUM(K268:K271)</f>
        <v/>
      </c>
      <c r="P272" s="387" t="n"/>
      <c r="Q272" s="387" t="n"/>
      <c r="R272" s="387" t="n"/>
      <c r="S272" s="387" t="n"/>
    </row>
    <row r="273" customFormat="1" s="1">
      <c r="A273" s="49" t="inlineStr">
        <is>
          <t>91. 가용 자산</t>
        </is>
      </c>
      <c r="B273" s="16">
        <f>B262+B270+B271</f>
        <v/>
      </c>
      <c r="C273" s="50" t="n"/>
      <c r="D273" s="50" t="n"/>
      <c r="E273" s="50" t="n"/>
      <c r="F273" s="3" t="n"/>
      <c r="G273" s="2" t="n"/>
      <c r="H273" s="2" t="n"/>
      <c r="I273" s="3" t="n"/>
      <c r="J273" s="56" t="inlineStr">
        <is>
          <t>총 합계([B] -[A])</t>
        </is>
      </c>
      <c r="K273" s="64">
        <f>K272-K267</f>
        <v/>
      </c>
      <c r="P273" s="387" t="n"/>
      <c r="Q273" s="387" t="n"/>
      <c r="R273" s="387" t="n"/>
      <c r="S273" s="387" t="n"/>
    </row>
    <row r="274" customFormat="1" s="1">
      <c r="A274" s="385" t="inlineStr">
        <is>
          <t xml:space="preserve">12월 결산  </t>
        </is>
      </c>
      <c r="B274" s="374" t="n"/>
      <c r="C274" s="374" t="n"/>
      <c r="D274" s="374" t="n"/>
      <c r="E274" s="375" t="n"/>
      <c r="F274" s="3" t="n"/>
      <c r="G274" s="2" t="n"/>
      <c r="H274" s="2" t="n"/>
      <c r="I274" s="3" t="n"/>
      <c r="P274" s="387" t="n"/>
      <c r="Q274" s="387" t="n"/>
      <c r="R274" s="387" t="n"/>
      <c r="S274" s="387" t="n"/>
    </row>
    <row r="275" customFormat="1" s="1">
      <c r="F275" s="3" t="n"/>
      <c r="G275" s="2" t="n"/>
      <c r="H275" s="2" t="n"/>
      <c r="I275" s="3" t="n"/>
      <c r="P275" s="387" t="n"/>
      <c r="Q275" s="387" t="n"/>
      <c r="R275" s="387" t="n"/>
      <c r="S275" s="387" t="n"/>
    </row>
    <row r="276" ht="14.25" customFormat="1" customHeight="1" s="1">
      <c r="F276" s="3" t="n"/>
      <c r="G276" s="2" t="n"/>
      <c r="H276" s="2" t="n"/>
      <c r="I276" s="3" t="n"/>
      <c r="J276" s="2" t="n"/>
      <c r="K276" s="2" t="n"/>
      <c r="P276" s="387" t="n"/>
      <c r="Q276" s="387" t="n"/>
      <c r="R276" s="387" t="n"/>
      <c r="S276" s="387" t="n"/>
    </row>
    <row r="277" customFormat="1" s="1">
      <c r="F277" s="3" t="n"/>
      <c r="G277" s="2" t="n"/>
      <c r="H277" s="2" t="n"/>
      <c r="I277" s="3" t="n"/>
      <c r="N277" s="3" t="n"/>
      <c r="Q277" s="387" t="n"/>
      <c r="R277" s="387" t="n"/>
      <c r="S277" s="387" t="n"/>
    </row>
    <row r="278" customFormat="1" s="1">
      <c r="F278" s="3" t="n"/>
      <c r="G278" s="2" t="n"/>
      <c r="H278" s="2" t="n"/>
      <c r="I278" s="3" t="n"/>
      <c r="N278" s="3" t="n"/>
      <c r="P278" s="3" t="n"/>
      <c r="Q278" s="387" t="n"/>
      <c r="R278" s="387" t="n"/>
      <c r="S278" s="387" t="n"/>
    </row>
    <row r="279" ht="13.5" customFormat="1" customHeight="1" s="1">
      <c r="F279" s="3" t="n"/>
      <c r="P279" s="3" t="n"/>
      <c r="Q279" s="387" t="n"/>
      <c r="R279" s="387" t="n"/>
      <c r="S279" s="387" t="n"/>
    </row>
    <row r="280" customFormat="1" s="1">
      <c r="Q280" s="387" t="n"/>
      <c r="R280" s="387" t="n"/>
      <c r="S280" s="387" t="n"/>
    </row>
    <row r="281" ht="13.5" customFormat="1" customHeight="1" s="1">
      <c r="F281" s="3" t="n"/>
      <c r="J281" s="2" t="n"/>
      <c r="K281" s="2" t="n"/>
      <c r="Q281" s="387" t="n"/>
      <c r="R281" s="387" t="n"/>
      <c r="S281" s="387" t="n"/>
    </row>
    <row r="282" ht="30.75" customFormat="1" customHeight="1" s="1">
      <c r="F282" s="3" t="n"/>
      <c r="J282" s="2" t="n"/>
      <c r="K282" s="2" t="n"/>
      <c r="N282" s="3" t="n"/>
      <c r="P282" s="387" t="n"/>
      <c r="Q282" s="387" t="n"/>
      <c r="R282" s="387" t="n"/>
      <c r="S282" s="387" t="n"/>
    </row>
    <row r="283">
      <c r="F283" s="1" t="n"/>
      <c r="P283" s="387" t="n"/>
      <c r="Q283" s="387" t="n"/>
      <c r="R283" s="387" t="n"/>
      <c r="S283" s="387" t="n"/>
    </row>
    <row r="284">
      <c r="F284" s="1" t="n"/>
      <c r="P284" s="387" t="n"/>
      <c r="Q284" s="387" t="n"/>
      <c r="R284" s="387" t="n"/>
      <c r="S284" s="387" t="n"/>
    </row>
    <row r="285">
      <c r="F285" s="1" t="n"/>
      <c r="P285" s="387" t="n"/>
      <c r="Q285" s="387" t="n"/>
      <c r="R285" s="387" t="n"/>
      <c r="S285" s="387" t="n"/>
    </row>
    <row r="286">
      <c r="F286" s="1" t="n"/>
      <c r="P286" s="387" t="n"/>
      <c r="Q286" s="387" t="n"/>
      <c r="R286" s="387" t="n"/>
      <c r="S286" s="387" t="n"/>
    </row>
    <row r="287" ht="13.5" customFormat="1" customHeight="1" s="1"/>
    <row r="288" customFormat="1" s="1"/>
  </sheetData>
  <mergeCells count="53">
    <mergeCell ref="A24:E24"/>
    <mergeCell ref="J171:K171"/>
    <mergeCell ref="A45:E45"/>
    <mergeCell ref="A1:E1"/>
    <mergeCell ref="A168:E168"/>
    <mergeCell ref="J87:K87"/>
    <mergeCell ref="A87:E87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3:H3"/>
    <mergeCell ref="A3:E3"/>
    <mergeCell ref="G87:H87"/>
    <mergeCell ref="A105:E105"/>
    <mergeCell ref="A21:E21"/>
    <mergeCell ref="J108:K108"/>
    <mergeCell ref="A192:E192"/>
    <mergeCell ref="J234:K234"/>
    <mergeCell ref="G24:H24"/>
    <mergeCell ref="A210:E210"/>
    <mergeCell ref="A213:E213"/>
    <mergeCell ref="G108:H108"/>
    <mergeCell ref="A42:E42"/>
    <mergeCell ref="A129:E129"/>
    <mergeCell ref="G45:H45"/>
    <mergeCell ref="G234:H234"/>
    <mergeCell ref="G192:H192"/>
    <mergeCell ref="J255:K255"/>
    <mergeCell ref="A234:E234"/>
    <mergeCell ref="J66:K66"/>
    <mergeCell ref="A150:E150"/>
    <mergeCell ref="A126:E126"/>
    <mergeCell ref="J3:K3"/>
    <mergeCell ref="A231:E231"/>
    <mergeCell ref="J192:K192"/>
    <mergeCell ref="G129:H129"/>
    <mergeCell ref="A171:E171"/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</mergeCells>
  <pageMargins left="0.7" right="0.7" top="0.75" bottom="0.75" header="0.3" footer="0.3"/>
  <pageSetup orientation="portrait" paperSize="9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70"/>
  <sheetViews>
    <sheetView workbookViewId="0">
      <selection activeCell="D34" sqref="D34"/>
    </sheetView>
  </sheetViews>
  <sheetFormatPr baseColWidth="8" defaultRowHeight="13.5"/>
  <cols>
    <col width="43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7.6640625" bestFit="1" customWidth="1" style="1" min="13" max="13"/>
    <col width="8.88671875" customWidth="1" style="1" min="14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자산(2016)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2.75" customFormat="1" customHeight="1" s="1">
      <c r="A3" s="164" t="inlineStr">
        <is>
          <t>2016.12.31</t>
        </is>
      </c>
      <c r="B3" s="374" t="n"/>
      <c r="C3" s="374" t="n"/>
      <c r="D3" s="374" t="n"/>
      <c r="E3" s="375" t="n"/>
      <c r="F3" s="2" t="n"/>
      <c r="G3" s="378" t="inlineStr">
        <is>
          <t xml:space="preserve"> 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2" t="inlineStr">
        <is>
          <t>KB종합통장-저축예금</t>
        </is>
      </c>
      <c r="B5" s="57" t="n">
        <v>0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10172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42" t="inlineStr">
        <is>
          <t>KB Smart폰 예금</t>
        </is>
      </c>
      <c r="B6" s="57" t="n">
        <v>0</v>
      </c>
      <c r="C6" s="42" t="n"/>
      <c r="D6" s="42" t="n"/>
      <c r="E6" s="42" t="n"/>
      <c r="F6" s="3" t="n"/>
      <c r="G6" s="51" t="inlineStr">
        <is>
          <t>신한은행</t>
        </is>
      </c>
      <c r="H6" s="83" t="n">
        <v>19749106</v>
      </c>
      <c r="I6" s="3" t="n"/>
      <c r="J6" s="66" t="inlineStr">
        <is>
          <t>01. 우리카드 지출</t>
        </is>
      </c>
      <c r="K6" s="68" t="n">
        <v>1003848</v>
      </c>
      <c r="P6" s="387" t="n"/>
      <c r="Q6" s="387" t="n"/>
      <c r="R6" s="387" t="n"/>
      <c r="S6" s="387" t="n"/>
    </row>
    <row r="7" ht="11.25" customFormat="1" customHeight="1" s="1">
      <c r="A7" s="42" t="inlineStr">
        <is>
          <t>기타</t>
        </is>
      </c>
      <c r="B7" s="57" t="n">
        <v>0</v>
      </c>
      <c r="C7" s="42" t="n"/>
      <c r="D7" s="42" t="n"/>
      <c r="E7" s="42" t="n"/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inlineStr">
        <is>
          <t> </t>
        </is>
      </c>
      <c r="P7" s="387" t="n"/>
      <c r="Q7" s="387" t="n"/>
      <c r="R7" s="387" t="n"/>
      <c r="S7" s="387" t="n"/>
    </row>
    <row r="8" ht="11.25" customFormat="1" customHeight="1" s="1">
      <c r="A8" s="43" t="inlineStr">
        <is>
          <t xml:space="preserve">KB 총금액 </t>
        </is>
      </c>
      <c r="B8" s="58">
        <f>SUM(B5:B7)</f>
        <v/>
      </c>
      <c r="C8" s="44" t="n"/>
      <c r="D8" s="44" t="n"/>
      <c r="E8" s="44" t="n"/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45" t="inlineStr">
        <is>
          <t>01. SC은행([06] - [05])</t>
        </is>
      </c>
      <c r="B9" s="59">
        <f>H8</f>
        <v/>
      </c>
      <c r="C9" s="42" t="n"/>
      <c r="D9" s="42" t="n"/>
      <c r="E9" s="42" t="n"/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7" t="inlineStr">
        <is>
          <t>70. [국민B] KB 국민행복 적금(루옌)</t>
        </is>
      </c>
      <c r="B10" s="98">
        <f>B38+E10</f>
        <v/>
      </c>
      <c r="C10" s="8" t="n"/>
      <c r="D10" s="8" t="n"/>
      <c r="E10" s="19" t="n">
        <v>500000</v>
      </c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7" t="inlineStr">
        <is>
          <t>71. [기업B] 신서민섬김 적금(루옌)</t>
        </is>
      </c>
      <c r="B11" s="98">
        <f>B39+E11</f>
        <v/>
      </c>
      <c r="C11" s="8" t="n"/>
      <c r="D11" s="8" t="n"/>
      <c r="E11" s="19" t="n">
        <v>410000</v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7" t="inlineStr">
        <is>
          <t>72. [신한B] 신한 새희망 적금[루옌]</t>
        </is>
      </c>
      <c r="B12" s="98">
        <f>B40+E12</f>
        <v/>
      </c>
      <c r="C12" s="8" t="n"/>
      <c r="D12" s="8" t="n"/>
      <c r="E12" s="19" t="n">
        <v>200000</v>
      </c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customFormat="1" s="1">
      <c r="A13" s="7" t="inlineStr">
        <is>
          <t>73. [우리B] 주택청약종합저축(태만)</t>
        </is>
      </c>
      <c r="B13" s="98" t="n">
        <v>1900000</v>
      </c>
      <c r="C13" s="8" t="n"/>
      <c r="D13" s="8" t="n"/>
      <c r="E13" s="19" t="inlineStr">
        <is>
          <t> </t>
        </is>
      </c>
      <c r="F13" s="3" t="n"/>
      <c r="G13" s="2" t="n"/>
      <c r="H13" s="3" t="n"/>
      <c r="I13" s="3" t="n"/>
      <c r="J13" s="311" t="n"/>
      <c r="K13" s="311" t="n"/>
      <c r="N13" s="3" t="n"/>
      <c r="O13" s="3" t="n"/>
      <c r="P13" s="387" t="n"/>
      <c r="Q13" s="387" t="n"/>
      <c r="R13" s="387" t="n"/>
      <c r="S13" s="387" t="n"/>
    </row>
    <row r="14" ht="11.25" customFormat="1" customHeight="1" s="1">
      <c r="A14" s="43" t="inlineStr">
        <is>
          <t>1. 총 예적금</t>
        </is>
      </c>
      <c r="B14" s="60">
        <f>SUM(B9:B13)</f>
        <v/>
      </c>
      <c r="C14" s="44" t="n"/>
      <c r="D14" s="44" t="n"/>
      <c r="E14" s="44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311" t="n"/>
      <c r="K14" s="311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11. 무배당 PCA 드림링크 변액유니버셜보험 II[02](매형, 진태만)</t>
        </is>
      </c>
      <c r="B15" s="133">
        <f>B43+E15</f>
        <v/>
      </c>
      <c r="C15" s="134" t="n"/>
      <c r="D15" s="42" t="inlineStr">
        <is>
          <t> </t>
        </is>
      </c>
      <c r="E15" s="19" t="n">
        <v>300000</v>
      </c>
      <c r="F15" s="3" t="n"/>
      <c r="G15" s="17" t="inlineStr">
        <is>
          <t>총 합계</t>
        </is>
      </c>
      <c r="H15" s="11">
        <f>B26-B222</f>
        <v/>
      </c>
      <c r="I15" s="3" t="n"/>
      <c r="J15" s="54" t="inlineStr">
        <is>
          <t>지출(A) 총합</t>
        </is>
      </c>
      <c r="K15" s="63">
        <f>K5+K6+K11</f>
        <v/>
      </c>
      <c r="O15" s="135" t="n">
        <v>8818177</v>
      </c>
      <c r="P15" s="387" t="n"/>
      <c r="Q15" s="387" t="n"/>
      <c r="R15" s="387" t="n"/>
      <c r="S15" s="387" t="n"/>
    </row>
    <row r="16" ht="11.25" customFormat="1" customHeight="1" s="1">
      <c r="A16" s="42" t="inlineStr">
        <is>
          <t>12. 무배당 PCA 스타트(start) 어린이 변액유니버셜보험 II[03](진수종)</t>
        </is>
      </c>
      <c r="B16" s="61" t="n">
        <v>340440</v>
      </c>
      <c r="C16" s="42" t="n"/>
      <c r="D16" s="42" t="n"/>
      <c r="E16" s="19" t="n">
        <v>340440</v>
      </c>
      <c r="F16" s="3" t="n"/>
      <c r="G16" s="17" t="inlineStr">
        <is>
          <t>가용 자산</t>
        </is>
      </c>
      <c r="H16" s="73">
        <f>B27-B55</f>
        <v/>
      </c>
      <c r="I16" s="3" t="n"/>
      <c r="J16" s="53" t="inlineStr">
        <is>
          <t>01. 급여</t>
        </is>
      </c>
      <c r="K16" s="67" t="n">
        <v>3890850</v>
      </c>
      <c r="N16" s="3" t="n"/>
      <c r="O16" s="135" t="n">
        <v>7266358</v>
      </c>
      <c r="P16" s="387" t="n"/>
      <c r="Q16" s="387" t="n"/>
      <c r="R16" s="387" t="n"/>
      <c r="S16" s="387" t="n"/>
    </row>
    <row r="17" customFormat="1" s="1">
      <c r="A17" s="42" t="inlineStr">
        <is>
          <t>13. MET 무배당 마스터플랜 변액유니버셜종신보험[04]</t>
        </is>
      </c>
      <c r="B17" s="135" t="n">
        <v>7401256</v>
      </c>
      <c r="C17" s="134" t="n"/>
      <c r="D17" s="46" t="n"/>
      <c r="E17" s="19" t="n">
        <v>85600</v>
      </c>
      <c r="F17" s="3" t="n"/>
      <c r="G17" s="2" t="n"/>
      <c r="H17" s="3" t="n"/>
      <c r="I17" s="3" t="n"/>
      <c r="J17" s="53" t="n"/>
      <c r="K17" s="384" t="n"/>
      <c r="O17" s="135" t="n">
        <v>7401256</v>
      </c>
      <c r="P17" s="387" t="n"/>
      <c r="Q17" s="387" t="n"/>
      <c r="R17" s="387" t="n"/>
      <c r="S17" s="387" t="n"/>
    </row>
    <row r="18" ht="13.5" customFormat="1" customHeight="1" s="1">
      <c r="A18" s="42" t="inlineStr">
        <is>
          <t>21. 무배당 한아름행복플러스종합보험1404(한화손해보험)(진태만)</t>
        </is>
      </c>
      <c r="B18" s="61" t="n">
        <v>43000</v>
      </c>
      <c r="C18" s="42" t="n"/>
      <c r="D18" s="42" t="n"/>
      <c r="E18" s="42" t="n"/>
      <c r="F18" s="3" t="n"/>
      <c r="G18" s="2" t="n"/>
      <c r="H18" s="3" t="n"/>
      <c r="I18" s="3" t="n"/>
      <c r="J18" s="53" t="n"/>
      <c r="K18" s="384" t="n"/>
      <c r="O18" s="135" t="inlineStr">
        <is>
          <t> </t>
        </is>
      </c>
      <c r="P18" s="387" t="n"/>
      <c r="Q18" s="387" t="n"/>
      <c r="R18" s="387" t="n"/>
      <c r="S18" s="387" t="n"/>
    </row>
    <row r="19" customFormat="1" s="1">
      <c r="A19" s="42" t="inlineStr">
        <is>
          <t>22. 무배당 굿앤굿어린이CI보험(Hi1304)(현대해상, 진수종)</t>
        </is>
      </c>
      <c r="B19" s="61" t="n">
        <v>52000</v>
      </c>
      <c r="C19" s="42" t="n"/>
      <c r="D19" s="42" t="n"/>
      <c r="E19" s="42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O19" s="311" t="n"/>
      <c r="P19" s="387" t="n"/>
      <c r="Q19" s="387" t="n"/>
      <c r="R19" s="387" t="n"/>
      <c r="S19" s="387" t="n"/>
    </row>
    <row r="20" customFormat="1" s="1">
      <c r="A20" s="42" t="inlineStr">
        <is>
          <t>23. 무배당플러스유니버설CI보험(한화생명, 루옌)</t>
        </is>
      </c>
      <c r="B20" s="61" t="n">
        <v>79217</v>
      </c>
      <c r="C20" s="42" t="n"/>
      <c r="D20" s="42" t="n"/>
      <c r="E20" s="42" t="n"/>
      <c r="F20" s="3" t="n"/>
      <c r="G20" s="2" t="n"/>
      <c r="H20" s="2" t="n"/>
      <c r="I20" s="3" t="n"/>
      <c r="J20" s="53" t="n"/>
      <c r="K20" s="384" t="n"/>
      <c r="O20" s="311" t="n"/>
      <c r="P20" s="387" t="n"/>
      <c r="Q20" s="387" t="n"/>
      <c r="R20" s="387" t="n"/>
      <c r="S20" s="387" t="n"/>
    </row>
    <row r="21" customFormat="1" s="1">
      <c r="A21" s="42" t="inlineStr">
        <is>
          <t>41. 국민건강보험</t>
        </is>
      </c>
      <c r="B21" s="61" t="n">
        <v>38290</v>
      </c>
      <c r="C21" s="42" t="n"/>
      <c r="D21" s="42" t="n"/>
      <c r="E21" s="42" t="n"/>
      <c r="F21" s="3" t="n"/>
      <c r="G21" s="2" t="n"/>
      <c r="H21" s="3" t="n"/>
      <c r="I21" s="3" t="n"/>
      <c r="J21" s="53" t="n"/>
      <c r="K21" s="384" t="n"/>
      <c r="O21" s="311" t="n"/>
      <c r="P21" s="387" t="n"/>
      <c r="Q21" s="387" t="n"/>
      <c r="R21" s="387" t="n"/>
      <c r="S21" s="387" t="n"/>
    </row>
    <row r="22" ht="14.25" customFormat="1" customHeight="1" s="1">
      <c r="A22" s="42" t="inlineStr">
        <is>
          <t>42. 국민연금</t>
        </is>
      </c>
      <c r="B22" s="61" t="n">
        <v>89100</v>
      </c>
      <c r="C22" s="42" t="n"/>
      <c r="D22" s="42" t="n"/>
      <c r="E22" s="42" t="n"/>
      <c r="F22" s="3" t="n"/>
      <c r="G22" s="2" t="n"/>
      <c r="H22" s="2" t="n"/>
      <c r="I22" s="3" t="n"/>
      <c r="J22" s="53" t="inlineStr">
        <is>
          <t> </t>
        </is>
      </c>
      <c r="K22" s="62" t="inlineStr">
        <is>
          <t> </t>
        </is>
      </c>
      <c r="O22" s="311" t="n"/>
      <c r="P22" s="387" t="n"/>
      <c r="Q22" s="387" t="n"/>
      <c r="R22" s="387" t="n"/>
      <c r="S22" s="387" t="n"/>
    </row>
    <row r="23" customFormat="1" s="1">
      <c r="A23" s="42" t="inlineStr">
        <is>
          <t>90. 무배당 PCA 프리미어 변액유니버셜보험 III(저축형)</t>
        </is>
      </c>
      <c r="B23" s="80" t="n">
        <v>8457693</v>
      </c>
      <c r="C23" s="134" t="n"/>
      <c r="D23" s="42" t="n"/>
      <c r="E23" s="42" t="n"/>
      <c r="F23" s="3" t="n"/>
      <c r="G23" s="2" t="n"/>
      <c r="H23" s="2" t="n"/>
      <c r="I23" s="3" t="n"/>
      <c r="J23" s="53" t="inlineStr">
        <is>
          <t> </t>
        </is>
      </c>
      <c r="K23" s="62" t="inlineStr">
        <is>
          <t> </t>
        </is>
      </c>
      <c r="N23" s="3" t="n"/>
      <c r="O23" s="135" t="n">
        <v>9596444</v>
      </c>
      <c r="P23" s="387" t="n"/>
      <c r="Q23" s="387" t="n"/>
      <c r="R23" s="387" t="n"/>
      <c r="S23" s="387" t="n"/>
    </row>
    <row r="24" customFormat="1" s="1">
      <c r="A24" s="47" t="inlineStr">
        <is>
          <t>2. 총 보험금</t>
        </is>
      </c>
      <c r="B24" s="14">
        <f>SUM(B15:B17)+B23</f>
        <v/>
      </c>
      <c r="C24" s="48" t="n"/>
      <c r="D24" s="48" t="n"/>
      <c r="E24" s="48" t="n"/>
      <c r="F24" s="3" t="n"/>
      <c r="G24" s="2" t="n"/>
      <c r="H24" s="2" t="n"/>
      <c r="I24" s="3" t="n"/>
      <c r="J24" s="55" t="inlineStr">
        <is>
          <t>수입(B) 총합</t>
        </is>
      </c>
      <c r="K24" s="63">
        <f>SUM(K16:K22)</f>
        <v/>
      </c>
      <c r="N24" s="3" t="n"/>
      <c r="O24" s="136">
        <f>SUM(O15:O23)</f>
        <v/>
      </c>
      <c r="P24" s="387" t="n"/>
      <c r="Q24" s="387" t="n"/>
      <c r="R24" s="387" t="n"/>
      <c r="S24" s="387" t="n"/>
    </row>
    <row r="25" ht="13.5" customFormat="1" customHeight="1" s="1">
      <c r="A25" s="47" t="inlineStr">
        <is>
          <t>3. 전세금</t>
        </is>
      </c>
      <c r="B25" s="15" t="n">
        <v>250000000</v>
      </c>
      <c r="C25" s="48" t="n"/>
      <c r="D25" s="48" t="n"/>
      <c r="E25" s="48" t="n"/>
      <c r="F25" s="3" t="n"/>
      <c r="G25" s="2" t="n"/>
      <c r="H25" s="2" t="n"/>
      <c r="I25" s="3" t="n"/>
      <c r="J25" s="56" t="inlineStr">
        <is>
          <t>총 합계([B] -[A])</t>
        </is>
      </c>
      <c r="K25" s="64">
        <f>K24-K15</f>
        <v/>
      </c>
      <c r="P25" s="387" t="n"/>
      <c r="Q25" s="387" t="n"/>
      <c r="R25" s="387" t="n"/>
      <c r="S25" s="387" t="n"/>
    </row>
    <row r="26" customFormat="1" s="1">
      <c r="A26" s="49" t="inlineStr">
        <is>
          <t>90. 총 합계</t>
        </is>
      </c>
      <c r="B26" s="16">
        <f>B14+B24+B25</f>
        <v/>
      </c>
      <c r="C26" s="50" t="n"/>
      <c r="D26" s="50" t="n"/>
      <c r="E26" s="50" t="n"/>
      <c r="G26" s="2" t="n"/>
      <c r="H26" s="2" t="n"/>
      <c r="I26" s="3" t="n"/>
      <c r="O26" s="3" t="n"/>
      <c r="P26" s="387" t="n"/>
      <c r="Q26" s="387" t="n"/>
      <c r="R26" s="387" t="n"/>
      <c r="S26" s="387" t="n"/>
    </row>
    <row r="27" ht="13.5" customFormat="1" customHeight="1" s="1">
      <c r="A27" s="49" t="inlineStr">
        <is>
          <t>91. 가용 자산</t>
        </is>
      </c>
      <c r="B27" s="16">
        <f>B14+B23+B25</f>
        <v/>
      </c>
      <c r="C27" s="50" t="n"/>
      <c r="D27" s="50" t="n"/>
      <c r="E27" s="50" t="n"/>
      <c r="F27" s="3" t="n"/>
      <c r="G27" s="2" t="n"/>
      <c r="H27" s="2" t="n"/>
      <c r="I27" s="3" t="n"/>
      <c r="P27" s="387" t="n"/>
      <c r="Q27" s="387" t="n"/>
      <c r="R27" s="387" t="n"/>
      <c r="S27" s="387" t="n"/>
    </row>
    <row r="28" ht="30.75" customFormat="1" customHeight="1" s="1">
      <c r="A28" s="385" t="inlineStr">
        <is>
          <t xml:space="preserve">12월 결산  </t>
        </is>
      </c>
      <c r="B28" s="374" t="n"/>
      <c r="C28" s="374" t="n"/>
      <c r="D28" s="374" t="n"/>
      <c r="E28" s="375" t="n"/>
      <c r="F28" s="3" t="n"/>
      <c r="G28" s="2" t="n"/>
      <c r="H28" s="2" t="n"/>
      <c r="I28" s="3" t="n"/>
      <c r="J28" s="2" t="n"/>
      <c r="K28" s="2" t="n"/>
      <c r="N28" s="3" t="n"/>
      <c r="P28" s="387" t="n"/>
      <c r="Q28" s="387" t="n"/>
      <c r="R28" s="387" t="n"/>
      <c r="S28" s="387" t="n"/>
    </row>
    <row r="29" ht="12.75" customHeight="1">
      <c r="B29" s="1" t="n"/>
      <c r="F29" s="1" t="n"/>
      <c r="H29" s="1" t="n"/>
      <c r="I29" s="1" t="n"/>
      <c r="J29" s="1" t="n"/>
      <c r="K29" s="1" t="n"/>
      <c r="P29" s="387" t="n"/>
      <c r="Q29" s="387" t="n"/>
      <c r="R29" s="387" t="n"/>
      <c r="S29" s="387" t="n"/>
    </row>
    <row r="30">
      <c r="B30" s="1" t="n"/>
      <c r="F30" s="1" t="n"/>
      <c r="H30" s="1" t="n"/>
      <c r="I30" s="1" t="n"/>
      <c r="J30" s="1" t="n"/>
      <c r="K30" s="1" t="n"/>
      <c r="P30" s="387" t="n"/>
      <c r="Q30" s="387" t="n"/>
      <c r="R30" s="387" t="n"/>
      <c r="S30" s="387" t="n"/>
    </row>
    <row r="31" ht="12.75" customFormat="1" customHeight="1" s="1">
      <c r="A31" s="164" t="inlineStr">
        <is>
          <t>2016.11.30</t>
        </is>
      </c>
      <c r="B31" s="374" t="n"/>
      <c r="C31" s="374" t="n"/>
      <c r="D31" s="374" t="n"/>
      <c r="E31" s="375" t="n"/>
      <c r="F31" s="2" t="n"/>
      <c r="G31" s="378" t="inlineStr">
        <is>
          <t xml:space="preserve"> 은행 결산</t>
        </is>
      </c>
      <c r="H31" s="375" t="n"/>
      <c r="I31" s="3" t="n"/>
      <c r="J31" s="379" t="inlineStr">
        <is>
          <t>11월 지출</t>
        </is>
      </c>
      <c r="K31" s="375" t="n"/>
      <c r="L31" s="3" t="n"/>
      <c r="N31" s="3" t="n"/>
      <c r="O31" s="3" t="n"/>
      <c r="P31" s="387" t="n"/>
      <c r="Q31" s="387" t="n"/>
      <c r="R31" s="387" t="n"/>
      <c r="S31" s="387" t="n"/>
    </row>
    <row r="32" customForma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  <c r="P32" s="387" t="n"/>
      <c r="Q32" s="387" t="n"/>
      <c r="R32" s="387" t="n"/>
      <c r="S32" s="387" t="n"/>
    </row>
    <row r="33" ht="11.25" customFormat="1" customHeight="1" s="1">
      <c r="A33" s="42" t="inlineStr">
        <is>
          <t>KB종합통장-저축예금</t>
        </is>
      </c>
      <c r="B33" s="57" t="n">
        <v>0</v>
      </c>
      <c r="C33" s="42" t="n"/>
      <c r="D33" s="42" t="n"/>
      <c r="E33" s="42" t="n"/>
      <c r="F33" s="3" t="n"/>
      <c r="G33" s="51" t="inlineStr">
        <is>
          <t>SC은행(두드림통장)</t>
        </is>
      </c>
      <c r="H33" s="83" t="n">
        <v>10172</v>
      </c>
      <c r="I33" s="3" t="n"/>
      <c r="J33" s="53" t="inlineStr">
        <is>
          <t>91. 월 고정 지출</t>
        </is>
      </c>
      <c r="K33" s="67" t="n">
        <v>1859867</v>
      </c>
      <c r="O33" s="3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KB Smart폰 예금</t>
        </is>
      </c>
      <c r="B34" s="57" t="n">
        <v>0</v>
      </c>
      <c r="C34" s="42" t="n"/>
      <c r="D34" s="42" t="n"/>
      <c r="E34" s="42" t="n"/>
      <c r="F34" s="3" t="n"/>
      <c r="G34" s="51" t="inlineStr">
        <is>
          <t>신한은행</t>
        </is>
      </c>
      <c r="H34" s="83" t="n">
        <v>19350777</v>
      </c>
      <c r="I34" s="3" t="n"/>
      <c r="J34" s="66" t="inlineStr">
        <is>
          <t>01. 우리카드 지출</t>
        </is>
      </c>
      <c r="K34" s="68" t="n">
        <v>1003848</v>
      </c>
      <c r="P34" s="387" t="n"/>
      <c r="Q34" s="387" t="n"/>
      <c r="R34" s="387" t="n"/>
      <c r="S34" s="387" t="n"/>
    </row>
    <row r="35" ht="11.25" customFormat="1" customHeight="1" s="1">
      <c r="A35" s="42" t="inlineStr">
        <is>
          <t>기타</t>
        </is>
      </c>
      <c r="B35" s="57" t="n">
        <v>0</v>
      </c>
      <c r="C35" s="42" t="n"/>
      <c r="D35" s="42" t="n"/>
      <c r="E35" s="42" t="n"/>
      <c r="F35" s="3" t="n"/>
      <c r="G35" s="51" t="inlineStr">
        <is>
          <t> </t>
        </is>
      </c>
      <c r="H35" s="384" t="inlineStr">
        <is>
          <t> </t>
        </is>
      </c>
      <c r="I35" s="3" t="n"/>
      <c r="J35" s="66" t="inlineStr">
        <is>
          <t>02. 국민카드 지출</t>
        </is>
      </c>
      <c r="K35" s="68" t="inlineStr">
        <is>
          <t> </t>
        </is>
      </c>
      <c r="P35" s="387" t="n"/>
      <c r="Q35" s="387" t="n"/>
      <c r="R35" s="387" t="n"/>
      <c r="S35" s="387" t="n"/>
    </row>
    <row r="36" ht="11.25" customFormat="1" customHeight="1" s="1">
      <c r="A36" s="43" t="inlineStr">
        <is>
          <t xml:space="preserve">KB 총금액 </t>
        </is>
      </c>
      <c r="B36" s="58">
        <f>SUM(B33:B35)</f>
        <v/>
      </c>
      <c r="C36" s="44" t="n"/>
      <c r="D36" s="44" t="n"/>
      <c r="E36" s="44" t="n"/>
      <c r="F36" s="3" t="n"/>
      <c r="G36" s="52" t="inlineStr">
        <is>
          <t>[06] 은행 예. 적금 총합</t>
        </is>
      </c>
      <c r="H36" s="12">
        <f>SUM(H33:H35)</f>
        <v/>
      </c>
      <c r="I36" s="3" t="n"/>
      <c r="J36" s="311" t="n"/>
      <c r="K36" s="311" t="n"/>
      <c r="L36" s="3" t="n"/>
      <c r="N36" s="3" t="n"/>
      <c r="P36" s="387" t="n"/>
      <c r="Q36" s="387" t="n"/>
      <c r="R36" s="387" t="n"/>
      <c r="S36" s="387" t="n"/>
    </row>
    <row r="37" customFormat="1" s="1">
      <c r="A37" s="45" t="inlineStr">
        <is>
          <t>01. SC은행([06] - [05])</t>
        </is>
      </c>
      <c r="B37" s="59">
        <f>H36</f>
        <v/>
      </c>
      <c r="C37" s="42" t="n"/>
      <c r="D37" s="42" t="n"/>
      <c r="E37" s="42" t="n"/>
      <c r="F37" s="3" t="n"/>
      <c r="G37" s="2" t="n"/>
      <c r="H37" s="3" t="n"/>
      <c r="I37" s="3" t="n"/>
      <c r="J37" s="311" t="n"/>
      <c r="K37" s="311" t="n"/>
      <c r="P37" s="387" t="n"/>
      <c r="Q37" s="387" t="n"/>
      <c r="R37" s="387" t="n"/>
      <c r="S37" s="387" t="n"/>
    </row>
    <row r="38" customFormat="1" s="1">
      <c r="A38" s="7" t="inlineStr">
        <is>
          <t>70. [국민B] KB 국민행복 적금(루옌)</t>
        </is>
      </c>
      <c r="B38" s="98">
        <f>B66+E38</f>
        <v/>
      </c>
      <c r="C38" s="8" t="n"/>
      <c r="D38" s="8" t="n"/>
      <c r="E38" s="19" t="n">
        <v>500000</v>
      </c>
      <c r="F38" s="3" t="n"/>
      <c r="G38" s="2" t="n"/>
      <c r="H38" s="3" t="n"/>
      <c r="I38" s="3" t="n"/>
      <c r="J38" s="311" t="n"/>
      <c r="K38" s="311" t="n"/>
      <c r="P38" s="387" t="n"/>
      <c r="Q38" s="387" t="n"/>
      <c r="R38" s="387" t="n"/>
      <c r="S38" s="387" t="n"/>
    </row>
    <row r="39" customFormat="1" s="1">
      <c r="A39" s="7" t="inlineStr">
        <is>
          <t>71. [기업B] 신서민섬김 적금(루옌)</t>
        </is>
      </c>
      <c r="B39" s="98">
        <f>B67+E39</f>
        <v/>
      </c>
      <c r="C39" s="8" t="n"/>
      <c r="D39" s="8" t="n"/>
      <c r="E39" s="19" t="n">
        <v>410000</v>
      </c>
      <c r="F39" s="3" t="n"/>
      <c r="G39" s="2" t="n"/>
      <c r="H39" s="3" t="n"/>
      <c r="I39" s="3" t="n"/>
      <c r="J39" s="311" t="n"/>
      <c r="K39" s="311" t="n"/>
      <c r="P39" s="387" t="n"/>
      <c r="Q39" s="387" t="n"/>
      <c r="R39" s="387" t="n"/>
      <c r="S39" s="387" t="n"/>
    </row>
    <row r="40" customFormat="1" s="1">
      <c r="A40" s="7" t="inlineStr">
        <is>
          <t>72. [신한B] 신한 새희망 적금[루옌]</t>
        </is>
      </c>
      <c r="B40" s="98">
        <f>B68+E40</f>
        <v/>
      </c>
      <c r="C40" s="8" t="n"/>
      <c r="D40" s="8" t="n"/>
      <c r="E40" s="19" t="n">
        <v>300000</v>
      </c>
      <c r="F40" s="3" t="n"/>
      <c r="G40" s="2" t="n"/>
      <c r="H40" s="3" t="n"/>
      <c r="I40" s="3" t="n"/>
      <c r="J40" s="311" t="n"/>
      <c r="K40" s="311" t="n"/>
      <c r="P40" s="387" t="n"/>
      <c r="Q40" s="387" t="n"/>
      <c r="R40" s="387" t="n"/>
      <c r="S40" s="387" t="n"/>
    </row>
    <row r="41" customFormat="1" s="1">
      <c r="A41" s="7" t="inlineStr">
        <is>
          <t>73. [우리B] 주택청약종합저축(태만)</t>
        </is>
      </c>
      <c r="B41" s="98" t="n">
        <v>1900000</v>
      </c>
      <c r="C41" s="8" t="n"/>
      <c r="D41" s="8" t="n"/>
      <c r="E41" s="19" t="n">
        <v>100000</v>
      </c>
      <c r="F41" s="3" t="n"/>
      <c r="G41" s="2" t="n"/>
      <c r="H41" s="3" t="n"/>
      <c r="I41" s="3" t="n"/>
      <c r="J41" s="311" t="n"/>
      <c r="K41" s="311" t="n"/>
      <c r="P41" s="387" t="n"/>
      <c r="Q41" s="387" t="n"/>
      <c r="R41" s="387" t="n"/>
      <c r="S41" s="387" t="n"/>
    </row>
    <row r="42" ht="11.25" customFormat="1" customHeight="1" s="1">
      <c r="A42" s="43" t="inlineStr">
        <is>
          <t>1. 총 예적금</t>
        </is>
      </c>
      <c r="B42" s="60">
        <f>SUM(B37:B41)</f>
        <v/>
      </c>
      <c r="C42" s="44" t="n"/>
      <c r="D42" s="44" t="n"/>
      <c r="E42" s="44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311" t="n"/>
      <c r="K42" s="311" t="n"/>
      <c r="P42" s="387" t="n"/>
      <c r="Q42" s="387" t="n"/>
      <c r="R42" s="387" t="n"/>
      <c r="S42" s="387" t="n"/>
    </row>
    <row r="43" ht="11.25" customFormat="1" customHeight="1" s="1">
      <c r="A43" s="42" t="inlineStr">
        <is>
          <t>11. 무배당 PCA 드림링크 변액유니버셜보험 II[02]</t>
        </is>
      </c>
      <c r="B43" s="133">
        <f>B71+E43</f>
        <v/>
      </c>
      <c r="C43" s="134" t="n"/>
      <c r="D43" s="42" t="inlineStr">
        <is>
          <t> </t>
        </is>
      </c>
      <c r="E43" s="19" t="n">
        <v>300000</v>
      </c>
      <c r="F43" s="3" t="n"/>
      <c r="G43" s="17" t="inlineStr">
        <is>
          <t>총 합계</t>
        </is>
      </c>
      <c r="H43" s="11">
        <f>B54-B82</f>
        <v/>
      </c>
      <c r="I43" s="3" t="n"/>
      <c r="J43" s="54" t="inlineStr">
        <is>
          <t>지출(A) 총합</t>
        </is>
      </c>
      <c r="K43" s="63">
        <f>K33+K34+K39</f>
        <v/>
      </c>
      <c r="P43" s="387" t="n"/>
      <c r="Q43" s="387" t="n"/>
      <c r="R43" s="387" t="n"/>
      <c r="S43" s="387" t="n"/>
    </row>
    <row r="44" ht="11.25" customFormat="1" customHeight="1" s="1">
      <c r="A44" s="42" t="inlineStr">
        <is>
          <t>12. MET 무배당 마스터플랜 변액유니버셜종신보험[04]</t>
        </is>
      </c>
      <c r="B44" s="133">
        <f>B72+E44</f>
        <v/>
      </c>
      <c r="C44" s="134" t="n"/>
      <c r="D44" s="46" t="n"/>
      <c r="E44" s="19" t="n">
        <v>85600</v>
      </c>
      <c r="F44" s="3" t="n"/>
      <c r="G44" s="17" t="inlineStr">
        <is>
          <t>가용 자산</t>
        </is>
      </c>
      <c r="H44" s="73">
        <f>B55-B83</f>
        <v/>
      </c>
      <c r="I44" s="3" t="n"/>
      <c r="J44" s="53" t="inlineStr">
        <is>
          <t>01. 급여</t>
        </is>
      </c>
      <c r="K44" s="67" t="n">
        <v>3890850</v>
      </c>
      <c r="P44" s="387" t="n"/>
      <c r="Q44" s="387" t="n"/>
      <c r="R44" s="387" t="n"/>
      <c r="S44" s="387" t="n"/>
    </row>
    <row r="45" customFormat="1" s="1">
      <c r="A45" s="42" t="inlineStr">
        <is>
          <t>13. PCA 스타트 어린이 변액유니버셜보험 II[03]</t>
        </is>
      </c>
      <c r="B45" s="61" t="n">
        <v>340440</v>
      </c>
      <c r="C45" s="42" t="n"/>
      <c r="D45" s="42" t="n"/>
      <c r="E45" s="42" t="n"/>
      <c r="F45" s="3" t="n"/>
      <c r="G45" s="2" t="n"/>
      <c r="H45" s="3" t="n"/>
      <c r="I45" s="3" t="n"/>
      <c r="J45" s="53" t="n"/>
      <c r="K45" s="384" t="n"/>
      <c r="P45" s="387" t="n"/>
      <c r="Q45" s="387" t="n"/>
      <c r="R45" s="387" t="n"/>
      <c r="S45" s="387" t="n"/>
    </row>
    <row r="46" ht="13.5" customFormat="1" customHeight="1" s="1">
      <c r="A46" s="42" t="inlineStr">
        <is>
          <t>21. 무배당 한아름행복플러스종합보험1404(한화손해보험)</t>
        </is>
      </c>
      <c r="B46" s="61" t="n">
        <v>43000</v>
      </c>
      <c r="C46" s="42" t="n"/>
      <c r="D46" s="42" t="n"/>
      <c r="E46" s="42" t="n"/>
      <c r="F46" s="3" t="n"/>
      <c r="G46" s="2" t="n"/>
      <c r="H46" s="3" t="n"/>
      <c r="I46" s="3" t="n"/>
      <c r="J46" s="53" t="n"/>
      <c r="K46" s="384" t="n"/>
      <c r="P46" s="387" t="n"/>
      <c r="Q46" s="387" t="n"/>
      <c r="R46" s="387" t="n"/>
      <c r="S46" s="387" t="n"/>
    </row>
    <row r="47" customFormat="1" s="1">
      <c r="A47" s="42" t="inlineStr">
        <is>
          <t>22. 무배당 굿앤굿어린이CI보험(Hi1304)(현대해상, 진수종)</t>
        </is>
      </c>
      <c r="B47" s="61" t="n">
        <v>52000</v>
      </c>
      <c r="C47" s="42" t="n"/>
      <c r="D47" s="42" t="n"/>
      <c r="E47" s="42" t="n"/>
      <c r="F47" s="3" t="n"/>
      <c r="G47" s="2" t="n"/>
      <c r="H47" s="2" t="n"/>
      <c r="I47" s="3" t="n"/>
      <c r="J47" s="53" t="inlineStr">
        <is>
          <t> </t>
        </is>
      </c>
      <c r="K47" s="62" t="inlineStr">
        <is>
          <t> </t>
        </is>
      </c>
      <c r="P47" s="387" t="n"/>
      <c r="Q47" s="387" t="n"/>
      <c r="R47" s="387" t="n"/>
      <c r="S47" s="387" t="n"/>
    </row>
    <row r="48" customFormat="1" s="1">
      <c r="A48" s="42" t="inlineStr">
        <is>
          <t>23. 무배당플러스유니버설CI보험(한화생명, 루옌)</t>
        </is>
      </c>
      <c r="B48" s="61" t="n">
        <v>79217</v>
      </c>
      <c r="C48" s="42" t="n"/>
      <c r="D48" s="42" t="n"/>
      <c r="E48" s="42" t="n"/>
      <c r="F48" s="3" t="n"/>
      <c r="G48" s="2" t="n"/>
      <c r="H48" s="2" t="n"/>
      <c r="I48" s="3" t="n"/>
      <c r="J48" s="53" t="n"/>
      <c r="K48" s="384" t="n"/>
      <c r="P48" s="387" t="n"/>
      <c r="Q48" s="387" t="n"/>
      <c r="R48" s="387" t="n"/>
      <c r="S48" s="387" t="n"/>
    </row>
    <row r="49" customFormat="1" s="1">
      <c r="A49" s="42" t="inlineStr">
        <is>
          <t>41. 국민건강보험</t>
        </is>
      </c>
      <c r="B49" s="61" t="n">
        <v>38290</v>
      </c>
      <c r="C49" s="42" t="n"/>
      <c r="D49" s="42" t="n"/>
      <c r="E49" s="42" t="n"/>
      <c r="F49" s="3" t="n"/>
      <c r="G49" s="2" t="n"/>
      <c r="H49" s="3" t="n"/>
      <c r="I49" s="3" t="n"/>
      <c r="J49" s="53" t="n"/>
      <c r="K49" s="384" t="n"/>
      <c r="P49" s="387" t="n"/>
      <c r="Q49" s="387" t="n"/>
      <c r="R49" s="387" t="n"/>
      <c r="S49" s="387" t="n"/>
    </row>
    <row r="50" ht="14.25" customFormat="1" customHeight="1" s="1">
      <c r="A50" s="42" t="inlineStr">
        <is>
          <t>42. 국민연금</t>
        </is>
      </c>
      <c r="B50" s="61" t="n">
        <v>89100</v>
      </c>
      <c r="C50" s="42" t="n"/>
      <c r="D50" s="42" t="n"/>
      <c r="E50" s="42" t="n"/>
      <c r="F50" s="3" t="n"/>
      <c r="G50" s="2" t="n"/>
      <c r="H50" s="2" t="n"/>
      <c r="I50" s="3" t="n"/>
      <c r="J50" s="53" t="inlineStr">
        <is>
          <t> </t>
        </is>
      </c>
      <c r="K50" s="62" t="inlineStr">
        <is>
          <t> </t>
        </is>
      </c>
      <c r="P50" s="387" t="n"/>
      <c r="Q50" s="387" t="n"/>
      <c r="R50" s="387" t="n"/>
      <c r="S50" s="387" t="n"/>
    </row>
    <row r="51" customFormat="1" s="1">
      <c r="A51" s="42" t="inlineStr">
        <is>
          <t>90. PCA 프리미어 변액유니버셜보험 Ⅲ(저축형)</t>
        </is>
      </c>
      <c r="B51" s="80" t="n">
        <v>8457693</v>
      </c>
      <c r="C51" s="134" t="n"/>
      <c r="D51" s="42" t="n"/>
      <c r="E51" s="42" t="n"/>
      <c r="F51" s="3" t="n"/>
      <c r="G51" s="2" t="n"/>
      <c r="H51" s="2" t="n"/>
      <c r="I51" s="3" t="n"/>
      <c r="J51" s="53" t="inlineStr">
        <is>
          <t> </t>
        </is>
      </c>
      <c r="K51" s="62" t="inlineStr">
        <is>
          <t> </t>
        </is>
      </c>
      <c r="P51" s="387" t="n"/>
      <c r="Q51" s="387" t="n"/>
      <c r="R51" s="387" t="n"/>
      <c r="S51" s="387" t="n"/>
    </row>
    <row r="52" customFormat="1" s="1">
      <c r="A52" s="47" t="inlineStr">
        <is>
          <t>2. 총 보험금</t>
        </is>
      </c>
      <c r="B52" s="14">
        <f>SUM(B43:B45)+B51</f>
        <v/>
      </c>
      <c r="C52" s="48" t="n"/>
      <c r="D52" s="48" t="n"/>
      <c r="E52" s="48" t="n"/>
      <c r="F52" s="3" t="n"/>
      <c r="G52" s="2" t="n"/>
      <c r="H52" s="2" t="n"/>
      <c r="I52" s="3" t="n"/>
      <c r="J52" s="55" t="inlineStr">
        <is>
          <t>수입(B) 총합</t>
        </is>
      </c>
      <c r="K52" s="63">
        <f>SUM(K44:K50)</f>
        <v/>
      </c>
      <c r="P52" s="387" t="n"/>
      <c r="Q52" s="387" t="n"/>
      <c r="R52" s="387" t="n"/>
      <c r="S52" s="387" t="n"/>
    </row>
    <row r="53" ht="13.5" customFormat="1" customHeight="1" s="1">
      <c r="A53" s="47" t="inlineStr">
        <is>
          <t>3. 전세금</t>
        </is>
      </c>
      <c r="B53" s="15" t="n">
        <v>250000000</v>
      </c>
      <c r="C53" s="48" t="n"/>
      <c r="D53" s="48" t="n"/>
      <c r="E53" s="48" t="n"/>
      <c r="F53" s="3" t="n"/>
      <c r="G53" s="2" t="n"/>
      <c r="H53" s="2" t="n"/>
      <c r="I53" s="3" t="n"/>
      <c r="J53" s="56" t="inlineStr">
        <is>
          <t>총 합계([B] -[A])</t>
        </is>
      </c>
      <c r="K53" s="64">
        <f>K52-K43</f>
        <v/>
      </c>
      <c r="P53" s="387" t="n"/>
      <c r="Q53" s="387" t="n"/>
      <c r="R53" s="387" t="n"/>
      <c r="S53" s="387" t="n"/>
    </row>
    <row r="54" customFormat="1" s="1">
      <c r="A54" s="49" t="inlineStr">
        <is>
          <t>90. 총 합계</t>
        </is>
      </c>
      <c r="B54" s="16">
        <f>B42+B52+B53</f>
        <v/>
      </c>
      <c r="C54" s="50" t="n"/>
      <c r="D54" s="50" t="n"/>
      <c r="E54" s="50" t="n"/>
      <c r="G54" s="2" t="n"/>
      <c r="H54" s="2" t="n"/>
      <c r="I54" s="3" t="n"/>
      <c r="P54" s="387" t="n"/>
      <c r="Q54" s="387" t="n"/>
      <c r="R54" s="387" t="n"/>
      <c r="S54" s="387" t="n"/>
    </row>
    <row r="55" ht="13.5" customFormat="1" customHeight="1" s="1">
      <c r="A55" s="49" t="inlineStr">
        <is>
          <t>91. 가용 자산</t>
        </is>
      </c>
      <c r="B55" s="16">
        <f>B42+B51+B53</f>
        <v/>
      </c>
      <c r="C55" s="50" t="n"/>
      <c r="D55" s="50" t="n"/>
      <c r="E55" s="50" t="n"/>
      <c r="F55" s="3" t="n"/>
      <c r="G55" s="2" t="n"/>
      <c r="H55" s="2" t="n"/>
      <c r="I55" s="3" t="n"/>
      <c r="P55" s="387" t="n"/>
      <c r="Q55" s="387" t="n"/>
      <c r="R55" s="387" t="n"/>
      <c r="S55" s="387" t="n"/>
    </row>
    <row r="56" ht="30.75" customFormat="1" customHeight="1" s="1">
      <c r="A56" s="385" t="inlineStr">
        <is>
          <t xml:space="preserve">11월 결산  </t>
        </is>
      </c>
      <c r="B56" s="374" t="n"/>
      <c r="C56" s="374" t="n"/>
      <c r="D56" s="374" t="n"/>
      <c r="E56" s="375" t="n"/>
      <c r="F56" s="3" t="n"/>
      <c r="G56" s="2" t="n"/>
      <c r="H56" s="2" t="n"/>
      <c r="I56" s="3" t="n"/>
      <c r="J56" s="2" t="n"/>
      <c r="K56" s="2" t="n"/>
      <c r="P56" s="387" t="n"/>
      <c r="Q56" s="387" t="n"/>
      <c r="R56" s="387" t="n"/>
      <c r="S56" s="387" t="n"/>
    </row>
    <row r="57" ht="12.75" customHeight="1">
      <c r="B57" s="1" t="n"/>
      <c r="F57" s="1" t="n"/>
      <c r="H57" s="1" t="n"/>
      <c r="I57" s="1" t="n"/>
      <c r="J57" s="1" t="n"/>
      <c r="K57" s="1" t="n"/>
      <c r="P57" s="387" t="n"/>
      <c r="Q57" s="387" t="n"/>
      <c r="R57" s="387" t="n"/>
      <c r="S57" s="387" t="n"/>
    </row>
    <row r="58">
      <c r="B58" s="1" t="n"/>
      <c r="F58" s="1" t="n"/>
      <c r="H58" s="1" t="n"/>
      <c r="I58" s="1" t="n"/>
      <c r="J58" s="1" t="n"/>
      <c r="K58" s="1" t="n"/>
      <c r="P58" s="387" t="n"/>
      <c r="Q58" s="387" t="n"/>
      <c r="R58" s="387" t="n"/>
      <c r="S58" s="387" t="n"/>
    </row>
    <row r="59" ht="12.75" customFormat="1" customHeight="1" s="1">
      <c r="A59" s="164" t="inlineStr">
        <is>
          <t>2016.10.31</t>
        </is>
      </c>
      <c r="B59" s="374" t="n"/>
      <c r="C59" s="374" t="n"/>
      <c r="D59" s="374" t="n"/>
      <c r="E59" s="375" t="n"/>
      <c r="F59" s="2" t="n"/>
      <c r="G59" s="378" t="inlineStr">
        <is>
          <t xml:space="preserve"> 은행 결산</t>
        </is>
      </c>
      <c r="H59" s="375" t="n"/>
      <c r="I59" s="3" t="n"/>
      <c r="J59" s="379" t="inlineStr">
        <is>
          <t>10월 지출</t>
        </is>
      </c>
      <c r="K59" s="375" t="n"/>
      <c r="L59" s="3" t="n"/>
      <c r="N59" s="3" t="n"/>
      <c r="O59" s="3" t="n"/>
      <c r="P59" s="387" t="n"/>
      <c r="Q59" s="387" t="n"/>
      <c r="R59" s="387" t="n"/>
      <c r="S59" s="387" t="n"/>
    </row>
    <row r="60" customFormat="1" s="1">
      <c r="A60" s="4" t="inlineStr">
        <is>
          <t>내용</t>
        </is>
      </c>
      <c r="B60" s="5" t="inlineStr">
        <is>
          <t>금액</t>
        </is>
      </c>
      <c r="C60" s="6" t="inlineStr">
        <is>
          <t>원금</t>
        </is>
      </c>
      <c r="D60" s="6" t="inlineStr">
        <is>
          <t>손익</t>
        </is>
      </c>
      <c r="E60" s="6" t="inlineStr">
        <is>
          <t>수익률(%)</t>
        </is>
      </c>
      <c r="F60" s="2" t="n"/>
      <c r="G60" s="9" t="inlineStr">
        <is>
          <t>SC은행 자산 상태</t>
        </is>
      </c>
      <c r="H60" s="10" t="inlineStr">
        <is>
          <t>금액</t>
        </is>
      </c>
      <c r="I60" s="3" t="n"/>
      <c r="J60" s="65" t="inlineStr">
        <is>
          <t>내역</t>
        </is>
      </c>
      <c r="K60" s="65" t="inlineStr">
        <is>
          <t>금액</t>
        </is>
      </c>
      <c r="P60" s="387" t="n"/>
      <c r="Q60" s="387" t="n"/>
      <c r="R60" s="387" t="n"/>
      <c r="S60" s="387" t="n"/>
    </row>
    <row r="61" ht="11.25" customFormat="1" customHeight="1" s="1">
      <c r="A61" s="42" t="inlineStr">
        <is>
          <t>KB종합통장-저축예금</t>
        </is>
      </c>
      <c r="B61" s="57" t="n">
        <v>0</v>
      </c>
      <c r="C61" s="42" t="n"/>
      <c r="D61" s="42" t="n"/>
      <c r="E61" s="42" t="n"/>
      <c r="F61" s="3" t="n"/>
      <c r="G61" s="51" t="inlineStr">
        <is>
          <t>SC은행(두드림통장)</t>
        </is>
      </c>
      <c r="H61" s="83" t="n">
        <v>10172</v>
      </c>
      <c r="I61" s="3" t="n"/>
      <c r="J61" s="53" t="inlineStr">
        <is>
          <t>91. 월 고정 지출</t>
        </is>
      </c>
      <c r="K61" s="67" t="n">
        <v>1859867</v>
      </c>
      <c r="P61" s="387" t="n"/>
      <c r="Q61" s="387" t="n"/>
      <c r="R61" s="387" t="n"/>
      <c r="S61" s="387" t="n"/>
    </row>
    <row r="62" ht="11.25" customFormat="1" customHeight="1" s="1">
      <c r="A62" s="42" t="inlineStr">
        <is>
          <t>KB Smart폰 예금</t>
        </is>
      </c>
      <c r="B62" s="57" t="n">
        <v>0</v>
      </c>
      <c r="C62" s="42" t="n"/>
      <c r="D62" s="42" t="n"/>
      <c r="E62" s="42" t="n"/>
      <c r="F62" s="3" t="n"/>
      <c r="G62" s="51" t="inlineStr">
        <is>
          <t>신한은행</t>
        </is>
      </c>
      <c r="H62" s="83" t="n">
        <v>18636292</v>
      </c>
      <c r="I62" s="3" t="n"/>
      <c r="J62" s="66" t="inlineStr">
        <is>
          <t>01. 우리카드 지출</t>
        </is>
      </c>
      <c r="K62" s="68" t="n">
        <v>1003848</v>
      </c>
      <c r="P62" s="387" t="n"/>
      <c r="Q62" s="387" t="n"/>
      <c r="R62" s="387" t="n"/>
      <c r="S62" s="387" t="n"/>
    </row>
    <row r="63" ht="11.25" customFormat="1" customHeight="1" s="1">
      <c r="A63" s="42" t="inlineStr">
        <is>
          <t>기타</t>
        </is>
      </c>
      <c r="B63" s="57" t="n">
        <v>0</v>
      </c>
      <c r="C63" s="42" t="n"/>
      <c r="D63" s="42" t="n"/>
      <c r="E63" s="42" t="n"/>
      <c r="F63" s="3" t="n"/>
      <c r="G63" s="51" t="inlineStr">
        <is>
          <t> </t>
        </is>
      </c>
      <c r="H63" s="384" t="inlineStr">
        <is>
          <t> </t>
        </is>
      </c>
      <c r="I63" s="3" t="n"/>
      <c r="J63" s="66" t="inlineStr">
        <is>
          <t>02. 국민카드 지출</t>
        </is>
      </c>
      <c r="K63" s="68" t="inlineStr">
        <is>
          <t> </t>
        </is>
      </c>
      <c r="P63" s="387" t="n"/>
      <c r="Q63" s="387" t="n"/>
      <c r="R63" s="387" t="n"/>
      <c r="S63" s="387" t="n"/>
    </row>
    <row r="64" ht="11.25" customFormat="1" customHeight="1" s="1">
      <c r="A64" s="43" t="inlineStr">
        <is>
          <t xml:space="preserve">KB 총금액 </t>
        </is>
      </c>
      <c r="B64" s="58">
        <f>SUM(B61:B63)</f>
        <v/>
      </c>
      <c r="C64" s="44" t="n"/>
      <c r="D64" s="44" t="n"/>
      <c r="E64" s="44" t="n"/>
      <c r="F64" s="3" t="n"/>
      <c r="G64" s="52" t="inlineStr">
        <is>
          <t>[06] 은행 예. 적금 총합</t>
        </is>
      </c>
      <c r="H64" s="12">
        <f>SUM(H61:H63)</f>
        <v/>
      </c>
      <c r="I64" s="3" t="n"/>
      <c r="J64" s="311" t="n"/>
      <c r="K64" s="311" t="n"/>
      <c r="L64" s="3" t="n"/>
      <c r="N64" s="3" t="n"/>
      <c r="O64" s="3" t="n"/>
      <c r="P64" s="387" t="n"/>
      <c r="Q64" s="387" t="n"/>
      <c r="R64" s="387" t="n"/>
      <c r="S64" s="387" t="n"/>
    </row>
    <row r="65" customFormat="1" s="1">
      <c r="A65" s="45" t="inlineStr">
        <is>
          <t>01. SC은행([06] - [05])</t>
        </is>
      </c>
      <c r="B65" s="59">
        <f>H64</f>
        <v/>
      </c>
      <c r="C65" s="42" t="n"/>
      <c r="D65" s="42" t="n"/>
      <c r="E65" s="42" t="n"/>
      <c r="F65" s="3" t="n"/>
      <c r="G65" s="2" t="n"/>
      <c r="H65" s="3" t="n"/>
      <c r="I65" s="3" t="n"/>
      <c r="J65" s="311" t="n"/>
      <c r="K65" s="311" t="n"/>
      <c r="P65" s="387" t="n"/>
      <c r="Q65" s="387" t="n"/>
      <c r="R65" s="387" t="n"/>
      <c r="S65" s="387" t="n"/>
    </row>
    <row r="66" customFormat="1" s="1">
      <c r="A66" s="7" t="inlineStr">
        <is>
          <t>70. [국민B] KB 국민행복 적금(루옌)</t>
        </is>
      </c>
      <c r="B66" s="98" t="n">
        <v>500000</v>
      </c>
      <c r="C66" s="8" t="n"/>
      <c r="D66" s="8" t="n"/>
      <c r="E66" s="19" t="n">
        <v>500000</v>
      </c>
      <c r="F66" s="3" t="n"/>
      <c r="G66" s="2" t="n"/>
      <c r="H66" s="3" t="n"/>
      <c r="I66" s="3" t="n"/>
      <c r="J66" s="311" t="n"/>
      <c r="K66" s="311" t="n"/>
      <c r="P66" s="387" t="n"/>
      <c r="Q66" s="387" t="n"/>
      <c r="R66" s="387" t="n"/>
      <c r="S66" s="387" t="n"/>
    </row>
    <row r="67" ht="12.75" customFormat="1" customHeight="1" s="1">
      <c r="A67" s="7" t="inlineStr">
        <is>
          <t>71. [기업B] 신서민섬김 적금(루옌)</t>
        </is>
      </c>
      <c r="B67" s="98">
        <f>B95+E67</f>
        <v/>
      </c>
      <c r="C67" s="8" t="n"/>
      <c r="D67" s="8" t="n"/>
      <c r="E67" s="19" t="n">
        <v>410000</v>
      </c>
      <c r="F67" s="3" t="n"/>
      <c r="G67" s="2" t="n"/>
      <c r="H67" s="3" t="n"/>
      <c r="I67" s="3" t="n"/>
      <c r="J67" s="311" t="n"/>
      <c r="K67" s="311" t="n"/>
      <c r="P67" s="387" t="n"/>
      <c r="Q67" s="387" t="n"/>
      <c r="R67" s="387" t="n"/>
      <c r="S67" s="387" t="n"/>
    </row>
    <row r="68" customFormat="1" s="1">
      <c r="A68" s="7" t="inlineStr">
        <is>
          <t>72. [신한B] 신한 새희망 적금[루옌]</t>
        </is>
      </c>
      <c r="B68" s="98">
        <f>B96+E68</f>
        <v/>
      </c>
      <c r="C68" s="8" t="n"/>
      <c r="D68" s="8" t="n"/>
      <c r="E68" s="19" t="n">
        <v>200000</v>
      </c>
      <c r="F68" s="3" t="n"/>
      <c r="G68" s="2" t="n"/>
      <c r="H68" s="3" t="n"/>
      <c r="I68" s="3" t="n"/>
      <c r="J68" s="311" t="n"/>
      <c r="K68" s="311" t="n"/>
      <c r="P68" s="387" t="n"/>
      <c r="Q68" s="387" t="n"/>
      <c r="R68" s="387" t="n"/>
      <c r="S68" s="387" t="n"/>
    </row>
    <row r="69" customForma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n">
        <v>100000</v>
      </c>
      <c r="F69" s="3" t="n"/>
      <c r="G69" s="2" t="n"/>
      <c r="H69" s="3" t="n"/>
      <c r="I69" s="3" t="n"/>
      <c r="J69" s="311" t="n"/>
      <c r="K69" s="311" t="n"/>
      <c r="P69" s="387" t="n"/>
      <c r="Q69" s="387" t="n"/>
      <c r="R69" s="387" t="n"/>
      <c r="S69" s="387" t="n"/>
    </row>
    <row r="70" ht="11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311" t="n"/>
      <c r="K70" s="311" t="n"/>
      <c r="P70" s="387" t="n"/>
      <c r="Q70" s="387" t="n"/>
      <c r="R70" s="387" t="n"/>
      <c r="S70" s="387" t="n"/>
    </row>
    <row r="71" ht="11.25" customFormat="1" customHeight="1" s="1">
      <c r="A71" s="42" t="inlineStr">
        <is>
          <t>11. 무배당 PCA 드림링크 변액유니버셜보험 II[02]</t>
        </is>
      </c>
      <c r="B71" s="133">
        <f>B99+E71</f>
        <v/>
      </c>
      <c r="C71" s="42" t="inlineStr">
        <is>
          <t> </t>
        </is>
      </c>
      <c r="D71" s="42" t="inlineStr">
        <is>
          <t> </t>
        </is>
      </c>
      <c r="E71" s="19" t="n">
        <v>300000</v>
      </c>
      <c r="F71" s="3" t="n"/>
      <c r="G71" s="17" t="inlineStr">
        <is>
          <t>총 합계</t>
        </is>
      </c>
      <c r="H71" s="11">
        <f>B82-B110</f>
        <v/>
      </c>
      <c r="I71" s="3" t="n"/>
      <c r="J71" s="54" t="inlineStr">
        <is>
          <t>지출(A) 총합</t>
        </is>
      </c>
      <c r="K71" s="63">
        <f>K61+K62+K67</f>
        <v/>
      </c>
      <c r="P71" s="387" t="n"/>
      <c r="Q71" s="387" t="n"/>
      <c r="R71" s="387" t="n"/>
      <c r="S71" s="387" t="n"/>
    </row>
    <row r="72" ht="11.25" customFormat="1" customHeight="1" s="1">
      <c r="A72" s="42" t="inlineStr">
        <is>
          <t>12. MET 무배당 마스터플랜 변액유니버셜종신보험[04]</t>
        </is>
      </c>
      <c r="B72" s="133">
        <f>B100+E72</f>
        <v/>
      </c>
      <c r="C72" s="46" t="n"/>
      <c r="D72" s="46" t="n"/>
      <c r="E72" s="19" t="n">
        <v>85600</v>
      </c>
      <c r="F72" s="3" t="n"/>
      <c r="G72" s="17" t="inlineStr">
        <is>
          <t>가용 자산</t>
        </is>
      </c>
      <c r="H72" s="73">
        <f>B83-B111</f>
        <v/>
      </c>
      <c r="I72" s="3" t="n"/>
      <c r="J72" s="53" t="inlineStr">
        <is>
          <t>01. 급여</t>
        </is>
      </c>
      <c r="K72" s="67" t="n">
        <v>3890850</v>
      </c>
      <c r="P72" s="387" t="n"/>
      <c r="Q72" s="387" t="n"/>
      <c r="R72" s="387" t="n"/>
      <c r="S72" s="387" t="n"/>
    </row>
    <row r="73" customFormat="1" s="1">
      <c r="A73" s="42" t="inlineStr">
        <is>
          <t>13. PCA 스타트 어린이 변액유니버셜보험 II[03]</t>
        </is>
      </c>
      <c r="B73" s="61" t="n">
        <v>340440</v>
      </c>
      <c r="C73" s="42" t="n"/>
      <c r="D73" s="42" t="n"/>
      <c r="E73" s="42" t="n"/>
      <c r="F73" s="3" t="n"/>
      <c r="G73" s="2" t="n"/>
      <c r="H73" s="3" t="n"/>
      <c r="I73" s="3" t="n"/>
      <c r="J73" s="53" t="n"/>
      <c r="K73" s="384" t="n"/>
      <c r="P73" s="387" t="n"/>
      <c r="Q73" s="387" t="n"/>
      <c r="R73" s="387" t="n"/>
      <c r="S73" s="387" t="n"/>
    </row>
    <row r="74" ht="13.5" customFormat="1" customHeight="1" s="1">
      <c r="A74" s="42" t="inlineStr">
        <is>
          <t>21. 무배당 한아름행복플러스종합보험1404(한화손해보험)</t>
        </is>
      </c>
      <c r="B74" s="61" t="n">
        <v>43000</v>
      </c>
      <c r="C74" s="42" t="n"/>
      <c r="D74" s="42" t="n"/>
      <c r="E74" s="42" t="n"/>
      <c r="F74" s="3" t="n"/>
      <c r="G74" s="2" t="n"/>
      <c r="H74" s="3" t="n"/>
      <c r="I74" s="3" t="n"/>
      <c r="J74" s="53" t="n"/>
      <c r="K74" s="384" t="n"/>
      <c r="P74" s="387" t="n"/>
      <c r="Q74" s="387" t="n"/>
      <c r="R74" s="387" t="n"/>
      <c r="S74" s="387" t="n"/>
    </row>
    <row r="75" customFormat="1" s="1">
      <c r="A75" s="42" t="inlineStr">
        <is>
          <t>22. 무배당 굿앤굿어린이CI보험(Hi1304)(현대해상, 진수종)</t>
        </is>
      </c>
      <c r="B75" s="61" t="n">
        <v>52000</v>
      </c>
      <c r="C75" s="42" t="n"/>
      <c r="D75" s="42" t="n"/>
      <c r="E75" s="42" t="n"/>
      <c r="F75" s="3" t="n"/>
      <c r="G75" s="2" t="n"/>
      <c r="H75" s="2" t="n"/>
      <c r="I75" s="3" t="n"/>
      <c r="J75" s="53" t="inlineStr">
        <is>
          <t> </t>
        </is>
      </c>
      <c r="K75" s="62" t="inlineStr">
        <is>
          <t> </t>
        </is>
      </c>
      <c r="P75" s="387" t="n"/>
      <c r="Q75" s="387" t="n"/>
      <c r="R75" s="387" t="n"/>
      <c r="S75" s="387" t="n"/>
    </row>
    <row r="76" customFormat="1" s="1">
      <c r="A76" s="42" t="inlineStr">
        <is>
          <t>23. 무배당플러스유니버설CI보험(한화생명, 루옌)</t>
        </is>
      </c>
      <c r="B76" s="61" t="n">
        <v>79217</v>
      </c>
      <c r="C76" s="42" t="n"/>
      <c r="D76" s="42" t="n"/>
      <c r="E76" s="42" t="n"/>
      <c r="F76" s="3" t="n"/>
      <c r="G76" s="2" t="n"/>
      <c r="H76" s="2" t="n"/>
      <c r="I76" s="3" t="n"/>
      <c r="J76" s="53" t="n"/>
      <c r="K76" s="384" t="n"/>
      <c r="P76" s="387" t="n"/>
      <c r="Q76" s="387" t="n"/>
      <c r="R76" s="387" t="n"/>
      <c r="S76" s="387" t="n"/>
    </row>
    <row r="77" customFormat="1" s="1">
      <c r="A77" s="42" t="inlineStr">
        <is>
          <t>41. 국민건강보험</t>
        </is>
      </c>
      <c r="B77" s="61" t="n">
        <v>38290</v>
      </c>
      <c r="C77" s="42" t="n"/>
      <c r="D77" s="42" t="n"/>
      <c r="E77" s="42" t="n"/>
      <c r="F77" s="3" t="n"/>
      <c r="G77" s="2" t="n"/>
      <c r="H77" s="3" t="n"/>
      <c r="I77" s="3" t="n"/>
      <c r="J77" s="53" t="n"/>
      <c r="K77" s="384" t="n"/>
      <c r="P77" s="387" t="n"/>
      <c r="Q77" s="387" t="n"/>
      <c r="R77" s="387" t="n"/>
      <c r="S77" s="387" t="n"/>
    </row>
    <row r="78" ht="14.25" customFormat="1" customHeight="1" s="1">
      <c r="A78" s="42" t="inlineStr">
        <is>
          <t>42. 국민연금</t>
        </is>
      </c>
      <c r="B78" s="61" t="n">
        <v>89100</v>
      </c>
      <c r="C78" s="42" t="n"/>
      <c r="D78" s="42" t="n"/>
      <c r="E78" s="42" t="n"/>
      <c r="F78" s="3" t="n"/>
      <c r="G78" s="2" t="n"/>
      <c r="H78" s="2" t="n"/>
      <c r="I78" s="3" t="n"/>
      <c r="J78" s="53" t="inlineStr">
        <is>
          <t> </t>
        </is>
      </c>
      <c r="K78" s="62" t="inlineStr">
        <is>
          <t> </t>
        </is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57">
        <f>B331+E79</f>
        <v/>
      </c>
      <c r="C79" s="78" t="n"/>
      <c r="D79" s="42" t="n"/>
      <c r="E79" s="42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SUM(B71:B73)+B79</f>
        <v/>
      </c>
      <c r="C80" s="48" t="n"/>
      <c r="D80" s="48" t="n"/>
      <c r="E80" s="48" t="n"/>
      <c r="F80" s="3" t="n"/>
      <c r="G80" s="2" t="n"/>
      <c r="H80" s="2" t="n"/>
      <c r="I80" s="3" t="n"/>
      <c r="J80" s="55" t="inlineStr">
        <is>
          <t>수입(B) 총합</t>
        </is>
      </c>
      <c r="K80" s="63">
        <f>SUM(K72:K78)</f>
        <v/>
      </c>
      <c r="P80" s="387" t="n"/>
      <c r="Q80" s="387" t="n"/>
      <c r="R80" s="387" t="n"/>
      <c r="S80" s="387" t="n"/>
    </row>
    <row r="81" ht="13.5" customFormat="1" customHeigh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2" t="n"/>
      <c r="I81" s="3" t="n"/>
      <c r="J81" s="56" t="inlineStr">
        <is>
          <t>총 합계([B] -[A])</t>
        </is>
      </c>
      <c r="K81" s="64">
        <f>K80-K71</f>
        <v/>
      </c>
      <c r="P81" s="387" t="n"/>
      <c r="Q81" s="387" t="n"/>
      <c r="R81" s="387" t="n"/>
      <c r="S81" s="387" t="n"/>
    </row>
    <row r="82" customFormat="1" s="1">
      <c r="A82" s="49" t="inlineStr">
        <is>
          <t>90. 총 합계</t>
        </is>
      </c>
      <c r="B82" s="16">
        <f>B70+B80+B81</f>
        <v/>
      </c>
      <c r="C82" s="50" t="n"/>
      <c r="D82" s="50" t="n"/>
      <c r="E82" s="50" t="n"/>
      <c r="G82" s="2" t="n"/>
      <c r="H82" s="2" t="n"/>
      <c r="I82" s="3" t="n"/>
      <c r="P82" s="387" t="n"/>
      <c r="Q82" s="387" t="n"/>
      <c r="R82" s="387" t="n"/>
      <c r="S82" s="387" t="n"/>
    </row>
    <row r="83" ht="13.5" customFormat="1" customHeight="1" s="1">
      <c r="A83" s="49" t="inlineStr">
        <is>
          <t>91. 가용 자산</t>
        </is>
      </c>
      <c r="B83" s="16">
        <f>B70+B79+B81</f>
        <v/>
      </c>
      <c r="C83" s="50" t="n"/>
      <c r="D83" s="50" t="n"/>
      <c r="E83" s="50" t="n"/>
      <c r="F83" s="3" t="n"/>
      <c r="G83" s="2" t="n"/>
      <c r="H83" s="2" t="n"/>
      <c r="I83" s="3" t="n"/>
      <c r="P83" s="387" t="n"/>
      <c r="Q83" s="387" t="n"/>
      <c r="R83" s="387" t="n"/>
      <c r="S83" s="387" t="n"/>
    </row>
    <row r="84" ht="30.75" customFormat="1" customHeight="1" s="1">
      <c r="A84" s="385" t="inlineStr">
        <is>
          <t xml:space="preserve">10월 결산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2" t="n"/>
      <c r="K84" s="2" t="n"/>
      <c r="P84" s="387" t="n"/>
      <c r="Q84" s="387" t="n"/>
      <c r="R84" s="387" t="n"/>
      <c r="S84" s="387" t="n"/>
    </row>
    <row r="85" ht="12.75" customHeight="1">
      <c r="B85" s="1" t="n"/>
      <c r="F85" s="1" t="n"/>
      <c r="H85" s="1" t="n"/>
      <c r="I85" s="1" t="n"/>
      <c r="J85" s="1" t="n"/>
      <c r="K85" s="1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2016.09.30</t>
        </is>
      </c>
      <c r="B87" s="374" t="n"/>
      <c r="C87" s="374" t="n"/>
      <c r="D87" s="374" t="n"/>
      <c r="E87" s="375" t="n"/>
      <c r="F87" s="2" t="n"/>
      <c r="G87" s="378" t="inlineStr">
        <is>
          <t>SC은행 결산</t>
        </is>
      </c>
      <c r="H87" s="375" t="n"/>
      <c r="I87" s="3" t="n"/>
      <c r="J87" s="379" t="inlineStr">
        <is>
          <t>9월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2" t="inlineStr">
        <is>
          <t>KB종합통장-저축예금</t>
        </is>
      </c>
      <c r="B89" s="57" t="n">
        <v>0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42" t="inlineStr">
        <is>
          <t>KB Smart폰 예금</t>
        </is>
      </c>
      <c r="B90" s="57" t="n">
        <v>0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19239202</v>
      </c>
      <c r="I90" s="3" t="n"/>
      <c r="J90" s="66" t="inlineStr">
        <is>
          <t>01. 우리카드 지출</t>
        </is>
      </c>
      <c r="K90" s="68" t="n">
        <v>1003848</v>
      </c>
      <c r="P90" s="387" t="n"/>
      <c r="Q90" s="387" t="n"/>
      <c r="R90" s="387" t="n"/>
      <c r="S90" s="387" t="n"/>
    </row>
    <row r="91" ht="11.25" customFormat="1" customHeight="1" s="1">
      <c r="A91" s="42" t="inlineStr">
        <is>
          <t>기타</t>
        </is>
      </c>
      <c r="B91" s="57" t="n">
        <v>0</v>
      </c>
      <c r="C91" s="42" t="n"/>
      <c r="D91" s="42" t="n"/>
      <c r="E91" s="42" t="n"/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inlineStr">
        <is>
          <t> </t>
        </is>
      </c>
      <c r="P91" s="387" t="n"/>
      <c r="Q91" s="387" t="n"/>
      <c r="R91" s="387" t="n"/>
      <c r="S91" s="387" t="n"/>
    </row>
    <row r="92" ht="11.25" customFormat="1" customHeight="1" s="1">
      <c r="A92" s="43" t="inlineStr">
        <is>
          <t xml:space="preserve">KB 총금액 </t>
        </is>
      </c>
      <c r="B92" s="58">
        <f>SUM(B89:B91)</f>
        <v/>
      </c>
      <c r="C92" s="44" t="n"/>
      <c r="D92" s="44" t="n"/>
      <c r="E92" s="44" t="n"/>
      <c r="F92" s="3" t="n"/>
      <c r="G92" s="52" t="inlineStr">
        <is>
          <t>[06] 은행 예. 적금 총합</t>
        </is>
      </c>
      <c r="H92" s="12">
        <f>SUM(H89:H91)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45" t="inlineStr">
        <is>
          <t>01. SC은행([06] - [05])</t>
        </is>
      </c>
      <c r="B93" s="59">
        <f>H92</f>
        <v/>
      </c>
      <c r="C93" s="42" t="n"/>
      <c r="D93" s="42" t="n"/>
      <c r="E93" s="42" t="n"/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7" t="inlineStr">
        <is>
          <t>70. [국민B] KB 국민행복 적금(루옌)</t>
        </is>
      </c>
      <c r="B94" s="98" t="n">
        <v>500000</v>
      </c>
      <c r="C94" s="8" t="n"/>
      <c r="D94" s="8" t="n"/>
      <c r="E94" s="19" t="n">
        <v>500000</v>
      </c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7" t="inlineStr">
        <is>
          <t>71. [기업B] 신서민섬김 적금(루옌)</t>
        </is>
      </c>
      <c r="B95" s="98">
        <f>B123+E95</f>
        <v/>
      </c>
      <c r="C95" s="8" t="n"/>
      <c r="D95" s="8" t="n"/>
      <c r="E95" s="19" t="n">
        <v>410000</v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7" t="inlineStr">
        <is>
          <t>72. [신한B] 신한 새희망 적금[루옌]</t>
        </is>
      </c>
      <c r="B96" s="98">
        <f>B124+E96</f>
        <v/>
      </c>
      <c r="C96" s="8" t="n"/>
      <c r="D96" s="8" t="n"/>
      <c r="E96" s="19" t="n">
        <v>200000</v>
      </c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customFormat="1" s="1">
      <c r="A97" s="7" t="inlineStr">
        <is>
          <t>73. [우리B] 주택청약종합저축(태만)</t>
        </is>
      </c>
      <c r="B97" s="98" t="n">
        <v>1900000</v>
      </c>
      <c r="C97" s="8" t="n"/>
      <c r="D97" s="8" t="n"/>
      <c r="E97" s="19" t="n">
        <v>100000</v>
      </c>
      <c r="F97" s="3" t="n"/>
      <c r="G97" s="2" t="n"/>
      <c r="H97" s="3" t="n"/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3" t="inlineStr">
        <is>
          <t>1. 총 예적금</t>
        </is>
      </c>
      <c r="B98" s="60">
        <f>SUM(B93:B97)</f>
        <v/>
      </c>
      <c r="C98" s="44" t="n"/>
      <c r="D98" s="44" t="n"/>
      <c r="E98" s="44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311" t="n"/>
      <c r="K98" s="311" t="n"/>
      <c r="P98" s="387" t="n"/>
      <c r="Q98" s="387" t="n"/>
      <c r="R98" s="387" t="n"/>
      <c r="S98" s="387" t="n"/>
    </row>
    <row r="99" ht="11.25" customFormat="1" customHeight="1" s="1">
      <c r="A99" s="42" t="inlineStr">
        <is>
          <t>11. 무배당 PCA 드림링크 변액유니버셜보험 II[02]</t>
        </is>
      </c>
      <c r="B99" s="57">
        <f>B239+E99</f>
        <v/>
      </c>
      <c r="C99" s="42" t="inlineStr">
        <is>
          <t> </t>
        </is>
      </c>
      <c r="D99" s="42" t="inlineStr">
        <is>
          <t> </t>
        </is>
      </c>
      <c r="E99" s="19" t="n">
        <v>300000</v>
      </c>
      <c r="F99" s="3" t="n"/>
      <c r="G99" s="17" t="inlineStr">
        <is>
          <t>총 합계</t>
        </is>
      </c>
      <c r="H99" s="11">
        <f>B110-B138</f>
        <v/>
      </c>
      <c r="I99" s="3" t="n"/>
      <c r="J99" s="54" t="inlineStr">
        <is>
          <t>지출(A) 총합</t>
        </is>
      </c>
      <c r="K99" s="63">
        <f>K89+K90+K95</f>
        <v/>
      </c>
      <c r="P99" s="387" t="n"/>
      <c r="Q99" s="387" t="n"/>
      <c r="R99" s="387" t="n"/>
      <c r="S99" s="387" t="n"/>
    </row>
    <row r="100" ht="11.25" customFormat="1" customHeight="1" s="1">
      <c r="A100" s="42" t="inlineStr">
        <is>
          <t>12. MET 무배당 마스터플랜 변액유니버셜종신보험[04]</t>
        </is>
      </c>
      <c r="B100" s="57">
        <f>B240+E100</f>
        <v/>
      </c>
      <c r="C100" s="46" t="n"/>
      <c r="D100" s="46" t="n"/>
      <c r="E100" s="19" t="n">
        <v>85600</v>
      </c>
      <c r="F100" s="3" t="n"/>
      <c r="G100" s="17" t="inlineStr">
        <is>
          <t>가용 자산</t>
        </is>
      </c>
      <c r="H100" s="73">
        <f>B111-B139</f>
        <v/>
      </c>
      <c r="I100" s="3" t="n"/>
      <c r="J100" s="53" t="inlineStr">
        <is>
          <t>01. 급여</t>
        </is>
      </c>
      <c r="K100" s="67" t="n">
        <v>3890850</v>
      </c>
      <c r="P100" s="387" t="n"/>
      <c r="Q100" s="387" t="n"/>
      <c r="R100" s="387" t="n"/>
      <c r="S100" s="387" t="n"/>
    </row>
    <row r="101" customFormat="1" s="1">
      <c r="A101" s="42" t="inlineStr">
        <is>
          <t>13. PCA 스타트 어린이 변액유니버셜보험 II[03]</t>
        </is>
      </c>
      <c r="B101" s="61" t="n">
        <v>340440</v>
      </c>
      <c r="C101" s="42" t="n"/>
      <c r="D101" s="42" t="n"/>
      <c r="E101" s="42" t="n"/>
      <c r="F101" s="3" t="n"/>
      <c r="G101" s="2" t="n"/>
      <c r="H101" s="3" t="n"/>
      <c r="I101" s="3" t="n"/>
      <c r="J101" s="53" t="n"/>
      <c r="K101" s="384" t="n"/>
      <c r="P101" s="387" t="n"/>
      <c r="Q101" s="387" t="n"/>
      <c r="R101" s="387" t="n"/>
      <c r="S101" s="387" t="n"/>
    </row>
    <row r="102" ht="13.5" customFormat="1" customHeight="1" s="1">
      <c r="A102" s="42" t="inlineStr">
        <is>
          <t>21. 무배당 한아름행복플러스종합보험1404(한화손해보험)</t>
        </is>
      </c>
      <c r="B102" s="61" t="n">
        <v>43000</v>
      </c>
      <c r="C102" s="42" t="n"/>
      <c r="D102" s="42" t="n"/>
      <c r="E102" s="42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customFormat="1" s="1">
      <c r="A103" s="42" t="inlineStr">
        <is>
          <t>22. 무배당 굿앤굿어린이CI보험(Hi1304)(현대해상, 진수종)</t>
        </is>
      </c>
      <c r="B103" s="61" t="n">
        <v>52000</v>
      </c>
      <c r="C103" s="42" t="n"/>
      <c r="D103" s="42" t="n"/>
      <c r="E103" s="42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2" t="inlineStr">
        <is>
          <t>23. 무배당플러스유니버설CI보험(한화생명, 루옌)</t>
        </is>
      </c>
      <c r="B104" s="61" t="n">
        <v>79217</v>
      </c>
      <c r="C104" s="42" t="n"/>
      <c r="D104" s="42" t="n"/>
      <c r="E104" s="42" t="n"/>
      <c r="F104" s="3" t="n"/>
      <c r="G104" s="2" t="n"/>
      <c r="H104" s="2" t="n"/>
      <c r="I104" s="3" t="n"/>
      <c r="J104" s="53" t="n"/>
      <c r="K104" s="384" t="n"/>
      <c r="P104" s="387" t="n"/>
      <c r="Q104" s="387" t="n"/>
      <c r="R104" s="387" t="n"/>
      <c r="S104" s="387" t="n"/>
    </row>
    <row r="105" customFormat="1" s="1">
      <c r="A105" s="42" t="inlineStr">
        <is>
          <t>41. 국민건강보험</t>
        </is>
      </c>
      <c r="B105" s="61" t="n">
        <v>38290</v>
      </c>
      <c r="C105" s="42" t="n"/>
      <c r="D105" s="42" t="n"/>
      <c r="E105" s="42" t="n"/>
      <c r="F105" s="3" t="n"/>
      <c r="G105" s="2" t="n"/>
      <c r="H105" s="3" t="n"/>
      <c r="I105" s="3" t="n"/>
      <c r="J105" s="53" t="n"/>
      <c r="K105" s="384" t="n"/>
      <c r="P105" s="387" t="n"/>
      <c r="Q105" s="387" t="n"/>
      <c r="R105" s="387" t="n"/>
      <c r="S105" s="387" t="n"/>
    </row>
    <row r="106" ht="14.25" customFormat="1" customHeight="1" s="1">
      <c r="A106" s="42" t="inlineStr">
        <is>
          <t>42. 국민연금</t>
        </is>
      </c>
      <c r="B106" s="61" t="n">
        <v>89100</v>
      </c>
      <c r="C106" s="42" t="n"/>
      <c r="D106" s="42" t="n"/>
      <c r="E106" s="42" t="n"/>
      <c r="F106" s="3" t="n"/>
      <c r="G106" s="2" t="n"/>
      <c r="H106" s="2" t="n"/>
      <c r="I106" s="3" t="n"/>
      <c r="J106" s="53" t="inlineStr">
        <is>
          <t> </t>
        </is>
      </c>
      <c r="K106" s="62" t="inlineStr">
        <is>
          <t> </t>
        </is>
      </c>
      <c r="P106" s="387" t="n"/>
      <c r="Q106" s="387" t="n"/>
      <c r="R106" s="387" t="n"/>
      <c r="S106" s="387" t="n"/>
    </row>
    <row r="107" customFormat="1" s="1">
      <c r="A107" s="42" t="inlineStr">
        <is>
          <t>90. PCA 프리미어 변액유니버셜보험 Ⅲ(저축형)</t>
        </is>
      </c>
      <c r="B107" s="57">
        <f>B331+E107</f>
        <v/>
      </c>
      <c r="C107" s="78" t="n"/>
      <c r="D107" s="42" t="n"/>
      <c r="E107" s="42" t="n"/>
      <c r="F107" s="3" t="n"/>
      <c r="G107" s="2" t="n"/>
      <c r="H107" s="2" t="n"/>
      <c r="I107" s="3" t="n"/>
      <c r="J107" s="53" t="inlineStr">
        <is>
          <t> </t>
        </is>
      </c>
      <c r="K107" s="62" t="inlineStr">
        <is>
          <t> </t>
        </is>
      </c>
      <c r="P107" s="387" t="n"/>
      <c r="Q107" s="387" t="n"/>
      <c r="R107" s="387" t="n"/>
      <c r="S107" s="387" t="n"/>
    </row>
    <row r="108" customFormat="1" s="1">
      <c r="A108" s="47" t="inlineStr">
        <is>
          <t>2. 총 보험금</t>
        </is>
      </c>
      <c r="B108" s="14">
        <f>SUM(B99:B101)+B107</f>
        <v/>
      </c>
      <c r="C108" s="48" t="n"/>
      <c r="D108" s="48" t="n"/>
      <c r="E108" s="48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SUM(K100:K106)</f>
        <v/>
      </c>
      <c r="P108" s="387" t="n"/>
      <c r="Q108" s="387" t="n"/>
      <c r="R108" s="387" t="n"/>
      <c r="S108" s="387" t="n"/>
    </row>
    <row r="109" ht="13.5" customFormat="1" customHeight="1" s="1">
      <c r="A109" s="47" t="inlineStr">
        <is>
          <t>3. 전세금</t>
        </is>
      </c>
      <c r="B109" s="15" t="n">
        <v>250000000</v>
      </c>
      <c r="C109" s="48" t="n"/>
      <c r="D109" s="48" t="n"/>
      <c r="E109" s="48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K108-K99</f>
        <v/>
      </c>
      <c r="P109" s="387" t="n"/>
      <c r="Q109" s="387" t="n"/>
      <c r="R109" s="387" t="n"/>
      <c r="S109" s="387" t="n"/>
    </row>
    <row r="110" customFormat="1" s="1">
      <c r="A110" s="49" t="inlineStr">
        <is>
          <t>90. 총 합계</t>
        </is>
      </c>
      <c r="B110" s="16">
        <f>B98+B108+B109</f>
        <v/>
      </c>
      <c r="C110" s="50" t="n"/>
      <c r="D110" s="50" t="n"/>
      <c r="E110" s="50" t="n"/>
      <c r="G110" s="2" t="n"/>
      <c r="H110" s="2" t="n"/>
      <c r="I110" s="3" t="n"/>
      <c r="P110" s="387" t="n"/>
      <c r="Q110" s="387" t="n"/>
      <c r="R110" s="387" t="n"/>
      <c r="S110" s="387" t="n"/>
    </row>
    <row r="111" ht="13.5" customFormat="1" customHeight="1" s="1">
      <c r="A111" s="49" t="inlineStr">
        <is>
          <t>91. 가용 자산</t>
        </is>
      </c>
      <c r="B111" s="16">
        <f>B98+B107+B109</f>
        <v/>
      </c>
      <c r="C111" s="50" t="n"/>
      <c r="D111" s="50" t="n"/>
      <c r="E111" s="50" t="n"/>
      <c r="F111" s="3" t="n"/>
      <c r="G111" s="2" t="n"/>
      <c r="H111" s="2" t="n"/>
      <c r="I111" s="3" t="n"/>
      <c r="P111" s="387" t="n"/>
      <c r="Q111" s="387" t="n"/>
      <c r="R111" s="387" t="n"/>
      <c r="S111" s="387" t="n"/>
    </row>
    <row r="112" ht="30.75" customFormat="1" customHeight="1" s="1">
      <c r="A112" s="385" t="inlineStr">
        <is>
          <t>9월 결산 - 추석 있어서 지출 많았음</t>
        </is>
      </c>
      <c r="B112" s="374" t="n"/>
      <c r="C112" s="374" t="n"/>
      <c r="D112" s="374" t="n"/>
      <c r="E112" s="375" t="n"/>
      <c r="F112" s="3" t="n"/>
      <c r="G112" s="2" t="n"/>
      <c r="H112" s="2" t="n"/>
      <c r="I112" s="3" t="n"/>
      <c r="J112" s="2" t="n"/>
      <c r="K112" s="2" t="n"/>
      <c r="P112" s="387" t="n"/>
      <c r="Q112" s="387" t="n"/>
      <c r="R112" s="387" t="n"/>
      <c r="S112" s="387" t="n"/>
    </row>
    <row r="113" ht="12.75" customHeight="1">
      <c r="B113" s="1" t="n"/>
      <c r="F113" s="1" t="n"/>
      <c r="H113" s="1" t="n"/>
      <c r="I113" s="1" t="n"/>
      <c r="J113" s="1" t="n"/>
      <c r="K113" s="1" t="n"/>
      <c r="P113" s="387" t="n"/>
      <c r="Q113" s="387" t="n"/>
      <c r="R113" s="387" t="n"/>
      <c r="S113" s="387" t="n"/>
    </row>
    <row r="114">
      <c r="B114" s="1" t="n"/>
      <c r="F114" s="1" t="n"/>
      <c r="H114" s="1" t="n"/>
      <c r="I114" s="1" t="n"/>
      <c r="J114" s="1" t="n"/>
      <c r="K114" s="1" t="n"/>
      <c r="P114" s="387" t="n"/>
      <c r="Q114" s="387" t="n"/>
      <c r="R114" s="387" t="n"/>
      <c r="S114" s="387" t="n"/>
    </row>
    <row r="115" ht="13.5" customFormat="1" customHeight="1" s="1">
      <c r="A115" s="164" t="inlineStr">
        <is>
          <t>2016.08.31</t>
        </is>
      </c>
      <c r="B115" s="374" t="n"/>
      <c r="C115" s="374" t="n"/>
      <c r="D115" s="374" t="n"/>
      <c r="E115" s="375" t="n"/>
      <c r="F115" s="2" t="n"/>
      <c r="G115" s="378" t="inlineStr">
        <is>
          <t>SC은행 결산</t>
        </is>
      </c>
      <c r="H115" s="375" t="n"/>
      <c r="I115" s="3" t="n"/>
      <c r="J115" s="379" t="inlineStr">
        <is>
          <t>8월 지출</t>
        </is>
      </c>
      <c r="K115" s="375" t="n"/>
      <c r="L115" s="3" t="n"/>
      <c r="N115" s="3" t="n"/>
      <c r="O115" s="3" t="n"/>
      <c r="P115" s="387" t="n"/>
      <c r="Q115" s="387" t="n"/>
      <c r="R115" s="387" t="n"/>
      <c r="S115" s="387" t="n"/>
    </row>
    <row r="116" customForma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SC은행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  <c r="P116" s="387" t="n"/>
      <c r="Q116" s="387" t="n"/>
      <c r="R116" s="387" t="n"/>
      <c r="S116" s="387" t="n"/>
    </row>
    <row r="117" ht="11.25" customFormat="1" customHeight="1" s="1">
      <c r="A117" s="42" t="inlineStr">
        <is>
          <t>KB종합통장-저축예금</t>
        </is>
      </c>
      <c r="B117" s="57" t="n">
        <v>0</v>
      </c>
      <c r="C117" s="42" t="n"/>
      <c r="D117" s="42" t="n"/>
      <c r="E117" s="42" t="n"/>
      <c r="F117" s="3" t="n"/>
      <c r="G117" s="51" t="inlineStr">
        <is>
          <t>SC은행(두드림통장)</t>
        </is>
      </c>
      <c r="H117" s="83" t="n">
        <v>10172</v>
      </c>
      <c r="I117" s="3" t="n"/>
      <c r="J117" s="53" t="inlineStr">
        <is>
          <t>91. 월 고정 지출</t>
        </is>
      </c>
      <c r="K117" s="67" t="n">
        <v>1859867</v>
      </c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KB Smart폰 예금</t>
        </is>
      </c>
      <c r="B118" s="57" t="n">
        <v>0</v>
      </c>
      <c r="C118" s="42" t="n"/>
      <c r="D118" s="42" t="n"/>
      <c r="E118" s="42" t="n"/>
      <c r="F118" s="3" t="n"/>
      <c r="G118" s="51" t="inlineStr">
        <is>
          <t>신한은행</t>
        </is>
      </c>
      <c r="H118" s="83" t="n">
        <v>19647305</v>
      </c>
      <c r="I118" s="3" t="n"/>
      <c r="J118" s="66" t="inlineStr">
        <is>
          <t>01. 우리카드 지출</t>
        </is>
      </c>
      <c r="K118" s="68" t="n">
        <v>1003848</v>
      </c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기타</t>
        </is>
      </c>
      <c r="B119" s="57" t="n">
        <v>0</v>
      </c>
      <c r="C119" s="42" t="n"/>
      <c r="D119" s="42" t="n"/>
      <c r="E119" s="42" t="n"/>
      <c r="F119" s="3" t="n"/>
      <c r="G119" s="51" t="inlineStr">
        <is>
          <t> </t>
        </is>
      </c>
      <c r="H119" s="384" t="inlineStr">
        <is>
          <t> </t>
        </is>
      </c>
      <c r="I119" s="3" t="n"/>
      <c r="J119" s="66" t="inlineStr">
        <is>
          <t>02. 국민카드 지출</t>
        </is>
      </c>
      <c r="K119" s="68" t="inlineStr">
        <is>
          <t> </t>
        </is>
      </c>
      <c r="P119" s="387" t="n"/>
      <c r="Q119" s="387" t="n"/>
      <c r="R119" s="387" t="n"/>
      <c r="S119" s="387" t="n"/>
    </row>
    <row r="120" ht="11.25" customFormat="1" customHeight="1" s="1">
      <c r="A120" s="43" t="inlineStr">
        <is>
          <t xml:space="preserve">KB 총금액 </t>
        </is>
      </c>
      <c r="B120" s="58">
        <f>SUM(B117:B119)</f>
        <v/>
      </c>
      <c r="C120" s="44" t="n"/>
      <c r="D120" s="44" t="n"/>
      <c r="E120" s="44" t="n"/>
      <c r="F120" s="3" t="n"/>
      <c r="G120" s="52" t="inlineStr">
        <is>
          <t>[06] 은행 예. 적금 총합</t>
        </is>
      </c>
      <c r="H120" s="12">
        <f>SUM(H117:H119)</f>
        <v/>
      </c>
      <c r="I120" s="3" t="n"/>
      <c r="J120" s="311" t="n"/>
      <c r="K120" s="311" t="n"/>
      <c r="L120" s="3" t="n"/>
      <c r="N120" s="3" t="n"/>
      <c r="O120" s="3" t="n"/>
      <c r="P120" s="387" t="n"/>
      <c r="Q120" s="387" t="n"/>
      <c r="R120" s="387" t="n"/>
      <c r="S120" s="387" t="n"/>
    </row>
    <row r="121" customFormat="1" s="1">
      <c r="A121" s="45" t="inlineStr">
        <is>
          <t>01. SC은행([06] - [05])</t>
        </is>
      </c>
      <c r="B121" s="59">
        <f>H120</f>
        <v/>
      </c>
      <c r="C121" s="42" t="n"/>
      <c r="D121" s="42" t="n"/>
      <c r="E121" s="42" t="n"/>
      <c r="F121" s="3" t="n"/>
      <c r="G121" s="2" t="n"/>
      <c r="H121" s="3" t="n"/>
      <c r="I121" s="3" t="n"/>
      <c r="J121" s="311" t="n"/>
      <c r="K121" s="311" t="n"/>
      <c r="P121" s="387" t="n"/>
      <c r="Q121" s="387" t="n"/>
      <c r="R121" s="387" t="n"/>
      <c r="S121" s="387" t="n"/>
    </row>
    <row r="122" customFormat="1" s="1">
      <c r="A122" s="7" t="inlineStr">
        <is>
          <t>70. [국민B] KB 국민행복 적금(루옌)</t>
        </is>
      </c>
      <c r="B122" s="98" t="n">
        <v>500000</v>
      </c>
      <c r="C122" s="8" t="n"/>
      <c r="D122" s="8" t="n"/>
      <c r="E122" s="19" t="n">
        <v>500000</v>
      </c>
      <c r="F122" s="3" t="n"/>
      <c r="G122" s="2" t="n"/>
      <c r="H122" s="3" t="n"/>
      <c r="I122" s="3" t="n"/>
      <c r="J122" s="311" t="n"/>
      <c r="K122" s="311" t="n"/>
      <c r="P122" s="387" t="n"/>
      <c r="Q122" s="387" t="n"/>
      <c r="R122" s="387" t="n"/>
      <c r="S122" s="387" t="n"/>
    </row>
    <row r="123" customFormat="1" s="1">
      <c r="A123" s="7" t="inlineStr">
        <is>
          <t>71. [기업B] 신서민섬김 적금(루옌)</t>
        </is>
      </c>
      <c r="B123" s="98">
        <f>B151+E123</f>
        <v/>
      </c>
      <c r="C123" s="8" t="n"/>
      <c r="D123" s="8" t="n"/>
      <c r="E123" s="19" t="n">
        <v>410000</v>
      </c>
      <c r="F123" s="3" t="n"/>
      <c r="G123" s="2" t="n"/>
      <c r="H123" s="3" t="n"/>
      <c r="I123" s="3" t="n"/>
      <c r="J123" s="311" t="n"/>
      <c r="K123" s="311" t="n"/>
      <c r="P123" s="387" t="n"/>
      <c r="Q123" s="387" t="n"/>
      <c r="R123" s="387" t="n"/>
      <c r="S123" s="387" t="n"/>
    </row>
    <row r="124" customFormat="1" s="1">
      <c r="A124" s="7" t="inlineStr">
        <is>
          <t>72. [신한B] 신한 새희망 적금[루옌]</t>
        </is>
      </c>
      <c r="B124" s="98">
        <f>B152+E124</f>
        <v/>
      </c>
      <c r="C124" s="8" t="n"/>
      <c r="D124" s="8" t="n"/>
      <c r="E124" s="19" t="n">
        <v>200000</v>
      </c>
      <c r="F124" s="3" t="n"/>
      <c r="G124" s="2" t="n"/>
      <c r="H124" s="3" t="n"/>
      <c r="I124" s="3" t="n"/>
      <c r="J124" s="311" t="n"/>
      <c r="K124" s="311" t="n"/>
      <c r="P124" s="387" t="n"/>
      <c r="Q124" s="387" t="n"/>
      <c r="R124" s="387" t="n"/>
      <c r="S124" s="387" t="n"/>
    </row>
    <row r="125" customFormat="1" s="1">
      <c r="A125" s="7" t="inlineStr">
        <is>
          <t>73. [우리B] 주택청약종합저축(태만)</t>
        </is>
      </c>
      <c r="B125" s="98" t="n">
        <v>1900000</v>
      </c>
      <c r="C125" s="8" t="n"/>
      <c r="D125" s="8" t="n"/>
      <c r="E125" s="19" t="n">
        <v>100000</v>
      </c>
      <c r="F125" s="3" t="n"/>
      <c r="G125" s="2" t="n"/>
      <c r="H125" s="3" t="n"/>
      <c r="I125" s="3" t="n"/>
      <c r="J125" s="311" t="n"/>
      <c r="K125" s="311" t="n"/>
      <c r="P125" s="387" t="n"/>
      <c r="Q125" s="387" t="n"/>
      <c r="R125" s="387" t="n"/>
      <c r="S125" s="387" t="n"/>
    </row>
    <row r="126" ht="11.25" customFormat="1" customHeight="1" s="1">
      <c r="A126" s="43" t="inlineStr">
        <is>
          <t>1. 총 예적금</t>
        </is>
      </c>
      <c r="B126" s="60">
        <f>SUM(B121:B125)</f>
        <v/>
      </c>
      <c r="C126" s="44" t="n"/>
      <c r="D126" s="44" t="n"/>
      <c r="E126" s="44" t="n"/>
      <c r="F126" s="3" t="n"/>
      <c r="G126" s="9" t="inlineStr">
        <is>
          <t>전원 대비 증감</t>
        </is>
      </c>
      <c r="H126" s="10" t="inlineStr">
        <is>
          <t>금액</t>
        </is>
      </c>
      <c r="I126" s="3" t="n"/>
      <c r="J126" s="311" t="n"/>
      <c r="K126" s="311" t="n"/>
      <c r="P126" s="387" t="n"/>
      <c r="Q126" s="387" t="n"/>
      <c r="R126" s="387" t="n"/>
      <c r="S126" s="387" t="n"/>
    </row>
    <row r="127" ht="11.25" customFormat="1" customHeight="1" s="1">
      <c r="A127" s="42" t="inlineStr">
        <is>
          <t>11. 무배당 PCA 드림링크 변액유니버셜보험 II[02]</t>
        </is>
      </c>
      <c r="B127" s="57">
        <f>B239+E127</f>
        <v/>
      </c>
      <c r="C127" s="42" t="inlineStr">
        <is>
          <t> </t>
        </is>
      </c>
      <c r="D127" s="42" t="inlineStr">
        <is>
          <t> </t>
        </is>
      </c>
      <c r="E127" s="19" t="n">
        <v>300000</v>
      </c>
      <c r="F127" s="3" t="n"/>
      <c r="G127" s="17" t="inlineStr">
        <is>
          <t>총 합계</t>
        </is>
      </c>
      <c r="H127" s="11">
        <f>B138-B166</f>
        <v/>
      </c>
      <c r="I127" s="3" t="n"/>
      <c r="J127" s="54" t="inlineStr">
        <is>
          <t>지출(A) 총합</t>
        </is>
      </c>
      <c r="K127" s="63">
        <f>K117+K118+K123</f>
        <v/>
      </c>
      <c r="P127" s="387" t="n"/>
      <c r="Q127" s="387" t="n"/>
      <c r="R127" s="387" t="n"/>
      <c r="S127" s="387" t="n"/>
    </row>
    <row r="128" ht="11.25" customFormat="1" customHeight="1" s="1">
      <c r="A128" s="42" t="inlineStr">
        <is>
          <t>12. MET 무배당 마스터플랜 변액유니버셜종신보험[04]</t>
        </is>
      </c>
      <c r="B128" s="57">
        <f>B240+E128</f>
        <v/>
      </c>
      <c r="C128" s="46" t="n"/>
      <c r="D128" s="46" t="n"/>
      <c r="E128" s="19" t="n">
        <v>85600</v>
      </c>
      <c r="F128" s="3" t="n"/>
      <c r="G128" s="17" t="inlineStr">
        <is>
          <t>가용 자산</t>
        </is>
      </c>
      <c r="H128" s="73">
        <f>B139-B167</f>
        <v/>
      </c>
      <c r="I128" s="3" t="n"/>
      <c r="J128" s="53" t="inlineStr">
        <is>
          <t>01. 급여</t>
        </is>
      </c>
      <c r="K128" s="67" t="n">
        <v>3890850</v>
      </c>
      <c r="P128" s="387" t="n"/>
      <c r="Q128" s="387" t="n"/>
      <c r="R128" s="387" t="n"/>
      <c r="S128" s="387" t="n"/>
    </row>
    <row r="129" customFormat="1" s="1">
      <c r="A129" s="42" t="inlineStr">
        <is>
          <t>13. PCA 스타트 어린이 변액유니버셜보험 II[03]</t>
        </is>
      </c>
      <c r="B129" s="61" t="n">
        <v>340440</v>
      </c>
      <c r="C129" s="42" t="n"/>
      <c r="D129" s="42" t="n"/>
      <c r="E129" s="42" t="n"/>
      <c r="F129" s="3" t="n"/>
      <c r="G129" s="2" t="n"/>
      <c r="H129" s="3" t="n"/>
      <c r="I129" s="3" t="n"/>
      <c r="J129" s="53" t="n"/>
      <c r="K129" s="384" t="n"/>
      <c r="P129" s="387" t="n"/>
      <c r="Q129" s="387" t="n"/>
      <c r="R129" s="387" t="n"/>
      <c r="S129" s="387" t="n"/>
    </row>
    <row r="130" ht="13.5" customFormat="1" customHeight="1" s="1">
      <c r="A130" s="42" t="inlineStr">
        <is>
          <t>21. 무배당 한아름행복플러스종합보험1404(한화손해보험)</t>
        </is>
      </c>
      <c r="B130" s="61" t="n">
        <v>43000</v>
      </c>
      <c r="C130" s="42" t="n"/>
      <c r="D130" s="42" t="n"/>
      <c r="E130" s="42" t="n"/>
      <c r="F130" s="3" t="n"/>
      <c r="G130" s="2" t="n"/>
      <c r="H130" s="3" t="n"/>
      <c r="I130" s="3" t="n"/>
      <c r="J130" s="53" t="n"/>
      <c r="K130" s="384" t="n"/>
      <c r="P130" s="387" t="n"/>
      <c r="Q130" s="387" t="n"/>
      <c r="R130" s="387" t="n"/>
      <c r="S130" s="387" t="n"/>
    </row>
    <row r="131" customFormat="1" s="1">
      <c r="A131" s="42" t="inlineStr">
        <is>
          <t>22. 무배당 굿앤굿어린이CI보험(Hi1304)(현대해상, 진수종)</t>
        </is>
      </c>
      <c r="B131" s="61" t="n">
        <v>52000</v>
      </c>
      <c r="C131" s="42" t="n"/>
      <c r="D131" s="42" t="n"/>
      <c r="E131" s="42" t="n"/>
      <c r="F131" s="3" t="n"/>
      <c r="G131" s="2" t="n"/>
      <c r="H131" s="2" t="n"/>
      <c r="I131" s="3" t="n"/>
      <c r="J131" s="53" t="inlineStr">
        <is>
          <t> </t>
        </is>
      </c>
      <c r="K131" s="62" t="inlineStr">
        <is>
          <t> </t>
        </is>
      </c>
      <c r="P131" s="387" t="n"/>
      <c r="Q131" s="387" t="n"/>
      <c r="R131" s="387" t="n"/>
      <c r="S131" s="387" t="n"/>
    </row>
    <row r="132" customFormat="1" s="1">
      <c r="A132" s="42" t="inlineStr">
        <is>
          <t>23. 무배당플러스유니버설CI보험(한화생명, 루옌)</t>
        </is>
      </c>
      <c r="B132" s="61" t="n">
        <v>79217</v>
      </c>
      <c r="C132" s="42" t="n"/>
      <c r="D132" s="42" t="n"/>
      <c r="E132" s="42" t="n"/>
      <c r="F132" s="3" t="n"/>
      <c r="G132" s="2" t="n"/>
      <c r="H132" s="2" t="n"/>
      <c r="I132" s="3" t="n"/>
      <c r="J132" s="53" t="n"/>
      <c r="K132" s="384" t="n"/>
      <c r="P132" s="387" t="n"/>
      <c r="Q132" s="387" t="n"/>
      <c r="R132" s="387" t="n"/>
      <c r="S132" s="387" t="n"/>
    </row>
    <row r="133" customFormat="1" s="1">
      <c r="A133" s="42" t="inlineStr">
        <is>
          <t>41. 국민건강보험</t>
        </is>
      </c>
      <c r="B133" s="61" t="n">
        <v>38290</v>
      </c>
      <c r="C133" s="42" t="n"/>
      <c r="D133" s="42" t="n"/>
      <c r="E133" s="42" t="n"/>
      <c r="F133" s="3" t="n"/>
      <c r="G133" s="2" t="n"/>
      <c r="H133" s="3" t="n"/>
      <c r="I133" s="3" t="n"/>
      <c r="J133" s="53" t="n"/>
      <c r="K133" s="384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42. 국민연금</t>
        </is>
      </c>
      <c r="B134" s="61" t="n">
        <v>89100</v>
      </c>
      <c r="C134" s="42" t="n"/>
      <c r="D134" s="42" t="n"/>
      <c r="E134" s="42" t="n"/>
      <c r="F134" s="3" t="n"/>
      <c r="G134" s="2" t="n"/>
      <c r="H134" s="2" t="n"/>
      <c r="I134" s="3" t="n"/>
      <c r="J134" s="53" t="inlineStr">
        <is>
          <t> </t>
        </is>
      </c>
      <c r="K134" s="62" t="inlineStr">
        <is>
          <t> </t>
        </is>
      </c>
      <c r="P134" s="387" t="n"/>
      <c r="Q134" s="387" t="n"/>
      <c r="R134" s="387" t="n"/>
      <c r="S134" s="387" t="n"/>
    </row>
    <row r="135" customFormat="1" s="1">
      <c r="A135" s="42" t="inlineStr">
        <is>
          <t>90. PCA 프리미어 변액유니버셜보험 Ⅲ(저축형)</t>
        </is>
      </c>
      <c r="B135" s="57">
        <f>B331+E135</f>
        <v/>
      </c>
      <c r="C135" s="78" t="n"/>
      <c r="D135" s="42" t="n"/>
      <c r="E135" s="42" t="n"/>
      <c r="F135" s="3" t="n"/>
      <c r="G135" s="2" t="n"/>
      <c r="H135" s="2" t="n"/>
      <c r="I135" s="3" t="n"/>
      <c r="J135" s="53" t="inlineStr">
        <is>
          <t> </t>
        </is>
      </c>
      <c r="K135" s="62" t="inlineStr">
        <is>
          <t> </t>
        </is>
      </c>
      <c r="P135" s="387" t="n"/>
      <c r="Q135" s="387" t="n"/>
      <c r="R135" s="387" t="n"/>
      <c r="S135" s="387" t="n"/>
    </row>
    <row r="136" customFormat="1" s="1">
      <c r="A136" s="47" t="inlineStr">
        <is>
          <t>2. 총 보험금</t>
        </is>
      </c>
      <c r="B136" s="14">
        <f>SUM(B127:B129)+B135</f>
        <v/>
      </c>
      <c r="C136" s="48" t="n"/>
      <c r="D136" s="48" t="n"/>
      <c r="E136" s="48" t="n"/>
      <c r="F136" s="3" t="n"/>
      <c r="G136" s="2" t="n"/>
      <c r="H136" s="2" t="n"/>
      <c r="I136" s="3" t="n"/>
      <c r="J136" s="55" t="inlineStr">
        <is>
          <t>수입(B) 총합</t>
        </is>
      </c>
      <c r="K136" s="63">
        <f>SUM(K128:K134)</f>
        <v/>
      </c>
      <c r="P136" s="387" t="n"/>
      <c r="Q136" s="387" t="n"/>
      <c r="R136" s="387" t="n"/>
      <c r="S136" s="387" t="n"/>
    </row>
    <row r="137" ht="13.5" customFormat="1" customHeight="1" s="1">
      <c r="A137" s="47" t="inlineStr">
        <is>
          <t>3. 전세금</t>
        </is>
      </c>
      <c r="B137" s="15" t="n">
        <v>250000000</v>
      </c>
      <c r="C137" s="48" t="n"/>
      <c r="D137" s="48" t="n"/>
      <c r="E137" s="48" t="n"/>
      <c r="F137" s="3" t="n"/>
      <c r="G137" s="2" t="n"/>
      <c r="H137" s="2" t="n"/>
      <c r="I137" s="3" t="n"/>
      <c r="J137" s="56" t="inlineStr">
        <is>
          <t>총 합계([B] -[A])</t>
        </is>
      </c>
      <c r="K137" s="64">
        <f>K136-K127</f>
        <v/>
      </c>
      <c r="P137" s="387" t="n"/>
      <c r="Q137" s="387" t="n"/>
      <c r="R137" s="387" t="n"/>
      <c r="S137" s="387" t="n"/>
    </row>
    <row r="138" customFormat="1" s="1">
      <c r="A138" s="49" t="inlineStr">
        <is>
          <t>90. 총 합계</t>
        </is>
      </c>
      <c r="B138" s="16">
        <f>B126+B136+B137</f>
        <v/>
      </c>
      <c r="C138" s="50" t="n"/>
      <c r="D138" s="50" t="n"/>
      <c r="E138" s="50" t="n"/>
      <c r="G138" s="2" t="n"/>
      <c r="H138" s="2" t="n"/>
      <c r="I138" s="3" t="n"/>
      <c r="P138" s="387" t="n"/>
      <c r="Q138" s="387" t="n"/>
      <c r="R138" s="387" t="n"/>
      <c r="S138" s="387" t="n"/>
    </row>
    <row r="139" ht="13.5" customFormat="1" customHeight="1" s="1">
      <c r="A139" s="49" t="inlineStr">
        <is>
          <t>91. 가용 자산</t>
        </is>
      </c>
      <c r="B139" s="16">
        <f>B126+B135+B137</f>
        <v/>
      </c>
      <c r="C139" s="50" t="n"/>
      <c r="D139" s="50" t="n"/>
      <c r="E139" s="50" t="n"/>
      <c r="F139" s="3" t="n"/>
      <c r="G139" s="2" t="n"/>
      <c r="H139" s="2" t="n"/>
      <c r="I139" s="3" t="n"/>
      <c r="P139" s="387" t="n"/>
      <c r="Q139" s="387" t="n"/>
      <c r="R139" s="387" t="n"/>
      <c r="S139" s="387" t="n"/>
    </row>
    <row r="140" ht="30.75" customFormat="1" customHeight="1" s="1">
      <c r="A140" s="385" t="inlineStr">
        <is>
          <t xml:space="preserve">8월 결산 -  </t>
        </is>
      </c>
      <c r="B140" s="374" t="n"/>
      <c r="C140" s="374" t="n"/>
      <c r="D140" s="374" t="n"/>
      <c r="E140" s="375" t="n"/>
      <c r="F140" s="3" t="n"/>
      <c r="G140" s="2" t="n"/>
      <c r="H140" s="2" t="n"/>
      <c r="I140" s="3" t="n"/>
      <c r="J140" s="2" t="n"/>
      <c r="K140" s="2" t="n"/>
      <c r="P140" s="387" t="n"/>
      <c r="Q140" s="387" t="n"/>
      <c r="R140" s="387" t="n"/>
      <c r="S140" s="387" t="n"/>
    </row>
    <row r="141" ht="12.75" customHeight="1">
      <c r="B141" s="1" t="n"/>
      <c r="F141" s="1" t="n"/>
      <c r="H141" s="1" t="n"/>
      <c r="I141" s="1" t="n"/>
      <c r="J141" s="1" t="n"/>
      <c r="K141" s="1" t="n"/>
      <c r="P141" s="387" t="n"/>
      <c r="Q141" s="387" t="n"/>
      <c r="R141" s="387" t="n"/>
      <c r="S141" s="387" t="n"/>
    </row>
    <row r="142">
      <c r="B142" s="1" t="n"/>
      <c r="F142" s="1" t="n"/>
      <c r="H142" s="1" t="n"/>
      <c r="I142" s="1" t="n"/>
      <c r="J142" s="1" t="n"/>
      <c r="K142" s="1" t="n"/>
      <c r="P142" s="387" t="n"/>
      <c r="Q142" s="387" t="n"/>
      <c r="R142" s="387" t="n"/>
      <c r="S142" s="387" t="n"/>
    </row>
    <row r="143" ht="13.5" customFormat="1" customHeight="1" s="1">
      <c r="A143" s="164" t="inlineStr">
        <is>
          <t>2016.07.31</t>
        </is>
      </c>
      <c r="B143" s="374" t="n"/>
      <c r="C143" s="374" t="n"/>
      <c r="D143" s="374" t="n"/>
      <c r="E143" s="375" t="n"/>
      <c r="F143" s="2" t="n"/>
      <c r="G143" s="378" t="inlineStr">
        <is>
          <t>SC은행 결산</t>
        </is>
      </c>
      <c r="H143" s="375" t="n"/>
      <c r="I143" s="3" t="n"/>
      <c r="J143" s="379" t="inlineStr">
        <is>
          <t>7월 지출</t>
        </is>
      </c>
      <c r="K143" s="375" t="n"/>
      <c r="L143" s="3" t="n"/>
      <c r="N143" s="3" t="n"/>
      <c r="O143" s="3" t="n"/>
      <c r="P143" s="387" t="n"/>
      <c r="Q143" s="387" t="n"/>
      <c r="R143" s="387" t="n"/>
      <c r="S143" s="387" t="n"/>
    </row>
    <row r="144" customFormat="1" s="1">
      <c r="A144" s="4" t="inlineStr">
        <is>
          <t>내용</t>
        </is>
      </c>
      <c r="B144" s="5" t="inlineStr">
        <is>
          <t>금액</t>
        </is>
      </c>
      <c r="C144" s="6" t="inlineStr">
        <is>
          <t>원금</t>
        </is>
      </c>
      <c r="D144" s="6" t="inlineStr">
        <is>
          <t>손익</t>
        </is>
      </c>
      <c r="E144" s="6" t="inlineStr">
        <is>
          <t>수익률(%)</t>
        </is>
      </c>
      <c r="F144" s="2" t="n"/>
      <c r="G144" s="9" t="inlineStr">
        <is>
          <t>SC은행 자산 상태</t>
        </is>
      </c>
      <c r="H144" s="10" t="inlineStr">
        <is>
          <t>금액</t>
        </is>
      </c>
      <c r="I144" s="3" t="n"/>
      <c r="J144" s="65" t="inlineStr">
        <is>
          <t>내역</t>
        </is>
      </c>
      <c r="K144" s="65" t="inlineStr">
        <is>
          <t>금액</t>
        </is>
      </c>
      <c r="P144" s="387" t="n"/>
      <c r="Q144" s="387" t="n"/>
      <c r="R144" s="387" t="n"/>
      <c r="S144" s="387" t="n"/>
    </row>
    <row r="145" ht="11.25" customFormat="1" customHeight="1" s="1">
      <c r="A145" s="42" t="inlineStr">
        <is>
          <t>KB종합통장-저축예금</t>
        </is>
      </c>
      <c r="B145" s="57" t="n">
        <v>0</v>
      </c>
      <c r="C145" s="42" t="n"/>
      <c r="D145" s="42" t="n"/>
      <c r="E145" s="42" t="n"/>
      <c r="F145" s="3" t="n"/>
      <c r="G145" s="51" t="inlineStr">
        <is>
          <t>SC은행(두드림통장)</t>
        </is>
      </c>
      <c r="H145" s="83" t="n">
        <v>10172</v>
      </c>
      <c r="I145" s="3" t="n"/>
      <c r="J145" s="53" t="inlineStr">
        <is>
          <t>91. 월 고정 지출</t>
        </is>
      </c>
      <c r="K145" s="67" t="n">
        <v>1859867</v>
      </c>
      <c r="P145" s="387" t="n"/>
      <c r="Q145" s="387" t="n"/>
      <c r="R145" s="387" t="n"/>
      <c r="S145" s="387" t="n"/>
    </row>
    <row r="146" ht="11.25" customFormat="1" customHeight="1" s="1">
      <c r="A146" s="42" t="inlineStr">
        <is>
          <t>KB Smart폰 예금</t>
        </is>
      </c>
      <c r="B146" s="57" t="n">
        <v>0</v>
      </c>
      <c r="C146" s="42" t="n"/>
      <c r="D146" s="42" t="n"/>
      <c r="E146" s="42" t="n"/>
      <c r="F146" s="3" t="n"/>
      <c r="G146" s="51" t="inlineStr">
        <is>
          <t>신한은행</t>
        </is>
      </c>
      <c r="H146" s="83" t="n">
        <v>21269857</v>
      </c>
      <c r="I146" s="3" t="n"/>
      <c r="J146" s="66" t="inlineStr">
        <is>
          <t>01. 우리카드 지출</t>
        </is>
      </c>
      <c r="K146" s="68" t="n">
        <v>1003848</v>
      </c>
      <c r="P146" s="387" t="n"/>
      <c r="Q146" s="387" t="n"/>
      <c r="R146" s="387" t="n"/>
      <c r="S146" s="387" t="n"/>
    </row>
    <row r="147" ht="11.25" customFormat="1" customHeight="1" s="1">
      <c r="A147" s="42" t="inlineStr">
        <is>
          <t>기타</t>
        </is>
      </c>
      <c r="B147" s="57" t="n">
        <v>0</v>
      </c>
      <c r="C147" s="42" t="n"/>
      <c r="D147" s="42" t="n"/>
      <c r="E147" s="42" t="n"/>
      <c r="F147" s="3" t="n"/>
      <c r="G147" s="51" t="inlineStr">
        <is>
          <t> </t>
        </is>
      </c>
      <c r="H147" s="384" t="inlineStr">
        <is>
          <t> </t>
        </is>
      </c>
      <c r="I147" s="3" t="n"/>
      <c r="J147" s="66" t="inlineStr">
        <is>
          <t>02. 국민카드 지출</t>
        </is>
      </c>
      <c r="K147" s="68" t="inlineStr">
        <is>
          <t> </t>
        </is>
      </c>
      <c r="P147" s="387" t="n"/>
      <c r="Q147" s="387" t="n"/>
      <c r="R147" s="387" t="n"/>
      <c r="S147" s="387" t="n"/>
    </row>
    <row r="148" ht="11.25" customFormat="1" customHeight="1" s="1">
      <c r="A148" s="43" t="inlineStr">
        <is>
          <t xml:space="preserve">KB 총금액 </t>
        </is>
      </c>
      <c r="B148" s="58">
        <f>SUM(B145:B147)</f>
        <v/>
      </c>
      <c r="C148" s="44" t="n"/>
      <c r="D148" s="44" t="n"/>
      <c r="E148" s="44" t="n"/>
      <c r="F148" s="3" t="n"/>
      <c r="G148" s="52" t="inlineStr">
        <is>
          <t>[06] 은행 예. 적금 총합</t>
        </is>
      </c>
      <c r="H148" s="12">
        <f>SUM(H145:H147)</f>
        <v/>
      </c>
      <c r="I148" s="3" t="n"/>
      <c r="J148" s="311" t="n"/>
      <c r="K148" s="311" t="n"/>
      <c r="L148" s="3" t="n"/>
      <c r="N148" s="3" t="n"/>
      <c r="O148" s="3" t="n"/>
      <c r="P148" s="387" t="n"/>
      <c r="Q148" s="387" t="n"/>
      <c r="R148" s="387" t="n"/>
      <c r="S148" s="387" t="n"/>
    </row>
    <row r="149" customFormat="1" s="1">
      <c r="A149" s="45" t="inlineStr">
        <is>
          <t>01. SC은행([06] - [05])</t>
        </is>
      </c>
      <c r="B149" s="59">
        <f>H148</f>
        <v/>
      </c>
      <c r="C149" s="42" t="n"/>
      <c r="D149" s="42" t="n"/>
      <c r="E149" s="42" t="n"/>
      <c r="F149" s="3" t="n"/>
      <c r="G149" s="2" t="n"/>
      <c r="H149" s="3" t="n"/>
      <c r="I149" s="3" t="n"/>
      <c r="J149" s="311" t="n"/>
      <c r="K149" s="311" t="n"/>
      <c r="P149" s="387" t="n"/>
      <c r="Q149" s="387" t="n"/>
      <c r="R149" s="387" t="n"/>
      <c r="S149" s="387" t="n"/>
    </row>
    <row r="150" customFormat="1" s="1">
      <c r="A150" s="7" t="inlineStr">
        <is>
          <t>70. [국민B] KB 국민행복 적금(루옌)</t>
        </is>
      </c>
      <c r="B150" s="98" t="n">
        <v>500000</v>
      </c>
      <c r="C150" s="8" t="n"/>
      <c r="D150" s="8" t="n"/>
      <c r="E150" s="19" t="n">
        <v>500000</v>
      </c>
      <c r="F150" s="3" t="n"/>
      <c r="G150" s="2" t="n"/>
      <c r="H150" s="3" t="n"/>
      <c r="I150" s="3" t="n"/>
      <c r="J150" s="311" t="n"/>
      <c r="K150" s="311" t="n"/>
      <c r="P150" s="387" t="n"/>
      <c r="Q150" s="387" t="n"/>
      <c r="R150" s="387" t="n"/>
      <c r="S150" s="387" t="n"/>
    </row>
    <row r="151" customFormat="1" s="1">
      <c r="A151" s="7" t="inlineStr">
        <is>
          <t>71. [기업B] 신서민섬김 적금(루옌)</t>
        </is>
      </c>
      <c r="B151" s="98">
        <f>B179+E151</f>
        <v/>
      </c>
      <c r="C151" s="8" t="n"/>
      <c r="D151" s="8" t="n"/>
      <c r="E151" s="19" t="n">
        <v>410000</v>
      </c>
      <c r="F151" s="3" t="n"/>
      <c r="G151" s="2" t="n"/>
      <c r="H151" s="3" t="n"/>
      <c r="I151" s="3" t="n"/>
      <c r="J151" s="311" t="n"/>
      <c r="K151" s="311" t="n"/>
      <c r="P151" s="387" t="n"/>
      <c r="Q151" s="387" t="n"/>
      <c r="R151" s="387" t="n"/>
      <c r="S151" s="387" t="n"/>
    </row>
    <row r="152" customFormat="1" s="1">
      <c r="A152" s="7" t="inlineStr">
        <is>
          <t>72. [신한B] 신한 새희망 적금[루옌]</t>
        </is>
      </c>
      <c r="B152" s="98">
        <f>B180+E152</f>
        <v/>
      </c>
      <c r="C152" s="8" t="n"/>
      <c r="D152" s="8" t="n"/>
      <c r="E152" s="19" t="n">
        <v>200000</v>
      </c>
      <c r="F152" s="3" t="n"/>
      <c r="G152" s="2" t="n"/>
      <c r="H152" s="3" t="n"/>
      <c r="I152" s="3" t="n"/>
      <c r="J152" s="311" t="n"/>
      <c r="K152" s="311" t="n"/>
      <c r="P152" s="387" t="n"/>
      <c r="Q152" s="387" t="n"/>
      <c r="R152" s="387" t="n"/>
      <c r="S152" s="387" t="n"/>
    </row>
    <row r="153" customFormat="1" s="1">
      <c r="A153" s="7" t="inlineStr">
        <is>
          <t>73. [우리B] 주택청약종합저축(태만)</t>
        </is>
      </c>
      <c r="B153" s="98" t="n">
        <v>1900000</v>
      </c>
      <c r="C153" s="8" t="n"/>
      <c r="D153" s="8" t="n"/>
      <c r="E153" s="19" t="n">
        <v>100000</v>
      </c>
      <c r="F153" s="3" t="n"/>
      <c r="G153" s="2" t="n"/>
      <c r="H153" s="3" t="n"/>
      <c r="I153" s="3" t="n"/>
      <c r="J153" s="311" t="n"/>
      <c r="K153" s="311" t="n"/>
      <c r="P153" s="387" t="n"/>
      <c r="Q153" s="387" t="n"/>
      <c r="R153" s="387" t="n"/>
      <c r="S153" s="387" t="n"/>
    </row>
    <row r="154" ht="11.25" customFormat="1" customHeight="1" s="1">
      <c r="A154" s="43" t="inlineStr">
        <is>
          <t>1. 총 예적금</t>
        </is>
      </c>
      <c r="B154" s="60">
        <f>SUM(B149:B153)</f>
        <v/>
      </c>
      <c r="C154" s="44" t="n"/>
      <c r="D154" s="44" t="n"/>
      <c r="E154" s="44" t="n"/>
      <c r="F154" s="3" t="n"/>
      <c r="G154" s="9" t="inlineStr">
        <is>
          <t>전원 대비 증감</t>
        </is>
      </c>
      <c r="H154" s="10" t="inlineStr">
        <is>
          <t>금액</t>
        </is>
      </c>
      <c r="I154" s="3" t="n"/>
      <c r="J154" s="311" t="n"/>
      <c r="K154" s="311" t="n"/>
      <c r="P154" s="387" t="n"/>
      <c r="Q154" s="387" t="n"/>
      <c r="R154" s="387" t="n"/>
      <c r="S154" s="387" t="n"/>
    </row>
    <row r="155" ht="11.25" customFormat="1" customHeight="1" s="1">
      <c r="A155" s="42" t="inlineStr">
        <is>
          <t>11. 무배당 PCA 드림링크 변액유니버셜보험 II[02]</t>
        </is>
      </c>
      <c r="B155" s="57">
        <f>B239+E155</f>
        <v/>
      </c>
      <c r="C155" s="42" t="inlineStr">
        <is>
          <t> </t>
        </is>
      </c>
      <c r="D155" s="42" t="inlineStr">
        <is>
          <t> </t>
        </is>
      </c>
      <c r="E155" s="19" t="n">
        <v>300000</v>
      </c>
      <c r="F155" s="3" t="n"/>
      <c r="G155" s="17" t="inlineStr">
        <is>
          <t>총 합계</t>
        </is>
      </c>
      <c r="H155" s="11">
        <f>B166-B194</f>
        <v/>
      </c>
      <c r="I155" s="3" t="n"/>
      <c r="J155" s="54" t="inlineStr">
        <is>
          <t>지출(A) 총합</t>
        </is>
      </c>
      <c r="K155" s="63">
        <f>K145+K146+K151</f>
        <v/>
      </c>
      <c r="P155" s="387" t="n"/>
      <c r="Q155" s="387" t="n"/>
      <c r="R155" s="387" t="n"/>
      <c r="S155" s="387" t="n"/>
    </row>
    <row r="156" ht="11.25" customFormat="1" customHeight="1" s="1">
      <c r="A156" s="42" t="inlineStr">
        <is>
          <t>12. MET 무배당 마스터플랜 변액유니버셜종신보험[04]</t>
        </is>
      </c>
      <c r="B156" s="57">
        <f>B240+E156</f>
        <v/>
      </c>
      <c r="C156" s="46" t="n"/>
      <c r="D156" s="46" t="n"/>
      <c r="E156" s="19" t="n">
        <v>85600</v>
      </c>
      <c r="F156" s="3" t="n"/>
      <c r="G156" s="17" t="inlineStr">
        <is>
          <t>가용 자산</t>
        </is>
      </c>
      <c r="H156" s="73">
        <f>B167-B195</f>
        <v/>
      </c>
      <c r="I156" s="3" t="n"/>
      <c r="J156" s="53" t="inlineStr">
        <is>
          <t>01. 급여</t>
        </is>
      </c>
      <c r="K156" s="67" t="n">
        <v>3890850</v>
      </c>
      <c r="P156" s="387" t="n"/>
      <c r="Q156" s="387" t="n"/>
      <c r="R156" s="387" t="n"/>
      <c r="S156" s="387" t="n"/>
    </row>
    <row r="157" customFormat="1" s="1">
      <c r="A157" s="42" t="inlineStr">
        <is>
          <t>13. PCA 스타트 어린이 변액유니버셜보험 II[03]</t>
        </is>
      </c>
      <c r="B157" s="61" t="n">
        <v>340440</v>
      </c>
      <c r="C157" s="42" t="n"/>
      <c r="D157" s="42" t="n"/>
      <c r="E157" s="42" t="n"/>
      <c r="F157" s="3" t="n"/>
      <c r="G157" s="2" t="n"/>
      <c r="H157" s="3" t="n"/>
      <c r="I157" s="3" t="n"/>
      <c r="J157" s="53" t="n"/>
      <c r="K157" s="384" t="n"/>
      <c r="P157" s="387" t="n"/>
      <c r="Q157" s="387" t="n"/>
      <c r="R157" s="387" t="n"/>
      <c r="S157" s="387" t="n"/>
    </row>
    <row r="158" ht="13.5" customFormat="1" customHeight="1" s="1">
      <c r="A158" s="42" t="inlineStr">
        <is>
          <t>21. 무배당 한아름행복플러스종합보험1404(한화손해보험)</t>
        </is>
      </c>
      <c r="B158" s="61" t="n">
        <v>43000</v>
      </c>
      <c r="C158" s="42" t="n"/>
      <c r="D158" s="42" t="n"/>
      <c r="E158" s="42" t="n"/>
      <c r="F158" s="3" t="n"/>
      <c r="G158" s="2" t="n"/>
      <c r="H158" s="3" t="n"/>
      <c r="I158" s="3" t="n"/>
      <c r="J158" s="53" t="n"/>
      <c r="K158" s="384" t="n"/>
      <c r="P158" s="387" t="n"/>
      <c r="Q158" s="387" t="n"/>
      <c r="R158" s="387" t="n"/>
      <c r="S158" s="387" t="n"/>
    </row>
    <row r="159" customFormat="1" s="1">
      <c r="A159" s="42" t="inlineStr">
        <is>
          <t>22. 무배당 굿앤굿어린이CI보험(Hi1304)(현대해상, 진수종)</t>
        </is>
      </c>
      <c r="B159" s="61" t="n">
        <v>52000</v>
      </c>
      <c r="C159" s="42" t="n"/>
      <c r="D159" s="42" t="n"/>
      <c r="E159" s="42" t="n"/>
      <c r="F159" s="3" t="n"/>
      <c r="G159" s="2" t="n"/>
      <c r="H159" s="2" t="n"/>
      <c r="I159" s="3" t="n"/>
      <c r="J159" s="53" t="inlineStr">
        <is>
          <t> </t>
        </is>
      </c>
      <c r="K159" s="62" t="inlineStr">
        <is>
          <t> </t>
        </is>
      </c>
      <c r="P159" s="387" t="n"/>
      <c r="Q159" s="387" t="n"/>
      <c r="R159" s="387" t="n"/>
      <c r="S159" s="387" t="n"/>
    </row>
    <row r="160" customFormat="1" s="1">
      <c r="A160" s="42" t="inlineStr">
        <is>
          <t>23. 무배당플러스유니버설CI보험(한화생명, 루옌)</t>
        </is>
      </c>
      <c r="B160" s="61" t="n">
        <v>79217</v>
      </c>
      <c r="C160" s="42" t="n"/>
      <c r="D160" s="42" t="n"/>
      <c r="E160" s="42" t="n"/>
      <c r="F160" s="3" t="n"/>
      <c r="G160" s="2" t="n"/>
      <c r="H160" s="2" t="n"/>
      <c r="I160" s="3" t="n"/>
      <c r="J160" s="53" t="n"/>
      <c r="K160" s="384" t="n"/>
      <c r="P160" s="387" t="n"/>
      <c r="Q160" s="387" t="n"/>
      <c r="R160" s="387" t="n"/>
      <c r="S160" s="387" t="n"/>
    </row>
    <row r="161" customFormat="1" s="1">
      <c r="A161" s="42" t="inlineStr">
        <is>
          <t>41. 국민건강보험</t>
        </is>
      </c>
      <c r="B161" s="61" t="n">
        <v>38290</v>
      </c>
      <c r="C161" s="42" t="n"/>
      <c r="D161" s="42" t="n"/>
      <c r="E161" s="42" t="n"/>
      <c r="F161" s="3" t="n"/>
      <c r="G161" s="2" t="n"/>
      <c r="H161" s="3" t="n"/>
      <c r="I161" s="3" t="n"/>
      <c r="J161" s="53" t="n"/>
      <c r="K161" s="384" t="n"/>
      <c r="P161" s="387" t="n"/>
      <c r="Q161" s="387" t="n"/>
      <c r="R161" s="387" t="n"/>
      <c r="S161" s="387" t="n"/>
    </row>
    <row r="162" ht="14.25" customFormat="1" customHeight="1" s="1">
      <c r="A162" s="42" t="inlineStr">
        <is>
          <t>42. 국민연금</t>
        </is>
      </c>
      <c r="B162" s="61" t="n">
        <v>89100</v>
      </c>
      <c r="C162" s="42" t="n"/>
      <c r="D162" s="42" t="n"/>
      <c r="E162" s="42" t="n"/>
      <c r="F162" s="3" t="n"/>
      <c r="G162" s="2" t="n"/>
      <c r="H162" s="2" t="n"/>
      <c r="I162" s="3" t="n"/>
      <c r="J162" s="53" t="inlineStr">
        <is>
          <t> </t>
        </is>
      </c>
      <c r="K162" s="62" t="inlineStr">
        <is>
          <t> </t>
        </is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57">
        <f>B331+E163</f>
        <v/>
      </c>
      <c r="C163" s="78" t="n"/>
      <c r="D163" s="42" t="n"/>
      <c r="E163" s="42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SUM(B155:B157)+B163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5" t="inlineStr">
        <is>
          <t>수입(B) 총합</t>
        </is>
      </c>
      <c r="K164" s="63">
        <f>SUM(K156:K162)</f>
        <v/>
      </c>
      <c r="P164" s="387" t="n"/>
      <c r="Q164" s="387" t="n"/>
      <c r="R164" s="387" t="n"/>
      <c r="S164" s="387" t="n"/>
    </row>
    <row r="165" ht="13.5" customFormat="1" customHeigh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2" t="n"/>
      <c r="I165" s="3" t="n"/>
      <c r="J165" s="56" t="inlineStr">
        <is>
          <t>총 합계([B] -[A])</t>
        </is>
      </c>
      <c r="K165" s="64">
        <f>K164-K155</f>
        <v/>
      </c>
      <c r="P165" s="387" t="n"/>
      <c r="Q165" s="387" t="n"/>
      <c r="R165" s="387" t="n"/>
      <c r="S165" s="387" t="n"/>
    </row>
    <row r="166" customFormat="1" s="1">
      <c r="A166" s="49" t="inlineStr">
        <is>
          <t>90. 총 합계</t>
        </is>
      </c>
      <c r="B166" s="16">
        <f>B154+B164+B165</f>
        <v/>
      </c>
      <c r="C166" s="50" t="n"/>
      <c r="D166" s="50" t="n"/>
      <c r="E166" s="50" t="n"/>
      <c r="G166" s="2" t="n"/>
      <c r="H166" s="2" t="n"/>
      <c r="I166" s="3" t="n"/>
      <c r="P166" s="387" t="n"/>
      <c r="Q166" s="387" t="n"/>
      <c r="R166" s="387" t="n"/>
      <c r="S166" s="387" t="n"/>
    </row>
    <row r="167" ht="13.5" customFormat="1" customHeight="1" s="1">
      <c r="A167" s="49" t="inlineStr">
        <is>
          <t>91. 가용 자산</t>
        </is>
      </c>
      <c r="B167" s="16">
        <f>B154+B163+B165</f>
        <v/>
      </c>
      <c r="C167" s="50" t="n"/>
      <c r="D167" s="50" t="n"/>
      <c r="E167" s="50" t="n"/>
      <c r="F167" s="3" t="n"/>
      <c r="G167" s="2" t="n"/>
      <c r="H167" s="2" t="n"/>
      <c r="I167" s="3" t="n"/>
      <c r="P167" s="387" t="n"/>
      <c r="Q167" s="387" t="n"/>
      <c r="R167" s="387" t="n"/>
      <c r="S167" s="387" t="n"/>
    </row>
    <row r="168" ht="30.75" customFormat="1" customHeight="1" s="1">
      <c r="A168" s="385" t="inlineStr">
        <is>
          <t xml:space="preserve">7월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2" t="n"/>
      <c r="K168" s="2" t="n"/>
      <c r="P168" s="387" t="n"/>
      <c r="Q168" s="387" t="n"/>
      <c r="R168" s="387" t="n"/>
      <c r="S168" s="387" t="n"/>
    </row>
    <row r="169" ht="12.75" customHeight="1">
      <c r="B169" s="1" t="n"/>
      <c r="F169" s="1" t="n"/>
      <c r="H169" s="1" t="n"/>
      <c r="I169" s="1" t="n"/>
      <c r="J169" s="1" t="n"/>
      <c r="K169" s="1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2016.06.30</t>
        </is>
      </c>
      <c r="B171" s="374" t="n"/>
      <c r="C171" s="374" t="n"/>
      <c r="D171" s="374" t="n"/>
      <c r="E171" s="375" t="n"/>
      <c r="F171" s="2" t="n"/>
      <c r="G171" s="378" t="inlineStr">
        <is>
          <t>SC은행 결산</t>
        </is>
      </c>
      <c r="H171" s="375" t="n"/>
      <c r="I171" s="3" t="n"/>
      <c r="J171" s="379" t="inlineStr">
        <is>
          <t>6월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2" t="inlineStr">
        <is>
          <t>KB종합통장-저축예금</t>
        </is>
      </c>
      <c r="B173" s="57" t="n">
        <v>0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42" t="inlineStr">
        <is>
          <t>KB Smart폰 예금</t>
        </is>
      </c>
      <c r="B174" s="57" t="n">
        <v>0</v>
      </c>
      <c r="C174" s="42" t="n"/>
      <c r="D174" s="42" t="n"/>
      <c r="E174" s="42" t="n"/>
      <c r="F174" s="3" t="n"/>
      <c r="G174" s="51" t="inlineStr">
        <is>
          <t>신한은행</t>
        </is>
      </c>
      <c r="H174" s="83" t="n">
        <v>21583945</v>
      </c>
      <c r="I174" s="3" t="n"/>
      <c r="J174" s="66" t="inlineStr">
        <is>
          <t>01. 우리카드 지출</t>
        </is>
      </c>
      <c r="K174" s="68" t="n">
        <v>1003848</v>
      </c>
      <c r="P174" s="387" t="n"/>
      <c r="Q174" s="387" t="n"/>
      <c r="R174" s="387" t="n"/>
      <c r="S174" s="387" t="n"/>
    </row>
    <row r="175" ht="11.25" customFormat="1" customHeight="1" s="1">
      <c r="A175" s="42" t="inlineStr">
        <is>
          <t>기타</t>
        </is>
      </c>
      <c r="B175" s="57" t="n">
        <v>0</v>
      </c>
      <c r="C175" s="42" t="n"/>
      <c r="D175" s="42" t="n"/>
      <c r="E175" s="42" t="n"/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inlineStr">
        <is>
          <t> </t>
        </is>
      </c>
      <c r="P175" s="387" t="n"/>
      <c r="Q175" s="387" t="n"/>
      <c r="R175" s="387" t="n"/>
      <c r="S175" s="387" t="n"/>
    </row>
    <row r="176" ht="11.25" customFormat="1" customHeight="1" s="1">
      <c r="A176" s="43" t="inlineStr">
        <is>
          <t xml:space="preserve">KB 총금액 </t>
        </is>
      </c>
      <c r="B176" s="58">
        <f>SUM(B173:B175)</f>
        <v/>
      </c>
      <c r="C176" s="44" t="n"/>
      <c r="D176" s="44" t="n"/>
      <c r="E176" s="44" t="n"/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45" t="inlineStr">
        <is>
          <t>01. SC은행([06] - [05])</t>
        </is>
      </c>
      <c r="B177" s="59">
        <f>H176</f>
        <v/>
      </c>
      <c r="C177" s="42" t="n"/>
      <c r="D177" s="42" t="n"/>
      <c r="E177" s="42" t="n"/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7" t="inlineStr">
        <is>
          <t>70. [국민B] KB 국민행복 적금(루옌)</t>
        </is>
      </c>
      <c r="B178" s="98" t="n">
        <v>500000</v>
      </c>
      <c r="C178" s="8" t="n"/>
      <c r="D178" s="8" t="n"/>
      <c r="E178" s="19" t="n">
        <v>500000</v>
      </c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7" t="inlineStr">
        <is>
          <t>71. [기업B] 신서민섬김 적금(루옌)</t>
        </is>
      </c>
      <c r="B179" s="98">
        <f>B207+E179</f>
        <v/>
      </c>
      <c r="C179" s="8" t="n"/>
      <c r="D179" s="8" t="n"/>
      <c r="E179" s="19" t="n">
        <v>410000</v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7" t="inlineStr">
        <is>
          <t>72. [신한B] 신한 새희망 적금[루옌]</t>
        </is>
      </c>
      <c r="B180" s="98">
        <f>B208+E180</f>
        <v/>
      </c>
      <c r="C180" s="8" t="n"/>
      <c r="D180" s="8" t="n"/>
      <c r="E180" s="19" t="n">
        <v>200000</v>
      </c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customFormat="1" s="1">
      <c r="A181" s="7" t="inlineStr">
        <is>
          <t>73. [우리B] 주택청약종합저축(태만)</t>
        </is>
      </c>
      <c r="B181" s="98" t="n">
        <v>1900000</v>
      </c>
      <c r="C181" s="8" t="n"/>
      <c r="D181" s="8" t="n"/>
      <c r="E181" s="19" t="n">
        <v>100000</v>
      </c>
      <c r="F181" s="3" t="n"/>
      <c r="G181" s="2" t="n"/>
      <c r="H181" s="3" t="n"/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3" t="inlineStr">
        <is>
          <t>1. 총 예적금</t>
        </is>
      </c>
      <c r="B182" s="60">
        <f>SUM(B177:B181)</f>
        <v/>
      </c>
      <c r="C182" s="44" t="n"/>
      <c r="D182" s="44" t="n"/>
      <c r="E182" s="44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311" t="n"/>
      <c r="K182" s="311" t="n"/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11. 무배당 PCA 드림링크 변액유니버셜보험 II[02]</t>
        </is>
      </c>
      <c r="B183" s="57">
        <f>B239+E183</f>
        <v/>
      </c>
      <c r="C183" s="42" t="inlineStr">
        <is>
          <t> </t>
        </is>
      </c>
      <c r="D183" s="42" t="inlineStr">
        <is>
          <t> </t>
        </is>
      </c>
      <c r="E183" s="19" t="n">
        <v>300000</v>
      </c>
      <c r="F183" s="3" t="n"/>
      <c r="G183" s="17" t="inlineStr">
        <is>
          <t>총 합계</t>
        </is>
      </c>
      <c r="H183" s="11">
        <f>B194-B250</f>
        <v/>
      </c>
      <c r="I183" s="3" t="n"/>
      <c r="J183" s="54" t="inlineStr">
        <is>
          <t>지출(A) 총합</t>
        </is>
      </c>
      <c r="K183" s="63">
        <f>K173+K174+K179</f>
        <v/>
      </c>
      <c r="P183" s="387" t="n"/>
      <c r="Q183" s="387" t="n"/>
      <c r="R183" s="387" t="n"/>
      <c r="S183" s="387" t="n"/>
    </row>
    <row r="184" ht="11.25" customFormat="1" customHeight="1" s="1">
      <c r="A184" s="42" t="inlineStr">
        <is>
          <t>12. MET 무배당 마스터플랜 변액유니버셜종신보험[04]</t>
        </is>
      </c>
      <c r="B184" s="57">
        <f>B240+E184</f>
        <v/>
      </c>
      <c r="C184" s="46" t="n"/>
      <c r="D184" s="46" t="n"/>
      <c r="E184" s="19" t="n">
        <v>85600</v>
      </c>
      <c r="F184" s="3" t="n"/>
      <c r="G184" s="17" t="inlineStr">
        <is>
          <t>가용 자산</t>
        </is>
      </c>
      <c r="H184" s="73">
        <f>B195-B251</f>
        <v/>
      </c>
      <c r="I184" s="3" t="n"/>
      <c r="J184" s="53" t="inlineStr">
        <is>
          <t>01. 급여</t>
        </is>
      </c>
      <c r="K184" s="67" t="n">
        <v>3890850</v>
      </c>
      <c r="P184" s="387" t="n"/>
      <c r="Q184" s="387" t="n"/>
      <c r="R184" s="387" t="n"/>
      <c r="S184" s="387" t="n"/>
    </row>
    <row r="185" customFormat="1" s="1">
      <c r="A185" s="42" t="inlineStr">
        <is>
          <t>13. PCA 스타트 어린이 변액유니버셜보험 II[03]</t>
        </is>
      </c>
      <c r="B185" s="61" t="n">
        <v>340440</v>
      </c>
      <c r="C185" s="42" t="n"/>
      <c r="D185" s="42" t="n"/>
      <c r="E185" s="42" t="n"/>
      <c r="F185" s="3" t="n"/>
      <c r="G185" s="2" t="n"/>
      <c r="H185" s="3" t="n"/>
      <c r="I185" s="3" t="n"/>
      <c r="J185" s="53" t="n"/>
      <c r="K185" s="384" t="n"/>
      <c r="P185" s="387" t="n"/>
      <c r="Q185" s="387" t="n"/>
      <c r="R185" s="387" t="n"/>
      <c r="S185" s="387" t="n"/>
    </row>
    <row r="186" ht="13.5" customFormat="1" customHeight="1" s="1">
      <c r="A186" s="42" t="inlineStr">
        <is>
          <t>21. 무배당 한아름행복플러스종합보험1404(한화손해보험)</t>
        </is>
      </c>
      <c r="B186" s="61" t="n">
        <v>43000</v>
      </c>
      <c r="C186" s="42" t="n"/>
      <c r="D186" s="42" t="n"/>
      <c r="E186" s="42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customFormat="1" s="1">
      <c r="A187" s="42" t="inlineStr">
        <is>
          <t>22. 무배당 굿앤굿어린이CI보험(Hi1304)(현대해상, 진수종)</t>
        </is>
      </c>
      <c r="B187" s="61" t="n">
        <v>52000</v>
      </c>
      <c r="C187" s="42" t="n"/>
      <c r="D187" s="42" t="n"/>
      <c r="E187" s="42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2" t="inlineStr">
        <is>
          <t>23. 무배당플러스유니버설CI보험(한화생명, 루옌)</t>
        </is>
      </c>
      <c r="B188" s="61" t="n">
        <v>79217</v>
      </c>
      <c r="C188" s="42" t="n"/>
      <c r="D188" s="42" t="n"/>
      <c r="E188" s="42" t="n"/>
      <c r="F188" s="3" t="n"/>
      <c r="G188" s="2" t="n"/>
      <c r="H188" s="2" t="n"/>
      <c r="I188" s="3" t="n"/>
      <c r="J188" s="53" t="n"/>
      <c r="K188" s="384" t="n"/>
      <c r="P188" s="387" t="n"/>
      <c r="Q188" s="387" t="n"/>
      <c r="R188" s="387" t="n"/>
      <c r="S188" s="387" t="n"/>
    </row>
    <row r="189" customFormat="1" s="1">
      <c r="A189" s="42" t="inlineStr">
        <is>
          <t>41. 국민건강보험</t>
        </is>
      </c>
      <c r="B189" s="61" t="n">
        <v>38290</v>
      </c>
      <c r="C189" s="42" t="n"/>
      <c r="D189" s="42" t="n"/>
      <c r="E189" s="42" t="n"/>
      <c r="F189" s="3" t="n"/>
      <c r="G189" s="2" t="n"/>
      <c r="H189" s="3" t="n"/>
      <c r="I189" s="3" t="n"/>
      <c r="J189" s="53" t="n"/>
      <c r="K189" s="384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42. 국민연금</t>
        </is>
      </c>
      <c r="B190" s="61" t="n">
        <v>89100</v>
      </c>
      <c r="C190" s="42" t="n"/>
      <c r="D190" s="42" t="n"/>
      <c r="E190" s="42" t="n"/>
      <c r="F190" s="3" t="n"/>
      <c r="G190" s="2" t="n"/>
      <c r="H190" s="2" t="n"/>
      <c r="I190" s="3" t="n"/>
      <c r="J190" s="53" t="inlineStr">
        <is>
          <t> </t>
        </is>
      </c>
      <c r="K190" s="62" t="inlineStr">
        <is>
          <t> </t>
        </is>
      </c>
      <c r="P190" s="387" t="n"/>
      <c r="Q190" s="387" t="n"/>
      <c r="R190" s="387" t="n"/>
      <c r="S190" s="387" t="n"/>
    </row>
    <row r="191" customFormat="1" s="1">
      <c r="A191" s="42" t="inlineStr">
        <is>
          <t>90. PCA 프리미어 변액유니버셜보험 Ⅲ(저축형)</t>
        </is>
      </c>
      <c r="B191" s="57">
        <f>B331+E191</f>
        <v/>
      </c>
      <c r="C191" s="78" t="n"/>
      <c r="D191" s="42" t="n"/>
      <c r="E191" s="42" t="n"/>
      <c r="F191" s="3" t="n"/>
      <c r="G191" s="2" t="n"/>
      <c r="H191" s="2" t="n"/>
      <c r="I191" s="3" t="n"/>
      <c r="J191" s="53" t="inlineStr">
        <is>
          <t> </t>
        </is>
      </c>
      <c r="K191" s="62" t="inlineStr">
        <is>
          <t> </t>
        </is>
      </c>
      <c r="P191" s="387" t="n"/>
      <c r="Q191" s="387" t="n"/>
      <c r="R191" s="387" t="n"/>
      <c r="S191" s="387" t="n"/>
    </row>
    <row r="192" customFormat="1" s="1">
      <c r="A192" s="47" t="inlineStr">
        <is>
          <t>2. 총 보험금</t>
        </is>
      </c>
      <c r="B192" s="14">
        <f>SUM(B183:B185)+B191</f>
        <v/>
      </c>
      <c r="C192" s="48" t="n"/>
      <c r="D192" s="48" t="n"/>
      <c r="E192" s="48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SUM(K184:K190)</f>
        <v/>
      </c>
      <c r="P192" s="387" t="n"/>
      <c r="Q192" s="387" t="n"/>
      <c r="R192" s="387" t="n"/>
      <c r="S192" s="387" t="n"/>
    </row>
    <row r="193" ht="13.5" customFormat="1" customHeight="1" s="1">
      <c r="A193" s="47" t="inlineStr">
        <is>
          <t>3. 전세금</t>
        </is>
      </c>
      <c r="B193" s="15" t="n">
        <v>250000000</v>
      </c>
      <c r="C193" s="48" t="n"/>
      <c r="D193" s="48" t="n"/>
      <c r="E193" s="48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K192-K183</f>
        <v/>
      </c>
      <c r="P193" s="387" t="n"/>
      <c r="Q193" s="387" t="n"/>
      <c r="R193" s="387" t="n"/>
      <c r="S193" s="387" t="n"/>
    </row>
    <row r="194" customFormat="1" s="1">
      <c r="A194" s="49" t="inlineStr">
        <is>
          <t>90. 총 합계</t>
        </is>
      </c>
      <c r="B194" s="16">
        <f>B182+B192+B193</f>
        <v/>
      </c>
      <c r="C194" s="50" t="n"/>
      <c r="D194" s="50" t="n"/>
      <c r="E194" s="50" t="n"/>
      <c r="G194" s="2" t="n"/>
      <c r="H194" s="2" t="n"/>
      <c r="I194" s="3" t="n"/>
      <c r="P194" s="387" t="n"/>
      <c r="Q194" s="387" t="n"/>
      <c r="R194" s="387" t="n"/>
      <c r="S194" s="387" t="n"/>
    </row>
    <row r="195" ht="13.5" customFormat="1" customHeight="1" s="1">
      <c r="A195" s="49" t="inlineStr">
        <is>
          <t>91. 가용 자산</t>
        </is>
      </c>
      <c r="B195" s="16">
        <f>B182+B191+B193</f>
        <v/>
      </c>
      <c r="C195" s="50" t="n"/>
      <c r="D195" s="50" t="n"/>
      <c r="E195" s="50" t="n"/>
      <c r="F195" s="3" t="n"/>
      <c r="G195" s="2" t="n"/>
      <c r="H195" s="2" t="n"/>
      <c r="I195" s="3" t="n"/>
      <c r="P195" s="387" t="n"/>
      <c r="Q195" s="387" t="n"/>
      <c r="R195" s="387" t="n"/>
      <c r="S195" s="387" t="n"/>
    </row>
    <row r="196" ht="30.75" customFormat="1" customHeight="1" s="1">
      <c r="A196" s="385" t="inlineStr">
        <is>
          <t>6월 결산 - 기업은행에서 (주)지아이데이타 퇴직 연금수령: 4,274,018원</t>
        </is>
      </c>
      <c r="B196" s="374" t="n"/>
      <c r="C196" s="374" t="n"/>
      <c r="D196" s="374" t="n"/>
      <c r="E196" s="375" t="n"/>
      <c r="F196" s="3" t="n"/>
      <c r="G196" s="2" t="n"/>
      <c r="H196" s="2" t="n"/>
      <c r="I196" s="3" t="n"/>
      <c r="J196" s="2" t="n"/>
      <c r="K196" s="2" t="n"/>
      <c r="P196" s="387" t="n"/>
      <c r="Q196" s="387" t="n"/>
      <c r="R196" s="387" t="n"/>
      <c r="S196" s="387" t="n"/>
    </row>
    <row r="197" ht="12.75" customHeight="1">
      <c r="B197" s="1" t="n"/>
      <c r="F197" s="1" t="n"/>
      <c r="H197" s="1" t="n"/>
      <c r="I197" s="1" t="n"/>
      <c r="J197" s="1" t="n"/>
      <c r="K197" s="1" t="n"/>
      <c r="P197" s="387" t="n"/>
      <c r="Q197" s="387" t="n"/>
      <c r="R197" s="387" t="n"/>
      <c r="S197" s="387" t="n"/>
    </row>
    <row r="198">
      <c r="B198" s="1" t="n"/>
      <c r="F198" s="1" t="n"/>
      <c r="H198" s="1" t="n"/>
      <c r="I198" s="1" t="n"/>
      <c r="J198" s="1" t="n"/>
      <c r="K198" s="1" t="n"/>
      <c r="P198" s="387" t="n"/>
      <c r="Q198" s="387" t="n"/>
      <c r="R198" s="387" t="n"/>
      <c r="S198" s="387" t="n"/>
    </row>
    <row r="199" ht="13.5" customFormat="1" customHeight="1" s="1">
      <c r="A199" s="164" t="inlineStr">
        <is>
          <t>2016.05.31</t>
        </is>
      </c>
      <c r="B199" s="374" t="n"/>
      <c r="C199" s="374" t="n"/>
      <c r="D199" s="374" t="n"/>
      <c r="E199" s="375" t="n"/>
      <c r="F199" s="2" t="n"/>
      <c r="G199" s="378" t="inlineStr">
        <is>
          <t>SC은행 결산</t>
        </is>
      </c>
      <c r="H199" s="375" t="n"/>
      <c r="I199" s="3" t="n"/>
      <c r="J199" s="379" t="inlineStr">
        <is>
          <t>5월 지출</t>
        </is>
      </c>
      <c r="K199" s="375" t="n"/>
      <c r="L199" s="3" t="n"/>
      <c r="N199" s="3" t="n"/>
      <c r="O199" s="3" t="n"/>
      <c r="P199" s="387" t="n"/>
      <c r="Q199" s="387" t="n"/>
      <c r="R199" s="387" t="n"/>
      <c r="S199" s="387" t="n"/>
    </row>
    <row r="200" customFormat="1" s="1">
      <c r="A200" s="4" t="inlineStr">
        <is>
          <t>내용</t>
        </is>
      </c>
      <c r="B200" s="5" t="inlineStr">
        <is>
          <t>금액</t>
        </is>
      </c>
      <c r="C200" s="6" t="inlineStr">
        <is>
          <t>원금</t>
        </is>
      </c>
      <c r="D200" s="6" t="inlineStr">
        <is>
          <t>손익</t>
        </is>
      </c>
      <c r="E200" s="6" t="inlineStr">
        <is>
          <t>수익률(%)</t>
        </is>
      </c>
      <c r="F200" s="2" t="n"/>
      <c r="G200" s="9" t="inlineStr">
        <is>
          <t>SC은행 자산 상태</t>
        </is>
      </c>
      <c r="H200" s="10" t="inlineStr">
        <is>
          <t>금액</t>
        </is>
      </c>
      <c r="I200" s="3" t="n"/>
      <c r="J200" s="65" t="inlineStr">
        <is>
          <t>내역</t>
        </is>
      </c>
      <c r="K200" s="65" t="inlineStr">
        <is>
          <t>금액</t>
        </is>
      </c>
      <c r="P200" s="387" t="n"/>
      <c r="Q200" s="387" t="n"/>
      <c r="R200" s="387" t="n"/>
      <c r="S200" s="387" t="n"/>
    </row>
    <row r="201" ht="11.25" customFormat="1" customHeight="1" s="1">
      <c r="A201" s="42" t="inlineStr">
        <is>
          <t>KB종합통장-저축예금</t>
        </is>
      </c>
      <c r="B201" s="57" t="n">
        <v>0</v>
      </c>
      <c r="C201" s="42" t="n"/>
      <c r="D201" s="42" t="n"/>
      <c r="E201" s="42" t="n"/>
      <c r="F201" s="3" t="n"/>
      <c r="G201" s="51" t="inlineStr">
        <is>
          <t>SC은행(두드림통장)</t>
        </is>
      </c>
      <c r="H201" s="83" t="n">
        <v>10172</v>
      </c>
      <c r="I201" s="3" t="n"/>
      <c r="J201" s="53" t="inlineStr">
        <is>
          <t>91. 월 고정 지출</t>
        </is>
      </c>
      <c r="K201" s="67" t="n">
        <v>1859867</v>
      </c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KB Smart폰 예금</t>
        </is>
      </c>
      <c r="B202" s="57" t="n">
        <v>0</v>
      </c>
      <c r="C202" s="42" t="n"/>
      <c r="D202" s="42" t="n"/>
      <c r="E202" s="42" t="n"/>
      <c r="F202" s="3" t="n"/>
      <c r="G202" s="51" t="inlineStr">
        <is>
          <t>신한은행</t>
        </is>
      </c>
      <c r="H202" s="83" t="n">
        <v>17722978</v>
      </c>
      <c r="I202" s="3" t="n"/>
      <c r="J202" s="66" t="inlineStr">
        <is>
          <t>01. 우리카드 지출</t>
        </is>
      </c>
      <c r="K202" s="68" t="n">
        <v>1003848</v>
      </c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기타(나눔계비 통장)</t>
        </is>
      </c>
      <c r="B203" s="57" t="n">
        <v>0</v>
      </c>
      <c r="C203" s="42" t="n"/>
      <c r="D203" s="42" t="n"/>
      <c r="E203" s="42" t="n"/>
      <c r="F203" s="3" t="n"/>
      <c r="G203" s="51" t="inlineStr">
        <is>
          <t> </t>
        </is>
      </c>
      <c r="H203" s="384" t="inlineStr">
        <is>
          <t> </t>
        </is>
      </c>
      <c r="I203" s="3" t="n"/>
      <c r="J203" s="66" t="inlineStr">
        <is>
          <t>02. 국민카드 지출</t>
        </is>
      </c>
      <c r="K203" s="68" t="inlineStr">
        <is>
          <t> </t>
        </is>
      </c>
      <c r="P203" s="387" t="n"/>
      <c r="Q203" s="387" t="n"/>
      <c r="R203" s="387" t="n"/>
      <c r="S203" s="387" t="n"/>
    </row>
    <row r="204" ht="11.25" customFormat="1" customHeight="1" s="1">
      <c r="A204" s="43" t="inlineStr">
        <is>
          <t xml:space="preserve">KB 총금액 </t>
        </is>
      </c>
      <c r="B204" s="58">
        <f>SUM(B201:B203)</f>
        <v/>
      </c>
      <c r="C204" s="44" t="n"/>
      <c r="D204" s="44" t="n"/>
      <c r="E204" s="44" t="n"/>
      <c r="F204" s="3" t="n"/>
      <c r="G204" s="52" t="inlineStr">
        <is>
          <t>[06] 은행 예. 적금 총합</t>
        </is>
      </c>
      <c r="H204" s="12">
        <f>SUM(H201:H203)</f>
        <v/>
      </c>
      <c r="I204" s="3" t="n"/>
      <c r="J204" s="311" t="n"/>
      <c r="K204" s="311" t="n"/>
      <c r="L204" s="3" t="n"/>
      <c r="N204" s="3" t="n"/>
      <c r="O204" s="3" t="n"/>
      <c r="P204" s="387" t="n"/>
      <c r="Q204" s="387" t="n"/>
      <c r="R204" s="387" t="n"/>
      <c r="S204" s="387" t="n"/>
    </row>
    <row r="205" customFormat="1" s="1">
      <c r="A205" s="45" t="inlineStr">
        <is>
          <t>01. SC은행([06] - [05])</t>
        </is>
      </c>
      <c r="B205" s="59">
        <f>H204</f>
        <v/>
      </c>
      <c r="C205" s="42" t="n"/>
      <c r="D205" s="42" t="n"/>
      <c r="E205" s="42" t="n"/>
      <c r="F205" s="3" t="n"/>
      <c r="G205" s="2" t="n"/>
      <c r="H205" s="3" t="n"/>
      <c r="I205" s="3" t="n"/>
      <c r="J205" s="311" t="n"/>
      <c r="K205" s="311" t="n"/>
      <c r="P205" s="387" t="n"/>
      <c r="Q205" s="387" t="n"/>
      <c r="R205" s="387" t="n"/>
      <c r="S205" s="387" t="n"/>
    </row>
    <row r="206" customFormat="1" s="1">
      <c r="A206" s="7" t="inlineStr">
        <is>
          <t>70. [국민B] KB 국민행복 적금(루옌)</t>
        </is>
      </c>
      <c r="B206" s="98" t="n">
        <v>500000</v>
      </c>
      <c r="C206" s="8" t="n"/>
      <c r="D206" s="8" t="n"/>
      <c r="E206" s="19" t="n">
        <v>500000</v>
      </c>
      <c r="F206" s="3" t="n"/>
      <c r="G206" s="2" t="n"/>
      <c r="H206" s="3" t="n"/>
      <c r="I206" s="3" t="n"/>
      <c r="J206" s="311" t="n"/>
      <c r="K206" s="311" t="n"/>
      <c r="P206" s="387" t="n"/>
      <c r="Q206" s="387" t="n"/>
      <c r="R206" s="387" t="n"/>
      <c r="S206" s="387" t="n"/>
    </row>
    <row r="207" customFormat="1" s="1">
      <c r="A207" s="7" t="inlineStr">
        <is>
          <t>71. [기업B] 신서민섬김 적금(루옌)</t>
        </is>
      </c>
      <c r="B207" s="98">
        <f>B235+E207</f>
        <v/>
      </c>
      <c r="C207" s="8" t="n"/>
      <c r="D207" s="8" t="n"/>
      <c r="E207" s="19" t="n">
        <v>410000</v>
      </c>
      <c r="F207" s="3" t="n"/>
      <c r="G207" s="2" t="n"/>
      <c r="H207" s="3" t="n"/>
      <c r="I207" s="3" t="n"/>
      <c r="J207" s="311" t="n"/>
      <c r="K207" s="311" t="n"/>
      <c r="P207" s="387" t="n"/>
      <c r="Q207" s="387" t="n"/>
      <c r="R207" s="387" t="n"/>
      <c r="S207" s="387" t="n"/>
    </row>
    <row r="208" customFormat="1" s="1">
      <c r="A208" s="7" t="inlineStr">
        <is>
          <t>72. [신한B] 신한 새희망 적금[루옌]</t>
        </is>
      </c>
      <c r="B208" s="98">
        <f>B236+E208</f>
        <v/>
      </c>
      <c r="C208" s="8" t="n"/>
      <c r="D208" s="8" t="n"/>
      <c r="E208" s="19" t="n">
        <v>200000</v>
      </c>
      <c r="F208" s="3" t="n"/>
      <c r="G208" s="2" t="n"/>
      <c r="H208" s="3" t="n"/>
      <c r="I208" s="3" t="n"/>
      <c r="J208" s="311" t="n"/>
      <c r="K208" s="311" t="n"/>
      <c r="P208" s="387" t="n"/>
      <c r="Q208" s="387" t="n"/>
      <c r="R208" s="387" t="n"/>
      <c r="S208" s="387" t="n"/>
    </row>
    <row r="209" customFormat="1" s="1">
      <c r="A209" s="7" t="inlineStr">
        <is>
          <t>73. [우리B] 주택청약종합저축(태만)</t>
        </is>
      </c>
      <c r="B209" s="98" t="n">
        <v>1900000</v>
      </c>
      <c r="C209" s="8" t="n"/>
      <c r="D209" s="8" t="n"/>
      <c r="E209" s="19" t="n">
        <v>0</v>
      </c>
      <c r="F209" s="3" t="n"/>
      <c r="G209" s="2" t="n"/>
      <c r="H209" s="3" t="n"/>
      <c r="I209" s="3" t="n"/>
      <c r="J209" s="311" t="n"/>
      <c r="K209" s="311" t="n"/>
      <c r="P209" s="387" t="n"/>
      <c r="Q209" s="387" t="n"/>
      <c r="R209" s="387" t="n"/>
      <c r="S209" s="387" t="n"/>
    </row>
    <row r="210" ht="11.25" customFormat="1" customHeight="1" s="1">
      <c r="A210" s="43" t="inlineStr">
        <is>
          <t>1. 총 예적금</t>
        </is>
      </c>
      <c r="B210" s="60">
        <f>SUM(B205:B209)</f>
        <v/>
      </c>
      <c r="C210" s="44" t="n"/>
      <c r="D210" s="44" t="n"/>
      <c r="E210" s="44" t="n"/>
      <c r="F210" s="3" t="n"/>
      <c r="G210" s="9" t="inlineStr">
        <is>
          <t>전원 대비 증감</t>
        </is>
      </c>
      <c r="H210" s="10" t="inlineStr">
        <is>
          <t>금액</t>
        </is>
      </c>
      <c r="I210" s="3" t="n"/>
      <c r="J210" s="311" t="n"/>
      <c r="K210" s="311" t="n"/>
      <c r="P210" s="387" t="n"/>
      <c r="Q210" s="387" t="n"/>
      <c r="R210" s="387" t="n"/>
      <c r="S210" s="387" t="n"/>
    </row>
    <row r="211" ht="11.25" customFormat="1" customHeight="1" s="1">
      <c r="A211" s="42" t="inlineStr">
        <is>
          <t>11. 무배당 PCA 드림링크 변액유니버셜보험 II[02]</t>
        </is>
      </c>
      <c r="B211" s="57">
        <f>B239+E211</f>
        <v/>
      </c>
      <c r="C211" s="42" t="inlineStr">
        <is>
          <t> </t>
        </is>
      </c>
      <c r="D211" s="42" t="inlineStr">
        <is>
          <t> </t>
        </is>
      </c>
      <c r="E211" s="19" t="n">
        <v>300000</v>
      </c>
      <c r="F211" s="3" t="n"/>
      <c r="G211" s="17" t="inlineStr">
        <is>
          <t>총 합계</t>
        </is>
      </c>
      <c r="H211" s="11">
        <f>B222-B250</f>
        <v/>
      </c>
      <c r="I211" s="3" t="n"/>
      <c r="J211" s="54" t="inlineStr">
        <is>
          <t>지출(A) 총합</t>
        </is>
      </c>
      <c r="K211" s="63">
        <f>K201+K202+K207</f>
        <v/>
      </c>
      <c r="P211" s="387" t="n"/>
      <c r="Q211" s="387" t="n"/>
      <c r="R211" s="387" t="n"/>
      <c r="S211" s="387" t="n"/>
    </row>
    <row r="212" ht="11.25" customFormat="1" customHeight="1" s="1">
      <c r="A212" s="42" t="inlineStr">
        <is>
          <t>12. MET 무배당 마스터플랜 변액유니버셜종신보험[04]</t>
        </is>
      </c>
      <c r="B212" s="57">
        <f>B240+E212</f>
        <v/>
      </c>
      <c r="C212" s="46" t="n"/>
      <c r="D212" s="46" t="n"/>
      <c r="E212" s="19" t="n">
        <v>85600</v>
      </c>
      <c r="F212" s="3" t="n"/>
      <c r="G212" s="17" t="inlineStr">
        <is>
          <t>가용 자산</t>
        </is>
      </c>
      <c r="H212" s="73">
        <f>B223-B251</f>
        <v/>
      </c>
      <c r="I212" s="3" t="n"/>
      <c r="J212" s="53" t="inlineStr">
        <is>
          <t>01. 급여</t>
        </is>
      </c>
      <c r="K212" s="502" t="n">
        <v>3644337</v>
      </c>
      <c r="P212" s="387" t="n"/>
      <c r="Q212" s="387" t="n"/>
      <c r="R212" s="387" t="n"/>
      <c r="S212" s="387" t="n"/>
    </row>
    <row r="213" customFormat="1" s="1">
      <c r="A213" s="42" t="inlineStr">
        <is>
          <t>13. PCA 스타트 어린이 변액유니버셜보험 II[03]</t>
        </is>
      </c>
      <c r="B213" s="61" t="n">
        <v>340440</v>
      </c>
      <c r="C213" s="42" t="n"/>
      <c r="D213" s="42" t="n"/>
      <c r="E213" s="42" t="n"/>
      <c r="F213" s="3" t="n"/>
      <c r="G213" s="2" t="n"/>
      <c r="H213" s="3" t="n"/>
      <c r="I213" s="3" t="n"/>
      <c r="J213" s="53" t="n"/>
      <c r="K213" s="384" t="n"/>
      <c r="P213" s="387" t="n"/>
      <c r="Q213" s="387" t="n"/>
      <c r="R213" s="387" t="n"/>
      <c r="S213" s="387" t="n"/>
    </row>
    <row r="214" ht="13.5" customFormat="1" customHeight="1" s="1">
      <c r="A214" s="42" t="inlineStr">
        <is>
          <t>21. 무배당 한아름행복플러스종합보험1404(한화손해보험)</t>
        </is>
      </c>
      <c r="B214" s="61" t="n">
        <v>43000</v>
      </c>
      <c r="C214" s="42" t="n"/>
      <c r="D214" s="42" t="n"/>
      <c r="E214" s="42" t="n"/>
      <c r="F214" s="3" t="n"/>
      <c r="G214" s="2" t="n"/>
      <c r="H214" s="3" t="n"/>
      <c r="I214" s="3" t="n"/>
      <c r="J214" s="53" t="n"/>
      <c r="K214" s="384" t="n"/>
      <c r="P214" s="387" t="n"/>
      <c r="Q214" s="387" t="n"/>
      <c r="R214" s="387" t="n"/>
      <c r="S214" s="387" t="n"/>
    </row>
    <row r="215" customFormat="1" s="1">
      <c r="A215" s="42" t="inlineStr">
        <is>
          <t>22. 무배당 굿앤굿어린이CI보험(Hi1304)(현대해상, 진수종)</t>
        </is>
      </c>
      <c r="B215" s="61" t="n">
        <v>52000</v>
      </c>
      <c r="C215" s="42" t="n"/>
      <c r="D215" s="42" t="n"/>
      <c r="E215" s="42" t="n"/>
      <c r="F215" s="3" t="n"/>
      <c r="G215" s="2" t="n"/>
      <c r="H215" s="2" t="n"/>
      <c r="I215" s="3" t="n"/>
      <c r="J215" s="53" t="inlineStr">
        <is>
          <t> </t>
        </is>
      </c>
      <c r="K215" s="62" t="inlineStr">
        <is>
          <t> </t>
        </is>
      </c>
      <c r="P215" s="387" t="n"/>
      <c r="Q215" s="387" t="n"/>
      <c r="R215" s="387" t="n"/>
      <c r="S215" s="387" t="n"/>
    </row>
    <row r="216" customFormat="1" s="1">
      <c r="A216" s="42" t="inlineStr">
        <is>
          <t>23. 무배당플러스유니버설CI보험(한화생명, 루옌)</t>
        </is>
      </c>
      <c r="B216" s="61" t="n">
        <v>79217</v>
      </c>
      <c r="C216" s="42" t="n"/>
      <c r="D216" s="42" t="n"/>
      <c r="E216" s="42" t="n"/>
      <c r="F216" s="3" t="n"/>
      <c r="G216" s="2" t="n"/>
      <c r="H216" s="2" t="n"/>
      <c r="I216" s="3" t="n"/>
      <c r="J216" s="53" t="n"/>
      <c r="K216" s="384" t="n"/>
      <c r="P216" s="387" t="n"/>
      <c r="Q216" s="387" t="n"/>
      <c r="R216" s="387" t="n"/>
      <c r="S216" s="387" t="n"/>
    </row>
    <row r="217" customFormat="1" s="1">
      <c r="A217" s="42" t="inlineStr">
        <is>
          <t>41. 국민건강보험</t>
        </is>
      </c>
      <c r="B217" s="61" t="n">
        <v>38290</v>
      </c>
      <c r="C217" s="42" t="n"/>
      <c r="D217" s="42" t="n"/>
      <c r="E217" s="42" t="n"/>
      <c r="F217" s="3" t="n"/>
      <c r="G217" s="2" t="n"/>
      <c r="H217" s="3" t="n"/>
      <c r="I217" s="3" t="n"/>
      <c r="J217" s="53" t="n"/>
      <c r="K217" s="384" t="n"/>
      <c r="P217" s="387" t="n"/>
      <c r="Q217" s="387" t="n"/>
      <c r="R217" s="387" t="n"/>
      <c r="S217" s="387" t="n"/>
    </row>
    <row r="218" ht="14.25" customFormat="1" customHeight="1" s="1">
      <c r="A218" s="42" t="inlineStr">
        <is>
          <t>42. 국민연금</t>
        </is>
      </c>
      <c r="B218" s="61" t="n">
        <v>89100</v>
      </c>
      <c r="C218" s="42" t="n"/>
      <c r="D218" s="42" t="n"/>
      <c r="E218" s="42" t="n"/>
      <c r="F218" s="3" t="n"/>
      <c r="G218" s="2" t="n"/>
      <c r="H218" s="2" t="n"/>
      <c r="I218" s="3" t="n"/>
      <c r="J218" s="53" t="inlineStr">
        <is>
          <t> </t>
        </is>
      </c>
      <c r="K218" s="62" t="inlineStr">
        <is>
          <t> </t>
        </is>
      </c>
      <c r="P218" s="387" t="n"/>
      <c r="Q218" s="387" t="n"/>
      <c r="R218" s="387" t="n"/>
      <c r="S218" s="387" t="n"/>
    </row>
    <row r="219" customFormat="1" s="1">
      <c r="A219" s="42" t="inlineStr">
        <is>
          <t>90. PCA 프리미어 변액유니버셜보험 Ⅲ(저축형)</t>
        </is>
      </c>
      <c r="B219" s="57">
        <f>B331+E219</f>
        <v/>
      </c>
      <c r="C219" s="78" t="n"/>
      <c r="D219" s="42" t="n"/>
      <c r="E219" s="42" t="n"/>
      <c r="F219" s="3" t="n"/>
      <c r="G219" s="2" t="n"/>
      <c r="H219" s="2" t="n"/>
      <c r="I219" s="3" t="n"/>
      <c r="J219" s="53" t="inlineStr">
        <is>
          <t> </t>
        </is>
      </c>
      <c r="K219" s="62" t="inlineStr">
        <is>
          <t> </t>
        </is>
      </c>
      <c r="P219" s="387" t="n"/>
      <c r="Q219" s="387" t="n"/>
      <c r="R219" s="387" t="n"/>
      <c r="S219" s="387" t="n"/>
    </row>
    <row r="220" customFormat="1" s="1">
      <c r="A220" s="47" t="inlineStr">
        <is>
          <t>2. 총 보험금</t>
        </is>
      </c>
      <c r="B220" s="14">
        <f>SUM(B211:B213)+B219</f>
        <v/>
      </c>
      <c r="C220" s="48" t="n"/>
      <c r="D220" s="48" t="n"/>
      <c r="E220" s="48" t="n"/>
      <c r="F220" s="3" t="n"/>
      <c r="G220" s="2" t="n"/>
      <c r="H220" s="2" t="n"/>
      <c r="I220" s="3" t="n"/>
      <c r="J220" s="55" t="inlineStr">
        <is>
          <t>수입(B) 총합</t>
        </is>
      </c>
      <c r="K220" s="63">
        <f>SUM(K212:K218)</f>
        <v/>
      </c>
      <c r="P220" s="387" t="n"/>
      <c r="Q220" s="387" t="n"/>
      <c r="R220" s="387" t="n"/>
      <c r="S220" s="387" t="n"/>
    </row>
    <row r="221" ht="13.5" customFormat="1" customHeight="1" s="1">
      <c r="A221" s="47" t="inlineStr">
        <is>
          <t>3. 전세금</t>
        </is>
      </c>
      <c r="B221" s="15" t="n">
        <v>250000000</v>
      </c>
      <c r="C221" s="48" t="n"/>
      <c r="D221" s="48" t="n"/>
      <c r="E221" s="48" t="n"/>
      <c r="F221" s="3" t="n"/>
      <c r="G221" s="2" t="n"/>
      <c r="H221" s="2" t="n"/>
      <c r="I221" s="3" t="n"/>
      <c r="J221" s="56" t="inlineStr">
        <is>
          <t>총 합계([B] -[A])</t>
        </is>
      </c>
      <c r="K221" s="64">
        <f>K220-K211</f>
        <v/>
      </c>
      <c r="P221" s="387" t="n"/>
      <c r="Q221" s="387" t="n"/>
      <c r="R221" s="387" t="n"/>
      <c r="S221" s="387" t="n"/>
    </row>
    <row r="222" customFormat="1" s="1">
      <c r="A222" s="49" t="inlineStr">
        <is>
          <t>90. 총 합계</t>
        </is>
      </c>
      <c r="B222" s="16">
        <f>B210+B220+B221</f>
        <v/>
      </c>
      <c r="C222" s="50" t="n"/>
      <c r="D222" s="50" t="n"/>
      <c r="E222" s="50" t="n"/>
      <c r="G222" s="2" t="n"/>
      <c r="H222" s="2" t="n"/>
      <c r="I222" s="3" t="n"/>
      <c r="P222" s="387" t="n"/>
      <c r="Q222" s="387" t="n"/>
      <c r="R222" s="387" t="n"/>
      <c r="S222" s="387" t="n"/>
    </row>
    <row r="223" ht="13.5" customFormat="1" customHeight="1" s="1">
      <c r="A223" s="49" t="inlineStr">
        <is>
          <t>91. 가용 자산</t>
        </is>
      </c>
      <c r="B223" s="16">
        <f>B210+B219+B221</f>
        <v/>
      </c>
      <c r="C223" s="50" t="n"/>
      <c r="D223" s="50" t="n"/>
      <c r="E223" s="50" t="n"/>
      <c r="F223" s="3" t="n"/>
      <c r="G223" s="2" t="n"/>
      <c r="H223" s="2" t="n"/>
      <c r="I223" s="3" t="n"/>
      <c r="P223" s="387" t="n"/>
      <c r="Q223" s="387" t="n"/>
      <c r="R223" s="387" t="n"/>
      <c r="S223" s="387" t="n"/>
    </row>
    <row r="224" ht="30.75" customFormat="1" customHeight="1" s="1">
      <c r="A224" s="385" t="inlineStr">
        <is>
          <t>5월 결산 - 가정의 달 소비 많았음.</t>
        </is>
      </c>
      <c r="B224" s="374" t="n"/>
      <c r="C224" s="374" t="n"/>
      <c r="D224" s="374" t="n"/>
      <c r="E224" s="375" t="n"/>
      <c r="F224" s="3" t="n"/>
      <c r="G224" s="2" t="n"/>
      <c r="H224" s="2" t="n"/>
      <c r="I224" s="3" t="n"/>
      <c r="J224" s="2" t="n"/>
      <c r="K224" s="2" t="n"/>
      <c r="P224" s="387" t="n"/>
      <c r="Q224" s="387" t="n"/>
      <c r="R224" s="387" t="n"/>
      <c r="S224" s="387" t="n"/>
    </row>
    <row r="225">
      <c r="B225" s="1" t="n"/>
      <c r="F225" s="1" t="n"/>
      <c r="H225" s="1" t="n"/>
      <c r="I225" s="1" t="n"/>
      <c r="J225" s="1" t="n"/>
      <c r="K225" s="1" t="n"/>
      <c r="P225" s="387" t="n"/>
      <c r="Q225" s="387" t="n"/>
      <c r="R225" s="387" t="n"/>
      <c r="S225" s="387" t="n"/>
    </row>
    <row r="226">
      <c r="B226" s="1" t="n"/>
      <c r="F226" s="1" t="n"/>
      <c r="H226" s="1" t="n"/>
      <c r="I226" s="1" t="n"/>
      <c r="J226" s="1" t="n"/>
      <c r="K226" s="1" t="n"/>
      <c r="P226" s="387" t="n"/>
      <c r="Q226" s="387" t="n"/>
      <c r="R226" s="387" t="n"/>
      <c r="S226" s="387" t="n"/>
    </row>
    <row r="227" ht="13.5" customFormat="1" customHeight="1" s="1">
      <c r="A227" s="164" t="inlineStr">
        <is>
          <t>2016.04.30</t>
        </is>
      </c>
      <c r="B227" s="374" t="n"/>
      <c r="C227" s="374" t="n"/>
      <c r="D227" s="374" t="n"/>
      <c r="E227" s="375" t="n"/>
      <c r="F227" s="2" t="n"/>
      <c r="G227" s="378" t="inlineStr">
        <is>
          <t>SC은행 결산</t>
        </is>
      </c>
      <c r="H227" s="375" t="n"/>
      <c r="I227" s="3" t="n"/>
      <c r="J227" s="379" t="inlineStr">
        <is>
          <t>4월 지출</t>
        </is>
      </c>
      <c r="K227" s="375" t="n"/>
      <c r="L227" s="3" t="n"/>
      <c r="N227" s="3" t="n"/>
      <c r="O227" s="3" t="n"/>
      <c r="P227" s="387" t="n"/>
      <c r="Q227" s="387" t="n"/>
      <c r="R227" s="387" t="n"/>
      <c r="S227" s="387" t="n"/>
    </row>
    <row r="228" customFormat="1" s="1">
      <c r="A228" s="4" t="inlineStr">
        <is>
          <t>내용</t>
        </is>
      </c>
      <c r="B228" s="5" t="inlineStr">
        <is>
          <t>금액</t>
        </is>
      </c>
      <c r="C228" s="6" t="inlineStr">
        <is>
          <t>원금</t>
        </is>
      </c>
      <c r="D228" s="6" t="inlineStr">
        <is>
          <t>손익</t>
        </is>
      </c>
      <c r="E228" s="6" t="inlineStr">
        <is>
          <t>수익률(%)</t>
        </is>
      </c>
      <c r="F228" s="2" t="n"/>
      <c r="G228" s="9" t="inlineStr">
        <is>
          <t>SC은행 자산 상태</t>
        </is>
      </c>
      <c r="H228" s="10" t="inlineStr">
        <is>
          <t>금액</t>
        </is>
      </c>
      <c r="I228" s="3" t="n"/>
      <c r="J228" s="65" t="inlineStr">
        <is>
          <t>내역</t>
        </is>
      </c>
      <c r="K228" s="65" t="inlineStr">
        <is>
          <t>금액</t>
        </is>
      </c>
      <c r="P228" s="387" t="n"/>
      <c r="Q228" s="387" t="n"/>
      <c r="R228" s="387" t="n"/>
      <c r="S228" s="387" t="n"/>
    </row>
    <row r="229" ht="11.25" customFormat="1" customHeight="1" s="1">
      <c r="A229" s="42" t="inlineStr">
        <is>
          <t>KB종합통장-저축예금</t>
        </is>
      </c>
      <c r="B229" s="57" t="n">
        <v>0</v>
      </c>
      <c r="C229" s="42" t="n"/>
      <c r="D229" s="42" t="n"/>
      <c r="E229" s="42" t="n"/>
      <c r="F229" s="3" t="n"/>
      <c r="G229" s="51" t="inlineStr">
        <is>
          <t>SC은행(두드림통장)</t>
        </is>
      </c>
      <c r="H229" s="83" t="n">
        <v>10172</v>
      </c>
      <c r="I229" s="3" t="n"/>
      <c r="J229" s="53" t="inlineStr">
        <is>
          <t>91. 월 고정 지출</t>
        </is>
      </c>
      <c r="K229" s="67" t="n">
        <v>1859867</v>
      </c>
      <c r="P229" s="387" t="n"/>
      <c r="Q229" s="387" t="n"/>
      <c r="R229" s="387" t="n"/>
      <c r="S229" s="387" t="n"/>
    </row>
    <row r="230" ht="11.25" customFormat="1" customHeight="1" s="1">
      <c r="A230" s="42" t="inlineStr">
        <is>
          <t>KB Smart폰 예금</t>
        </is>
      </c>
      <c r="B230" s="57" t="n">
        <v>0</v>
      </c>
      <c r="C230" s="42" t="n"/>
      <c r="D230" s="42" t="n"/>
      <c r="E230" s="42" t="n"/>
      <c r="F230" s="3" t="n"/>
      <c r="G230" s="51" t="inlineStr">
        <is>
          <t>신한은행</t>
        </is>
      </c>
      <c r="H230" s="83" t="n">
        <v>12761761</v>
      </c>
      <c r="I230" s="3" t="n"/>
      <c r="J230" s="66" t="inlineStr">
        <is>
          <t>01. 우리카드 지출</t>
        </is>
      </c>
      <c r="K230" s="68" t="n">
        <v>1003848</v>
      </c>
      <c r="P230" s="387" t="n"/>
      <c r="Q230" s="387" t="n"/>
      <c r="R230" s="387" t="n"/>
      <c r="S230" s="387" t="n"/>
    </row>
    <row r="231" ht="11.25" customFormat="1" customHeight="1" s="1">
      <c r="A231" s="42" t="inlineStr">
        <is>
          <t>기타(나눔계비 통장)</t>
        </is>
      </c>
      <c r="B231" s="57" t="n">
        <v>0</v>
      </c>
      <c r="C231" s="42" t="n"/>
      <c r="D231" s="42" t="n"/>
      <c r="E231" s="42" t="n"/>
      <c r="F231" s="3" t="n"/>
      <c r="G231" s="51" t="inlineStr">
        <is>
          <t> </t>
        </is>
      </c>
      <c r="H231" s="384" t="inlineStr">
        <is>
          <t> </t>
        </is>
      </c>
      <c r="I231" s="3" t="n"/>
      <c r="J231" s="66" t="inlineStr">
        <is>
          <t>02. 국민카드 지출</t>
        </is>
      </c>
      <c r="K231" s="68" t="inlineStr">
        <is>
          <t> </t>
        </is>
      </c>
      <c r="P231" s="387" t="n"/>
      <c r="Q231" s="387" t="n"/>
      <c r="R231" s="387" t="n"/>
      <c r="S231" s="387" t="n"/>
    </row>
    <row r="232" ht="11.25" customFormat="1" customHeight="1" s="1">
      <c r="A232" s="43" t="inlineStr">
        <is>
          <t xml:space="preserve">KB 총금액 </t>
        </is>
      </c>
      <c r="B232" s="58">
        <f>SUM(B229:B231)</f>
        <v/>
      </c>
      <c r="C232" s="44" t="n"/>
      <c r="D232" s="44" t="n"/>
      <c r="E232" s="44" t="n"/>
      <c r="F232" s="3" t="n"/>
      <c r="G232" s="52" t="inlineStr">
        <is>
          <t>[06] 은행 예. 적금 총합</t>
        </is>
      </c>
      <c r="H232" s="12">
        <f>SUM(H229:H231)</f>
        <v/>
      </c>
      <c r="I232" s="3" t="n"/>
      <c r="J232" s="311" t="n"/>
      <c r="K232" s="311" t="n"/>
      <c r="L232" s="3" t="n"/>
      <c r="N232" s="3" t="n"/>
      <c r="O232" s="3" t="n"/>
      <c r="P232" s="387" t="n"/>
      <c r="Q232" s="387" t="n"/>
      <c r="R232" s="387" t="n"/>
      <c r="S232" s="387" t="n"/>
    </row>
    <row r="233" customFormat="1" s="1">
      <c r="A233" s="45" t="inlineStr">
        <is>
          <t>01. SC은행([06] - [05])</t>
        </is>
      </c>
      <c r="B233" s="59">
        <f>H232</f>
        <v/>
      </c>
      <c r="C233" s="42" t="n"/>
      <c r="D233" s="42" t="n"/>
      <c r="E233" s="42" t="n"/>
      <c r="F233" s="3" t="n"/>
      <c r="G233" s="2" t="n"/>
      <c r="H233" s="3" t="n"/>
      <c r="I233" s="3" t="n"/>
      <c r="J233" s="311" t="n"/>
      <c r="K233" s="311" t="n"/>
      <c r="P233" s="387" t="n"/>
      <c r="Q233" s="387" t="n"/>
      <c r="R233" s="387" t="n"/>
      <c r="S233" s="387" t="n"/>
    </row>
    <row r="234" customFormat="1" s="1">
      <c r="A234" s="7" t="inlineStr">
        <is>
          <t>70. [국민B] KB 국민행복 적금(루옌)</t>
        </is>
      </c>
      <c r="B234" s="98">
        <f>B262+E234</f>
        <v/>
      </c>
      <c r="C234" s="8" t="n"/>
      <c r="D234" s="8" t="n"/>
      <c r="E234" s="19" t="n">
        <v>500000</v>
      </c>
      <c r="F234" s="3" t="n"/>
      <c r="G234" s="2" t="n"/>
      <c r="H234" s="3" t="n"/>
      <c r="I234" s="3" t="n"/>
      <c r="J234" s="311" t="n"/>
      <c r="K234" s="311" t="n"/>
      <c r="P234" s="387" t="n"/>
      <c r="Q234" s="387" t="n"/>
      <c r="R234" s="387" t="n"/>
      <c r="S234" s="387" t="n"/>
    </row>
    <row r="235" customFormat="1" s="1">
      <c r="A235" s="7" t="inlineStr">
        <is>
          <t>71. [기업B] 신서민섬김 적금(루옌)</t>
        </is>
      </c>
      <c r="B235" s="98">
        <f>B263+E235</f>
        <v/>
      </c>
      <c r="C235" s="8" t="n"/>
      <c r="D235" s="8" t="n"/>
      <c r="E235" s="19" t="n">
        <v>410000</v>
      </c>
      <c r="F235" s="3" t="n"/>
      <c r="G235" s="2" t="n"/>
      <c r="H235" s="3" t="n"/>
      <c r="I235" s="3" t="n"/>
      <c r="J235" s="311" t="n"/>
      <c r="K235" s="311" t="n"/>
      <c r="P235" s="387" t="n"/>
      <c r="Q235" s="387" t="n"/>
      <c r="R235" s="387" t="n"/>
      <c r="S235" s="387" t="n"/>
    </row>
    <row r="236" customFormat="1" s="1">
      <c r="A236" s="7" t="inlineStr">
        <is>
          <t>72. [신한B] 신한 새희망 적금[루옌]</t>
        </is>
      </c>
      <c r="B236" s="98">
        <f>B264+E236</f>
        <v/>
      </c>
      <c r="C236" s="8" t="n"/>
      <c r="D236" s="8" t="n"/>
      <c r="E236" s="19" t="n">
        <v>200000</v>
      </c>
      <c r="F236" s="3" t="n"/>
      <c r="G236" s="2" t="n"/>
      <c r="H236" s="3" t="n"/>
      <c r="I236" s="3" t="n"/>
      <c r="J236" s="311" t="n"/>
      <c r="K236" s="311" t="n"/>
      <c r="P236" s="387" t="n"/>
      <c r="Q236" s="387" t="n"/>
      <c r="R236" s="387" t="n"/>
      <c r="S236" s="387" t="n"/>
    </row>
    <row r="237" customFormat="1" s="1">
      <c r="A237" s="7" t="inlineStr">
        <is>
          <t>73. [우리B] 주택청약종합저축(태만)</t>
        </is>
      </c>
      <c r="B237" s="98">
        <f>B265+E237</f>
        <v/>
      </c>
      <c r="C237" s="8" t="n"/>
      <c r="D237" s="8" t="n"/>
      <c r="E237" s="19" t="n">
        <v>100000</v>
      </c>
      <c r="F237" s="3" t="n"/>
      <c r="G237" s="2" t="n"/>
      <c r="H237" s="3" t="n"/>
      <c r="I237" s="3" t="n"/>
      <c r="J237" s="311" t="n"/>
      <c r="K237" s="311" t="n"/>
      <c r="P237" s="387" t="n"/>
      <c r="Q237" s="387" t="n"/>
      <c r="R237" s="387" t="n"/>
      <c r="S237" s="387" t="n"/>
    </row>
    <row r="238" ht="11.25" customFormat="1" customHeight="1" s="1">
      <c r="A238" s="43" t="inlineStr">
        <is>
          <t>1. 총 예적금</t>
        </is>
      </c>
      <c r="B238" s="60">
        <f>SUM(B233:B237)</f>
        <v/>
      </c>
      <c r="C238" s="44" t="n"/>
      <c r="D238" s="44" t="n"/>
      <c r="E238" s="44" t="n"/>
      <c r="F238" s="3" t="n"/>
      <c r="G238" s="9" t="inlineStr">
        <is>
          <t>전원 대비 증감</t>
        </is>
      </c>
      <c r="H238" s="10" t="inlineStr">
        <is>
          <t>금액</t>
        </is>
      </c>
      <c r="I238" s="3" t="n"/>
      <c r="J238" s="311" t="n"/>
      <c r="K238" s="311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11. 무배당 PCA 드림링크 변액유니버셜보험 II[02]</t>
        </is>
      </c>
      <c r="B239" s="57">
        <f>B267+E239</f>
        <v/>
      </c>
      <c r="C239" s="42" t="inlineStr">
        <is>
          <t> </t>
        </is>
      </c>
      <c r="D239" s="42" t="inlineStr">
        <is>
          <t> </t>
        </is>
      </c>
      <c r="E239" s="19" t="n">
        <v>300000</v>
      </c>
      <c r="F239" s="3" t="n"/>
      <c r="G239" s="17" t="inlineStr">
        <is>
          <t>총 합계</t>
        </is>
      </c>
      <c r="H239" s="11">
        <f>B250-B278</f>
        <v/>
      </c>
      <c r="I239" s="3" t="n"/>
      <c r="J239" s="54" t="inlineStr">
        <is>
          <t>지출(A) 총합</t>
        </is>
      </c>
      <c r="K239" s="63">
        <f>K229+K230+K235</f>
        <v/>
      </c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12. MET 무배당 마스터플랜 변액유니버셜종신보험[04]</t>
        </is>
      </c>
      <c r="B240" s="57">
        <f>B268+E240</f>
        <v/>
      </c>
      <c r="C240" s="46" t="n"/>
      <c r="D240" s="46" t="n"/>
      <c r="E240" s="19" t="n">
        <v>85600</v>
      </c>
      <c r="F240" s="3" t="n"/>
      <c r="G240" s="17" t="inlineStr">
        <is>
          <t>가용 자산</t>
        </is>
      </c>
      <c r="H240" s="73">
        <f>B251-B279</f>
        <v/>
      </c>
      <c r="I240" s="3" t="n"/>
      <c r="J240" s="53" t="inlineStr">
        <is>
          <t>01. 급여</t>
        </is>
      </c>
      <c r="K240" s="502" t="n">
        <v>3543023</v>
      </c>
      <c r="P240" s="387" t="n"/>
      <c r="Q240" s="387" t="n"/>
      <c r="R240" s="387" t="n"/>
      <c r="S240" s="387" t="n"/>
    </row>
    <row r="241" customFormat="1" s="1">
      <c r="A241" s="42" t="inlineStr">
        <is>
          <t>13. PCA 스타트 어린이 변액유니버셜보험 II[03]</t>
        </is>
      </c>
      <c r="B241" s="61" t="n">
        <v>340440</v>
      </c>
      <c r="C241" s="42" t="n"/>
      <c r="D241" s="42" t="n"/>
      <c r="E241" s="42" t="n"/>
      <c r="F241" s="3" t="n"/>
      <c r="G241" s="2" t="n"/>
      <c r="H241" s="3" t="n"/>
      <c r="I241" s="3" t="n"/>
      <c r="J241" s="53" t="n"/>
      <c r="K241" s="384" t="n"/>
      <c r="P241" s="387" t="n"/>
      <c r="Q241" s="387" t="n"/>
      <c r="R241" s="387" t="n"/>
      <c r="S241" s="387" t="n"/>
    </row>
    <row r="242" ht="13.5" customFormat="1" customHeight="1" s="1">
      <c r="A242" s="42" t="inlineStr">
        <is>
          <t>21. 무배당 한아름행복플러스종합보험1404(한화손해보험)</t>
        </is>
      </c>
      <c r="B242" s="61" t="n">
        <v>43000</v>
      </c>
      <c r="C242" s="42" t="n"/>
      <c r="D242" s="42" t="n"/>
      <c r="E242" s="42" t="n"/>
      <c r="F242" s="3" t="n"/>
      <c r="G242" s="2" t="n"/>
      <c r="H242" s="3" t="n"/>
      <c r="I242" s="3" t="n"/>
      <c r="J242" s="53" t="n"/>
      <c r="K242" s="384" t="n"/>
      <c r="P242" s="387" t="n"/>
      <c r="Q242" s="387" t="n"/>
      <c r="R242" s="387" t="n"/>
      <c r="S242" s="387" t="n"/>
    </row>
    <row r="243" customFormat="1" s="1">
      <c r="A243" s="42" t="inlineStr">
        <is>
          <t>22. 무배당 굿앤굿어린이CI보험(Hi1304)(현대해상, 진수종)</t>
        </is>
      </c>
      <c r="B243" s="61" t="n">
        <v>52000</v>
      </c>
      <c r="C243" s="42" t="n"/>
      <c r="D243" s="42" t="n"/>
      <c r="E243" s="42" t="n"/>
      <c r="F243" s="3" t="n"/>
      <c r="G243" s="2" t="n"/>
      <c r="H243" s="2" t="n"/>
      <c r="I243" s="3" t="n"/>
      <c r="J243" s="53" t="inlineStr">
        <is>
          <t> </t>
        </is>
      </c>
      <c r="K243" s="62" t="inlineStr">
        <is>
          <t> </t>
        </is>
      </c>
      <c r="P243" s="387" t="n"/>
      <c r="Q243" s="387" t="n"/>
      <c r="R243" s="387" t="n"/>
      <c r="S243" s="387" t="n"/>
    </row>
    <row r="244" customFormat="1" s="1">
      <c r="A244" s="42" t="inlineStr">
        <is>
          <t>23. 무배당플러스유니버설CI보험(한화생명, 루옌)</t>
        </is>
      </c>
      <c r="B244" s="61" t="n">
        <v>79217</v>
      </c>
      <c r="C244" s="42" t="n"/>
      <c r="D244" s="42" t="n"/>
      <c r="E244" s="42" t="n"/>
      <c r="F244" s="3" t="n"/>
      <c r="G244" s="2" t="n"/>
      <c r="H244" s="2" t="n"/>
      <c r="I244" s="3" t="n"/>
      <c r="J244" s="53" t="n"/>
      <c r="K244" s="384" t="n"/>
      <c r="P244" s="387" t="n"/>
      <c r="Q244" s="387" t="n"/>
      <c r="R244" s="387" t="n"/>
      <c r="S244" s="387" t="n"/>
    </row>
    <row r="245" customFormat="1" s="1">
      <c r="A245" s="42" t="inlineStr">
        <is>
          <t>41. 국민건강보험</t>
        </is>
      </c>
      <c r="B245" s="61" t="n">
        <v>38290</v>
      </c>
      <c r="C245" s="42" t="n"/>
      <c r="D245" s="42" t="n"/>
      <c r="E245" s="42" t="n"/>
      <c r="F245" s="3" t="n"/>
      <c r="G245" s="2" t="n"/>
      <c r="H245" s="3" t="n"/>
      <c r="I245" s="3" t="n"/>
      <c r="J245" s="53" t="n"/>
      <c r="K245" s="384" t="n"/>
      <c r="P245" s="387" t="n"/>
      <c r="Q245" s="387" t="n"/>
      <c r="R245" s="387" t="n"/>
      <c r="S245" s="387" t="n"/>
    </row>
    <row r="246" ht="14.25" customFormat="1" customHeight="1" s="1">
      <c r="A246" s="42" t="inlineStr">
        <is>
          <t>42. 국민연금</t>
        </is>
      </c>
      <c r="B246" s="61" t="n">
        <v>89100</v>
      </c>
      <c r="C246" s="42" t="n"/>
      <c r="D246" s="42" t="n"/>
      <c r="E246" s="42" t="n"/>
      <c r="F246" s="3" t="n"/>
      <c r="G246" s="2" t="n"/>
      <c r="H246" s="2" t="n"/>
      <c r="I246" s="3" t="n"/>
      <c r="J246" s="53" t="inlineStr">
        <is>
          <t> </t>
        </is>
      </c>
      <c r="K246" s="62" t="inlineStr">
        <is>
          <t> </t>
        </is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57">
        <f>B359+E247</f>
        <v/>
      </c>
      <c r="C247" s="78" t="n"/>
      <c r="D247" s="42" t="n"/>
      <c r="E247" s="42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SUM(B239:B241)+B247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5" t="inlineStr">
        <is>
          <t>수입(B) 총합</t>
        </is>
      </c>
      <c r="K248" s="63">
        <f>SUM(K240:K246)</f>
        <v/>
      </c>
      <c r="P248" s="387" t="n"/>
      <c r="Q248" s="387" t="n"/>
      <c r="R248" s="387" t="n"/>
      <c r="S248" s="387" t="n"/>
    </row>
    <row r="249" ht="13.5" customFormat="1" customHeigh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2" t="n"/>
      <c r="I249" s="3" t="n"/>
      <c r="J249" s="56" t="inlineStr">
        <is>
          <t>총 합계([B] -[A])</t>
        </is>
      </c>
      <c r="K249" s="64">
        <f>K248-K239</f>
        <v/>
      </c>
      <c r="P249" s="387" t="n"/>
      <c r="Q249" s="387" t="n"/>
      <c r="R249" s="387" t="n"/>
      <c r="S249" s="387" t="n"/>
    </row>
    <row r="250" customFormat="1" s="1">
      <c r="A250" s="49" t="inlineStr">
        <is>
          <t>90. 총 합계</t>
        </is>
      </c>
      <c r="B250" s="16">
        <f>B238+B248+B249</f>
        <v/>
      </c>
      <c r="C250" s="50" t="n"/>
      <c r="D250" s="50" t="n"/>
      <c r="E250" s="50" t="n"/>
      <c r="G250" s="2" t="n"/>
      <c r="H250" s="2" t="n"/>
      <c r="I250" s="3" t="n"/>
      <c r="P250" s="387" t="n"/>
      <c r="Q250" s="387" t="n"/>
      <c r="R250" s="387" t="n"/>
      <c r="S250" s="387" t="n"/>
    </row>
    <row r="251" ht="13.5" customFormat="1" customHeight="1" s="1">
      <c r="A251" s="49" t="inlineStr">
        <is>
          <t>91. 가용 자산</t>
        </is>
      </c>
      <c r="B251" s="16">
        <f>B238+B247+B249</f>
        <v/>
      </c>
      <c r="C251" s="50" t="n"/>
      <c r="D251" s="50" t="n"/>
      <c r="E251" s="50" t="n"/>
      <c r="F251" s="3" t="n"/>
      <c r="G251" s="2" t="n"/>
      <c r="H251" s="2" t="n"/>
      <c r="I251" s="3" t="n"/>
      <c r="P251" s="387" t="n"/>
      <c r="Q251" s="387" t="n"/>
      <c r="R251" s="387" t="n"/>
      <c r="S251" s="387" t="n"/>
    </row>
    <row r="252" ht="30.75" customFormat="1" customHeight="1" s="1">
      <c r="A252" s="385" t="inlineStr">
        <is>
          <t xml:space="preserve">4월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2" t="n"/>
      <c r="K252" s="2" t="n"/>
      <c r="P252" s="387" t="n"/>
      <c r="Q252" s="387" t="n"/>
      <c r="R252" s="387" t="n"/>
      <c r="S252" s="387" t="n"/>
    </row>
    <row r="253">
      <c r="B253" s="1" t="n"/>
      <c r="F253" s="1" t="n"/>
      <c r="H253" s="1" t="n"/>
      <c r="I253" s="1" t="n"/>
      <c r="J253" s="1" t="n"/>
      <c r="K253" s="1" t="n"/>
      <c r="P253" s="387" t="n"/>
      <c r="Q253" s="387" t="n"/>
      <c r="R253" s="387" t="n"/>
      <c r="S253" s="387" t="n"/>
    </row>
    <row r="254">
      <c r="B254" s="1" t="n"/>
      <c r="F254" s="1" t="n"/>
      <c r="H254" s="1" t="n"/>
      <c r="I254" s="1" t="n"/>
      <c r="J254" s="1" t="n"/>
      <c r="K254" s="1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2016.03.31</t>
        </is>
      </c>
      <c r="B255" s="374" t="n"/>
      <c r="C255" s="374" t="n"/>
      <c r="D255" s="374" t="n"/>
      <c r="E255" s="375" t="n"/>
      <c r="F255" s="2" t="n"/>
      <c r="G255" s="378" t="inlineStr">
        <is>
          <t>SC은행 결산</t>
        </is>
      </c>
      <c r="H255" s="375" t="n"/>
      <c r="I255" s="3" t="n"/>
      <c r="J255" s="379" t="inlineStr">
        <is>
          <t>3월 지출</t>
        </is>
      </c>
      <c r="K255" s="375" t="n"/>
      <c r="L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2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 ht="11.25" customFormat="1" customHeight="1" s="1">
      <c r="A257" s="42" t="inlineStr">
        <is>
          <t>KB종합통장-저축예금</t>
        </is>
      </c>
      <c r="B257" s="57" t="n">
        <v>0</v>
      </c>
      <c r="C257" s="42" t="n"/>
      <c r="D257" s="42" t="n"/>
      <c r="E257" s="42" t="n"/>
      <c r="F257" s="3" t="n"/>
      <c r="G257" s="51" t="inlineStr">
        <is>
          <t>SC은행(두드림통장)</t>
        </is>
      </c>
      <c r="H257" s="83" t="n">
        <v>44792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 ht="11.25" customFormat="1" customHeight="1" s="1">
      <c r="A258" s="42" t="inlineStr">
        <is>
          <t>KB Smart폰 예금</t>
        </is>
      </c>
      <c r="B258" s="57" t="n">
        <v>0</v>
      </c>
      <c r="C258" s="42" t="n"/>
      <c r="D258" s="42" t="n"/>
      <c r="E258" s="42" t="n"/>
      <c r="F258" s="3" t="n"/>
      <c r="G258" s="51" t="inlineStr">
        <is>
          <t>신한은행</t>
        </is>
      </c>
      <c r="H258" s="83" t="n">
        <v>14557983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1.25" customFormat="1" customHeight="1" s="1">
      <c r="A259" s="42" t="inlineStr">
        <is>
          <t>기타(나눔계비 통장)</t>
        </is>
      </c>
      <c r="B259" s="57" t="n">
        <v>0</v>
      </c>
      <c r="C259" s="42" t="n"/>
      <c r="D259" s="42" t="n"/>
      <c r="E259" s="42" t="n"/>
      <c r="F259" s="3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P259" s="387" t="n"/>
      <c r="Q259" s="387" t="n"/>
      <c r="R259" s="387" t="n"/>
      <c r="S259" s="387" t="n"/>
    </row>
    <row r="260" ht="11.25" customFormat="1" customHeight="1" s="1">
      <c r="A260" s="43" t="inlineStr">
        <is>
          <t xml:space="preserve">KB 총금액 </t>
        </is>
      </c>
      <c r="B260" s="58">
        <f>SUM(B257:B259)</f>
        <v/>
      </c>
      <c r="C260" s="44" t="n"/>
      <c r="D260" s="44" t="n"/>
      <c r="E260" s="44" t="n"/>
      <c r="F260" s="3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L260" s="3" t="n"/>
      <c r="N260" s="3" t="n"/>
      <c r="O260" s="3" t="n"/>
      <c r="P260" s="387" t="n"/>
      <c r="Q260" s="387" t="n"/>
      <c r="R260" s="387" t="n"/>
      <c r="S260" s="387" t="n"/>
    </row>
    <row r="261" customFormat="1" s="1">
      <c r="A261" s="45" t="inlineStr">
        <is>
          <t>01. SC은행([06] - [05])</t>
        </is>
      </c>
      <c r="B261" s="59">
        <f>H260</f>
        <v/>
      </c>
      <c r="C261" s="42" t="n"/>
      <c r="D261" s="42" t="n"/>
      <c r="E261" s="42" t="n"/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7" t="inlineStr">
        <is>
          <t>70. [국민B] KB 국민행복 적금(루옌)</t>
        </is>
      </c>
      <c r="B262" s="98">
        <f>B290+E262</f>
        <v/>
      </c>
      <c r="C262" s="8" t="n"/>
      <c r="D262" s="8" t="n"/>
      <c r="E262" s="19" t="n">
        <v>500000</v>
      </c>
      <c r="F262" s="3" t="n"/>
      <c r="G262" s="2" t="n"/>
      <c r="H262" s="3" t="n"/>
      <c r="I262" s="3" t="n"/>
      <c r="J262" s="311" t="n"/>
      <c r="K262" s="311" t="n"/>
      <c r="P262" s="387" t="n"/>
      <c r="Q262" s="387" t="n"/>
      <c r="R262" s="387" t="n"/>
      <c r="S262" s="387" t="n"/>
    </row>
    <row r="263" customFormat="1" s="1">
      <c r="A263" s="7" t="inlineStr">
        <is>
          <t>71. [기업B] 신서민섬김 적금(루옌)</t>
        </is>
      </c>
      <c r="B263" s="98">
        <f>B291+E263</f>
        <v/>
      </c>
      <c r="C263" s="8" t="n"/>
      <c r="D263" s="8" t="n"/>
      <c r="E263" s="19" t="n">
        <v>410000</v>
      </c>
      <c r="F263" s="3" t="n"/>
      <c r="G263" s="2" t="n"/>
      <c r="H263" s="3" t="n"/>
      <c r="I263" s="3" t="n"/>
      <c r="J263" s="311" t="n"/>
      <c r="K263" s="311" t="n"/>
      <c r="P263" s="387" t="n"/>
      <c r="Q263" s="387" t="n"/>
      <c r="R263" s="387" t="n"/>
      <c r="S263" s="387" t="n"/>
    </row>
    <row r="264" customFormat="1" s="1">
      <c r="A264" s="7" t="inlineStr">
        <is>
          <t>72. [신한B] 신한 새희망 적금[루옌]</t>
        </is>
      </c>
      <c r="B264" s="98">
        <f>B292+E264</f>
        <v/>
      </c>
      <c r="C264" s="8" t="n"/>
      <c r="D264" s="8" t="n"/>
      <c r="E264" s="19" t="n">
        <v>200000</v>
      </c>
      <c r="F264" s="3" t="n"/>
      <c r="G264" s="2" t="n"/>
      <c r="H264" s="3" t="n"/>
      <c r="I264" s="3" t="n"/>
      <c r="J264" s="311" t="n"/>
      <c r="K264" s="311" t="n"/>
      <c r="P264" s="387" t="n"/>
      <c r="Q264" s="387" t="n"/>
      <c r="R264" s="387" t="n"/>
      <c r="S264" s="387" t="n"/>
    </row>
    <row r="265" customFormat="1" s="1">
      <c r="A265" s="7" t="inlineStr">
        <is>
          <t>73. [우리B] 주택청약종합저축(태만)</t>
        </is>
      </c>
      <c r="B265" s="98">
        <f>B293+E265</f>
        <v/>
      </c>
      <c r="C265" s="8" t="n"/>
      <c r="D265" s="8" t="n"/>
      <c r="E265" s="19" t="n">
        <v>100000</v>
      </c>
      <c r="F265" s="3" t="n"/>
      <c r="G265" s="2" t="n"/>
      <c r="H265" s="3" t="n"/>
      <c r="I265" s="3" t="n"/>
      <c r="J265" s="311" t="n"/>
      <c r="K265" s="311" t="n"/>
      <c r="P265" s="387" t="n"/>
      <c r="Q265" s="387" t="n"/>
      <c r="R265" s="387" t="n"/>
      <c r="S265" s="387" t="n"/>
    </row>
    <row r="266" ht="11.25" customFormat="1" customHeight="1" s="1">
      <c r="A266" s="43" t="inlineStr">
        <is>
          <t>1. 총 예적금</t>
        </is>
      </c>
      <c r="B266" s="60">
        <f>SUM(B261:B265)</f>
        <v/>
      </c>
      <c r="C266" s="44" t="n"/>
      <c r="D266" s="44" t="n"/>
      <c r="E266" s="44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P266" s="387" t="n"/>
      <c r="Q266" s="387" t="n"/>
      <c r="R266" s="387" t="n"/>
      <c r="S266" s="387" t="n"/>
    </row>
    <row r="267" ht="11.25" customFormat="1" customHeight="1" s="1">
      <c r="A267" s="42" t="inlineStr">
        <is>
          <t>11. 무배당 PCA 드림링크 변액유니버셜보험 II[02]</t>
        </is>
      </c>
      <c r="B267" s="57">
        <f>B295+E267</f>
        <v/>
      </c>
      <c r="C267" s="42" t="inlineStr">
        <is>
          <t> </t>
        </is>
      </c>
      <c r="D267" s="42" t="inlineStr">
        <is>
          <t> </t>
        </is>
      </c>
      <c r="E267" s="19" t="n">
        <v>300000</v>
      </c>
      <c r="F267" s="3" t="n"/>
      <c r="G267" s="17" t="inlineStr">
        <is>
          <t>총 합계</t>
        </is>
      </c>
      <c r="H267" s="11">
        <f>B278-B306</f>
        <v/>
      </c>
      <c r="I267" s="3" t="n"/>
      <c r="J267" s="54" t="inlineStr">
        <is>
          <t>지출(A) 총합</t>
        </is>
      </c>
      <c r="K267" s="63">
        <f>K257+K258+K263</f>
        <v/>
      </c>
      <c r="P267" s="387" t="n"/>
      <c r="Q267" s="387" t="n"/>
      <c r="R267" s="387" t="n"/>
      <c r="S267" s="387" t="n"/>
    </row>
    <row r="268" ht="11.25" customFormat="1" customHeight="1" s="1">
      <c r="A268" s="42" t="inlineStr">
        <is>
          <t>12. MET 무배당 마스터플랜 변액유니버셜종신보험[04]</t>
        </is>
      </c>
      <c r="B268" s="57">
        <f>B296+E268</f>
        <v/>
      </c>
      <c r="C268" s="46" t="n"/>
      <c r="D268" s="46" t="n"/>
      <c r="E268" s="19" t="n">
        <v>85600</v>
      </c>
      <c r="F268" s="3" t="n"/>
      <c r="G268" s="17" t="inlineStr">
        <is>
          <t>가용 자산</t>
        </is>
      </c>
      <c r="H268" s="73">
        <f>B279-B335</f>
        <v/>
      </c>
      <c r="I268" s="3" t="n"/>
      <c r="J268" s="53" t="inlineStr">
        <is>
          <t>01. 급여</t>
        </is>
      </c>
      <c r="K268" s="502" t="n">
        <v>3708353</v>
      </c>
      <c r="P268" s="387" t="n"/>
      <c r="Q268" s="387" t="n"/>
      <c r="R268" s="387" t="n"/>
      <c r="S268" s="387" t="n"/>
    </row>
    <row r="269" customFormat="1" s="1">
      <c r="A269" s="42" t="inlineStr">
        <is>
          <t>13. PCA 스타트 어린이 변액유니버셜보험 II[03]</t>
        </is>
      </c>
      <c r="B269" s="61" t="n">
        <v>340440</v>
      </c>
      <c r="C269" s="42" t="n"/>
      <c r="D269" s="42" t="n"/>
      <c r="E269" s="42" t="n"/>
      <c r="F269" s="3" t="n"/>
      <c r="G269" s="2" t="n"/>
      <c r="H269" s="3" t="n"/>
      <c r="I269" s="3" t="n"/>
      <c r="J269" s="53" t="n"/>
      <c r="K269" s="384" t="n"/>
      <c r="P269" s="387" t="n"/>
      <c r="Q269" s="387" t="n"/>
      <c r="R269" s="387" t="n"/>
      <c r="S269" s="387" t="n"/>
    </row>
    <row r="270" ht="13.5" customFormat="1" customHeight="1" s="1">
      <c r="A270" s="42" t="inlineStr">
        <is>
          <t>21. 무배당 한아름행복플러스종합보험1404(한화손해보험)</t>
        </is>
      </c>
      <c r="B270" s="61" t="n">
        <v>43000</v>
      </c>
      <c r="C270" s="42" t="n"/>
      <c r="D270" s="42" t="n"/>
      <c r="E270" s="42" t="n"/>
      <c r="F270" s="3" t="n"/>
      <c r="G270" s="2" t="n"/>
      <c r="H270" s="3" t="n"/>
      <c r="I270" s="3" t="n"/>
      <c r="J270" s="53" t="n"/>
      <c r="K270" s="384" t="n"/>
      <c r="P270" s="387" t="n"/>
      <c r="Q270" s="387" t="n"/>
      <c r="R270" s="387" t="n"/>
      <c r="S270" s="387" t="n"/>
    </row>
    <row r="271" customFormat="1" s="1">
      <c r="A271" s="42" t="inlineStr">
        <is>
          <t>22. 무배당 굿앤굿어린이CI보험(Hi1304)(현대해상, 진수종)</t>
        </is>
      </c>
      <c r="B271" s="61" t="n">
        <v>52000</v>
      </c>
      <c r="C271" s="42" t="n"/>
      <c r="D271" s="42" t="n"/>
      <c r="E271" s="42" t="n"/>
      <c r="F271" s="3" t="n"/>
      <c r="G271" s="2" t="n"/>
      <c r="H271" s="2" t="n"/>
      <c r="I271" s="3" t="n"/>
      <c r="J271" s="53" t="inlineStr">
        <is>
          <t> </t>
        </is>
      </c>
      <c r="K271" s="62" t="inlineStr">
        <is>
          <t> </t>
        </is>
      </c>
      <c r="P271" s="387" t="n"/>
      <c r="Q271" s="387" t="n"/>
      <c r="R271" s="387" t="n"/>
      <c r="S271" s="387" t="n"/>
    </row>
    <row r="272" customFormat="1" s="1">
      <c r="A272" s="42" t="inlineStr">
        <is>
          <t>23. 무배당플러스유니버설CI보험(한화생명, 루옌)</t>
        </is>
      </c>
      <c r="B272" s="61" t="n">
        <v>79217</v>
      </c>
      <c r="C272" s="42" t="n"/>
      <c r="D272" s="42" t="n"/>
      <c r="E272" s="42" t="n"/>
      <c r="F272" s="3" t="n"/>
      <c r="G272" s="2" t="n"/>
      <c r="H272" s="2" t="n"/>
      <c r="I272" s="3" t="n"/>
      <c r="J272" s="53" t="n"/>
      <c r="K272" s="384" t="n"/>
      <c r="P272" s="387" t="n"/>
      <c r="Q272" s="387" t="n"/>
      <c r="R272" s="387" t="n"/>
      <c r="S272" s="387" t="n"/>
    </row>
    <row r="273" customFormat="1" s="1">
      <c r="A273" s="42" t="inlineStr">
        <is>
          <t>41. 국민건강보험</t>
        </is>
      </c>
      <c r="B273" s="61" t="n">
        <v>38290</v>
      </c>
      <c r="C273" s="42" t="n"/>
      <c r="D273" s="42" t="n"/>
      <c r="E273" s="42" t="n"/>
      <c r="F273" s="3" t="n"/>
      <c r="G273" s="2" t="n"/>
      <c r="H273" s="3" t="n"/>
      <c r="I273" s="3" t="n"/>
      <c r="J273" s="53" t="n"/>
      <c r="K273" s="384" t="n"/>
      <c r="P273" s="387" t="n"/>
      <c r="Q273" s="387" t="n"/>
      <c r="R273" s="387" t="n"/>
      <c r="S273" s="387" t="n"/>
    </row>
    <row r="274" ht="14.25" customFormat="1" customHeight="1" s="1">
      <c r="A274" s="42" t="inlineStr">
        <is>
          <t>42. 국민연금</t>
        </is>
      </c>
      <c r="B274" s="61" t="n">
        <v>89100</v>
      </c>
      <c r="C274" s="42" t="n"/>
      <c r="D274" s="42" t="n"/>
      <c r="E274" s="42" t="n"/>
      <c r="F274" s="3" t="n"/>
      <c r="G274" s="2" t="n"/>
      <c r="H274" s="2" t="n"/>
      <c r="I274" s="3" t="n"/>
      <c r="J274" s="53" t="inlineStr">
        <is>
          <t> </t>
        </is>
      </c>
      <c r="K274" s="62" t="inlineStr">
        <is>
          <t> </t>
        </is>
      </c>
      <c r="P274" s="387" t="n"/>
      <c r="Q274" s="387" t="n"/>
      <c r="R274" s="387" t="n"/>
      <c r="S274" s="387" t="n"/>
    </row>
    <row r="275" customFormat="1" s="1">
      <c r="A275" s="42" t="inlineStr">
        <is>
          <t>90. PCA 프리미어 변액유니버셜보험 Ⅲ(저축형)</t>
        </is>
      </c>
      <c r="B275" s="57">
        <f>B359+E275</f>
        <v/>
      </c>
      <c r="C275" s="78" t="n"/>
      <c r="D275" s="42" t="n"/>
      <c r="E275" s="42" t="n"/>
      <c r="F275" s="3" t="n"/>
      <c r="G275" s="2" t="n"/>
      <c r="H275" s="2" t="n"/>
      <c r="I275" s="3" t="n"/>
      <c r="J275" s="53" t="inlineStr">
        <is>
          <t> </t>
        </is>
      </c>
      <c r="K275" s="62" t="inlineStr">
        <is>
          <t> </t>
        </is>
      </c>
      <c r="P275" s="387" t="n"/>
      <c r="Q275" s="387" t="n"/>
      <c r="R275" s="387" t="n"/>
      <c r="S275" s="387" t="n"/>
    </row>
    <row r="276" customFormat="1" s="1">
      <c r="A276" s="47" t="inlineStr">
        <is>
          <t>2. 총 보험금</t>
        </is>
      </c>
      <c r="B276" s="14">
        <f>SUM(B267:B269)+B275</f>
        <v/>
      </c>
      <c r="C276" s="48" t="n"/>
      <c r="D276" s="48" t="n"/>
      <c r="E276" s="48" t="n"/>
      <c r="F276" s="3" t="n"/>
      <c r="G276" s="2" t="n"/>
      <c r="H276" s="2" t="n"/>
      <c r="I276" s="3" t="n"/>
      <c r="J276" s="55" t="inlineStr">
        <is>
          <t>수입(B) 총합</t>
        </is>
      </c>
      <c r="K276" s="63">
        <f>SUM(K268:K274)</f>
        <v/>
      </c>
      <c r="P276" s="387" t="n"/>
      <c r="Q276" s="387" t="n"/>
      <c r="R276" s="387" t="n"/>
      <c r="S276" s="387" t="n"/>
    </row>
    <row r="277" ht="13.5" customFormat="1" customHeight="1" s="1">
      <c r="A277" s="47" t="inlineStr">
        <is>
          <t>3. 전세금</t>
        </is>
      </c>
      <c r="B277" s="15" t="n">
        <v>250000000</v>
      </c>
      <c r="C277" s="48" t="n"/>
      <c r="D277" s="48" t="n"/>
      <c r="E277" s="48" t="n"/>
      <c r="F277" s="3" t="n"/>
      <c r="G277" s="2" t="n"/>
      <c r="H277" s="2" t="n"/>
      <c r="I277" s="3" t="n"/>
      <c r="J277" s="56" t="inlineStr">
        <is>
          <t>총 합계([B] -[A])</t>
        </is>
      </c>
      <c r="K277" s="64">
        <f>K276-K267</f>
        <v/>
      </c>
      <c r="P277" s="387" t="n"/>
      <c r="Q277" s="387" t="n"/>
      <c r="R277" s="387" t="n"/>
      <c r="S277" s="387" t="n"/>
    </row>
    <row r="278" customFormat="1" s="1">
      <c r="A278" s="49" t="inlineStr">
        <is>
          <t>90. 총 합계</t>
        </is>
      </c>
      <c r="B278" s="16">
        <f>B266+B276+B277</f>
        <v/>
      </c>
      <c r="C278" s="50" t="n"/>
      <c r="D278" s="50" t="n"/>
      <c r="E278" s="50" t="n"/>
      <c r="G278" s="2" t="n"/>
      <c r="H278" s="2" t="n"/>
      <c r="I278" s="3" t="n"/>
      <c r="P278" s="387" t="n"/>
      <c r="Q278" s="387" t="n"/>
      <c r="R278" s="387" t="n"/>
      <c r="S278" s="387" t="n"/>
    </row>
    <row r="279" ht="13.5" customFormat="1" customHeight="1" s="1">
      <c r="A279" s="49" t="inlineStr">
        <is>
          <t>91. 가용 자산</t>
        </is>
      </c>
      <c r="B279" s="16">
        <f>B266+B275+B277</f>
        <v/>
      </c>
      <c r="C279" s="50" t="n"/>
      <c r="D279" s="50" t="n"/>
      <c r="E279" s="50" t="n"/>
      <c r="F279" s="3" t="n"/>
      <c r="G279" s="2" t="n"/>
      <c r="H279" s="2" t="n"/>
      <c r="I279" s="3" t="n"/>
      <c r="P279" s="387" t="n"/>
      <c r="Q279" s="387" t="n"/>
      <c r="R279" s="387" t="n"/>
      <c r="S279" s="387" t="n"/>
    </row>
    <row r="280" ht="30.75" customFormat="1" customHeight="1" s="1">
      <c r="A280" s="385" t="inlineStr">
        <is>
          <t xml:space="preserve">3월 결산 -  </t>
        </is>
      </c>
      <c r="B280" s="374" t="n"/>
      <c r="C280" s="374" t="n"/>
      <c r="D280" s="374" t="n"/>
      <c r="E280" s="375" t="n"/>
      <c r="F280" s="3" t="n"/>
      <c r="G280" s="2" t="n"/>
      <c r="H280" s="2" t="n"/>
      <c r="I280" s="3" t="n"/>
      <c r="J280" s="2" t="n"/>
      <c r="K280" s="2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J281" s="1" t="n"/>
      <c r="K281" s="1" t="n"/>
      <c r="P281" s="387" t="n"/>
      <c r="Q281" s="387" t="n"/>
      <c r="R281" s="387" t="n"/>
      <c r="S281" s="387" t="n"/>
    </row>
    <row r="282">
      <c r="B282" s="1" t="n"/>
      <c r="F282" s="1" t="n"/>
      <c r="H282" s="1" t="n"/>
      <c r="I282" s="1" t="n"/>
      <c r="J282" s="1" t="n"/>
      <c r="K282" s="1" t="n"/>
      <c r="P282" s="387" t="n"/>
      <c r="Q282" s="387" t="n"/>
      <c r="R282" s="387" t="n"/>
      <c r="S282" s="387" t="n"/>
    </row>
    <row r="283" ht="13.5" customFormat="1" customHeight="1" s="1">
      <c r="A283" s="164" t="inlineStr">
        <is>
          <t>2016.02.29</t>
        </is>
      </c>
      <c r="B283" s="374" t="n"/>
      <c r="C283" s="374" t="n"/>
      <c r="D283" s="374" t="n"/>
      <c r="E283" s="375" t="n"/>
      <c r="F283" s="2" t="n"/>
      <c r="G283" s="378" t="inlineStr">
        <is>
          <t>SC은행 결산</t>
        </is>
      </c>
      <c r="H283" s="375" t="n"/>
      <c r="I283" s="3" t="n"/>
      <c r="J283" s="379" t="inlineStr">
        <is>
          <t>2월 지출</t>
        </is>
      </c>
      <c r="K283" s="375" t="n"/>
      <c r="L283" s="3" t="n"/>
      <c r="N283" s="3" t="n"/>
      <c r="O283" s="3" t="n"/>
      <c r="P283" s="387" t="n"/>
      <c r="Q283" s="387" t="n"/>
      <c r="R283" s="387" t="n"/>
      <c r="S283" s="387" t="n"/>
    </row>
    <row r="284" customFormat="1" s="1">
      <c r="A284" s="4" t="inlineStr">
        <is>
          <t>내용</t>
        </is>
      </c>
      <c r="B284" s="5" t="inlineStr">
        <is>
          <t>금액</t>
        </is>
      </c>
      <c r="C284" s="6" t="inlineStr">
        <is>
          <t>원금</t>
        </is>
      </c>
      <c r="D284" s="6" t="inlineStr">
        <is>
          <t>손익</t>
        </is>
      </c>
      <c r="E284" s="6" t="inlineStr">
        <is>
          <t>수익률(%)</t>
        </is>
      </c>
      <c r="F284" s="2" t="n"/>
      <c r="G284" s="9" t="inlineStr">
        <is>
          <t>SC은행 자산 상태</t>
        </is>
      </c>
      <c r="H284" s="10" t="inlineStr">
        <is>
          <t>금액</t>
        </is>
      </c>
      <c r="I284" s="3" t="n"/>
      <c r="J284" s="65" t="inlineStr">
        <is>
          <t>내역</t>
        </is>
      </c>
      <c r="K284" s="65" t="inlineStr">
        <is>
          <t>금액</t>
        </is>
      </c>
      <c r="P284" s="387" t="n"/>
      <c r="Q284" s="387" t="n"/>
      <c r="R284" s="387" t="n"/>
      <c r="S284" s="387" t="n"/>
    </row>
    <row r="285" ht="11.25" customFormat="1" customHeight="1" s="1">
      <c r="A285" s="42" t="inlineStr">
        <is>
          <t>KB종합통장-저축예금</t>
        </is>
      </c>
      <c r="B285" s="57" t="n">
        <v>0</v>
      </c>
      <c r="C285" s="42" t="n"/>
      <c r="D285" s="42" t="n"/>
      <c r="E285" s="42" t="n"/>
      <c r="F285" s="3" t="n"/>
      <c r="G285" s="51" t="inlineStr">
        <is>
          <t>SC은행(두드림통장)</t>
        </is>
      </c>
      <c r="H285" s="83" t="n">
        <v>44792</v>
      </c>
      <c r="I285" s="3" t="n"/>
      <c r="J285" s="53" t="inlineStr">
        <is>
          <t>91. 월 고정 지출</t>
        </is>
      </c>
      <c r="K285" s="67" t="n">
        <v>1859867</v>
      </c>
      <c r="P285" s="387" t="n"/>
      <c r="Q285" s="387" t="n"/>
      <c r="R285" s="387" t="n"/>
      <c r="S285" s="387" t="n"/>
    </row>
    <row r="286" ht="11.25" customFormat="1" customHeight="1" s="1">
      <c r="A286" s="42" t="inlineStr">
        <is>
          <t>KB Smart폰 예금</t>
        </is>
      </c>
      <c r="B286" s="57" t="n">
        <v>0</v>
      </c>
      <c r="C286" s="42" t="n"/>
      <c r="D286" s="42" t="n"/>
      <c r="E286" s="42" t="n"/>
      <c r="F286" s="3" t="n"/>
      <c r="G286" s="51" t="inlineStr">
        <is>
          <t>신한은행</t>
        </is>
      </c>
      <c r="H286" s="83" t="n">
        <v>14557983</v>
      </c>
      <c r="I286" s="3" t="n"/>
      <c r="J286" s="66" t="inlineStr">
        <is>
          <t>01. 우리카드 지출</t>
        </is>
      </c>
      <c r="K286" s="68" t="n">
        <v>717124</v>
      </c>
      <c r="P286" s="387" t="n"/>
      <c r="Q286" s="387" t="n"/>
      <c r="R286" s="387" t="n"/>
      <c r="S286" s="387" t="n"/>
    </row>
    <row r="287" ht="11.25" customFormat="1" customHeight="1" s="1">
      <c r="A287" s="42" t="inlineStr">
        <is>
          <t>기타(나눔계비 통장)</t>
        </is>
      </c>
      <c r="B287" s="57" t="n">
        <v>0</v>
      </c>
      <c r="C287" s="42" t="n"/>
      <c r="D287" s="42" t="n"/>
      <c r="E287" s="42" t="n"/>
      <c r="F287" s="3" t="n"/>
      <c r="G287" s="51" t="inlineStr">
        <is>
          <t> </t>
        </is>
      </c>
      <c r="H287" s="384" t="inlineStr">
        <is>
          <t> </t>
        </is>
      </c>
      <c r="I287" s="3" t="n"/>
      <c r="J287" s="66" t="inlineStr">
        <is>
          <t>02. 국민카드 지출</t>
        </is>
      </c>
      <c r="K287" s="68" t="n">
        <v>141831</v>
      </c>
      <c r="P287" s="387" t="n"/>
      <c r="Q287" s="387" t="n"/>
      <c r="R287" s="387" t="n"/>
      <c r="S287" s="387" t="n"/>
    </row>
    <row r="288" ht="11.25" customFormat="1" customHeight="1" s="1">
      <c r="A288" s="43" t="inlineStr">
        <is>
          <t xml:space="preserve">KB 총금액 </t>
        </is>
      </c>
      <c r="B288" s="58">
        <f>SUM(B285:B287)</f>
        <v/>
      </c>
      <c r="C288" s="44" t="n"/>
      <c r="D288" s="44" t="n"/>
      <c r="E288" s="44" t="n"/>
      <c r="F288" s="3" t="n"/>
      <c r="G288" s="52" t="inlineStr">
        <is>
          <t>[06] 은행 예. 적금 총합</t>
        </is>
      </c>
      <c r="H288" s="12">
        <f>SUM(H285:H287)</f>
        <v/>
      </c>
      <c r="I288" s="3" t="n"/>
      <c r="J288" s="311" t="n"/>
      <c r="K288" s="311" t="n"/>
      <c r="L288" s="3" t="n"/>
      <c r="N288" s="3" t="n"/>
      <c r="O288" s="3" t="n"/>
      <c r="P288" s="387" t="n"/>
      <c r="Q288" s="387" t="n"/>
      <c r="R288" s="387" t="n"/>
      <c r="S288" s="387" t="n"/>
    </row>
    <row r="289" customFormat="1" s="1">
      <c r="A289" s="45" t="inlineStr">
        <is>
          <t>01. SC은행([06] - [05])</t>
        </is>
      </c>
      <c r="B289" s="59">
        <f>H288</f>
        <v/>
      </c>
      <c r="C289" s="42" t="n"/>
      <c r="D289" s="42" t="n"/>
      <c r="E289" s="42" t="n"/>
      <c r="F289" s="3" t="n"/>
      <c r="G289" s="2" t="n"/>
      <c r="H289" s="3" t="n"/>
      <c r="I289" s="3" t="n"/>
      <c r="J289" s="311" t="n"/>
      <c r="K289" s="311" t="n"/>
      <c r="P289" s="387" t="n"/>
      <c r="Q289" s="387" t="n"/>
      <c r="R289" s="387" t="n"/>
      <c r="S289" s="387" t="n"/>
    </row>
    <row r="290" customFormat="1" s="1">
      <c r="A290" s="7" t="inlineStr">
        <is>
          <t>70. [국민B] KB 국민행복 적금(루옌)</t>
        </is>
      </c>
      <c r="B290" s="98">
        <f>B318+E290</f>
        <v/>
      </c>
      <c r="C290" s="8" t="n"/>
      <c r="D290" s="8" t="n"/>
      <c r="E290" s="19" t="n">
        <v>500000</v>
      </c>
      <c r="F290" s="3" t="n"/>
      <c r="G290" s="2" t="n"/>
      <c r="H290" s="3" t="n"/>
      <c r="I290" s="3" t="n"/>
      <c r="J290" s="311" t="n"/>
      <c r="K290" s="311" t="n"/>
      <c r="P290" s="387" t="n"/>
      <c r="Q290" s="387" t="n"/>
      <c r="R290" s="387" t="n"/>
      <c r="S290" s="387" t="n"/>
    </row>
    <row r="291" customFormat="1" s="1">
      <c r="A291" s="7" t="inlineStr">
        <is>
          <t>71. [기업B] 신서민섬김 적금(루옌)</t>
        </is>
      </c>
      <c r="B291" s="98">
        <f>B319+E291</f>
        <v/>
      </c>
      <c r="C291" s="8" t="n"/>
      <c r="D291" s="8" t="n"/>
      <c r="E291" s="19" t="n">
        <v>410000</v>
      </c>
      <c r="F291" s="3" t="n"/>
      <c r="G291" s="2" t="n"/>
      <c r="H291" s="3" t="n"/>
      <c r="I291" s="3" t="n"/>
      <c r="J291" s="311" t="n"/>
      <c r="K291" s="311" t="n"/>
      <c r="P291" s="387" t="n"/>
      <c r="Q291" s="387" t="n"/>
      <c r="R291" s="387" t="n"/>
      <c r="S291" s="387" t="n"/>
    </row>
    <row r="292" customFormat="1" s="1">
      <c r="A292" s="7" t="inlineStr">
        <is>
          <t>72. [신한B] 신한 새희망 적금[루옌]</t>
        </is>
      </c>
      <c r="B292" s="98">
        <f>B320+E292</f>
        <v/>
      </c>
      <c r="C292" s="8" t="n"/>
      <c r="D292" s="8" t="n"/>
      <c r="E292" s="19" t="n">
        <v>200000</v>
      </c>
      <c r="F292" s="3" t="n"/>
      <c r="G292" s="2" t="n"/>
      <c r="H292" s="3" t="n"/>
      <c r="I292" s="3" t="n"/>
      <c r="J292" s="311" t="n"/>
      <c r="K292" s="311" t="n"/>
      <c r="P292" s="387" t="n"/>
      <c r="Q292" s="387" t="n"/>
      <c r="R292" s="387" t="n"/>
      <c r="S292" s="387" t="n"/>
    </row>
    <row r="293" customFormat="1" s="1">
      <c r="A293" s="7" t="inlineStr">
        <is>
          <t>73. [우리B] 주택청약종합저축(태만)</t>
        </is>
      </c>
      <c r="B293" s="98">
        <f>B321+E293</f>
        <v/>
      </c>
      <c r="C293" s="8" t="n"/>
      <c r="D293" s="8" t="n"/>
      <c r="E293" s="19" t="n">
        <v>100000</v>
      </c>
      <c r="F293" s="3" t="n"/>
      <c r="G293" s="2" t="n"/>
      <c r="H293" s="3" t="n"/>
      <c r="I293" s="3" t="n"/>
      <c r="J293" s="311" t="n"/>
      <c r="K293" s="311" t="n"/>
      <c r="P293" s="387" t="n"/>
      <c r="Q293" s="387" t="n"/>
      <c r="R293" s="387" t="n"/>
      <c r="S293" s="387" t="n"/>
    </row>
    <row r="294" ht="11.25" customFormat="1" customHeight="1" s="1">
      <c r="A294" s="43" t="inlineStr">
        <is>
          <t>1. 총 예적금</t>
        </is>
      </c>
      <c r="B294" s="60">
        <f>SUM(B289:B293)</f>
        <v/>
      </c>
      <c r="C294" s="44" t="n"/>
      <c r="D294" s="44" t="n"/>
      <c r="E294" s="44" t="n"/>
      <c r="F294" s="3" t="n"/>
      <c r="G294" s="9" t="inlineStr">
        <is>
          <t>전원 대비 증감</t>
        </is>
      </c>
      <c r="H294" s="10" t="inlineStr">
        <is>
          <t>금액</t>
        </is>
      </c>
      <c r="I294" s="3" t="n"/>
      <c r="J294" s="311" t="n"/>
      <c r="K294" s="311" t="n"/>
      <c r="P294" s="387" t="n"/>
      <c r="Q294" s="387" t="n"/>
      <c r="R294" s="387" t="n"/>
      <c r="S294" s="387" t="n"/>
    </row>
    <row r="295" ht="11.25" customFormat="1" customHeight="1" s="1">
      <c r="A295" s="42" t="inlineStr">
        <is>
          <t>11. 무배당 PCA 드림링크 변액유니버셜보험 II[02]</t>
        </is>
      </c>
      <c r="B295" s="57">
        <f>B323+E295</f>
        <v/>
      </c>
      <c r="C295" s="42" t="inlineStr">
        <is>
          <t> </t>
        </is>
      </c>
      <c r="D295" s="42" t="inlineStr">
        <is>
          <t> </t>
        </is>
      </c>
      <c r="E295" s="19" t="n">
        <v>300000</v>
      </c>
      <c r="F295" s="3" t="n"/>
      <c r="G295" s="17" t="inlineStr">
        <is>
          <t>총 합계</t>
        </is>
      </c>
      <c r="H295" s="11">
        <f>B306-B334</f>
        <v/>
      </c>
      <c r="I295" s="3" t="n"/>
      <c r="J295" s="54" t="inlineStr">
        <is>
          <t>지출(A) 총합</t>
        </is>
      </c>
      <c r="K295" s="63">
        <f>K285+K286+K291</f>
        <v/>
      </c>
      <c r="P295" s="387" t="n"/>
      <c r="Q295" s="387" t="n"/>
      <c r="R295" s="387" t="n"/>
      <c r="S295" s="387" t="n"/>
    </row>
    <row r="296" ht="11.25" customFormat="1" customHeight="1" s="1">
      <c r="A296" s="42" t="inlineStr">
        <is>
          <t>12. MET 무배당 마스터플랜 변액유니버셜종신보험[04]</t>
        </is>
      </c>
      <c r="B296" s="57">
        <f>B324+E296</f>
        <v/>
      </c>
      <c r="C296" s="46" t="n"/>
      <c r="D296" s="46" t="n"/>
      <c r="E296" s="19" t="n">
        <v>85600</v>
      </c>
      <c r="F296" s="3" t="n"/>
      <c r="G296" s="17" t="inlineStr">
        <is>
          <t>가용 자산</t>
        </is>
      </c>
      <c r="H296" s="73">
        <f>B307-B335</f>
        <v/>
      </c>
      <c r="I296" s="3" t="n"/>
      <c r="J296" s="53" t="inlineStr">
        <is>
          <t>01. 급여</t>
        </is>
      </c>
      <c r="K296" s="502" t="n">
        <v>3569150</v>
      </c>
      <c r="P296" s="387" t="n"/>
      <c r="Q296" s="387" t="n"/>
      <c r="R296" s="387" t="n"/>
      <c r="S296" s="387" t="n"/>
    </row>
    <row r="297" customFormat="1" s="1">
      <c r="A297" s="42" t="inlineStr">
        <is>
          <t>13. PCA 스타트 어린이 변액유니버셜보험 II[03]</t>
        </is>
      </c>
      <c r="B297" s="61" t="n">
        <v>340440</v>
      </c>
      <c r="C297" s="42" t="n"/>
      <c r="D297" s="42" t="n"/>
      <c r="E297" s="42" t="n"/>
      <c r="F297" s="3" t="n"/>
      <c r="G297" s="2" t="n"/>
      <c r="H297" s="3" t="n"/>
      <c r="I297" s="3" t="n"/>
      <c r="J297" s="53" t="n"/>
      <c r="K297" s="384" t="n"/>
      <c r="P297" s="387" t="n"/>
      <c r="Q297" s="387" t="n"/>
      <c r="R297" s="387" t="n"/>
      <c r="S297" s="387" t="n"/>
    </row>
    <row r="298" ht="13.5" customFormat="1" customHeight="1" s="1">
      <c r="A298" s="42" t="inlineStr">
        <is>
          <t>21. 무배당 한아름행복플러스종합보험1404(한화손해보험)</t>
        </is>
      </c>
      <c r="B298" s="61" t="n">
        <v>43000</v>
      </c>
      <c r="C298" s="42" t="n"/>
      <c r="D298" s="42" t="n"/>
      <c r="E298" s="42" t="n"/>
      <c r="F298" s="3" t="n"/>
      <c r="G298" s="2" t="n"/>
      <c r="H298" s="3" t="n"/>
      <c r="I298" s="3" t="n"/>
      <c r="J298" s="53" t="n"/>
      <c r="K298" s="384" t="n"/>
      <c r="P298" s="387" t="n"/>
      <c r="Q298" s="387" t="n"/>
      <c r="R298" s="387" t="n"/>
      <c r="S298" s="387" t="n"/>
    </row>
    <row r="299" customFormat="1" s="1">
      <c r="A299" s="42" t="inlineStr">
        <is>
          <t>22. 무배당 굿앤굿어린이CI보험(Hi1304)(현대해상, 진수종)</t>
        </is>
      </c>
      <c r="B299" s="61" t="n">
        <v>52000</v>
      </c>
      <c r="C299" s="42" t="n"/>
      <c r="D299" s="42" t="n"/>
      <c r="E299" s="42" t="n"/>
      <c r="F299" s="3" t="n"/>
      <c r="G299" s="2" t="n"/>
      <c r="H299" s="2" t="n"/>
      <c r="I299" s="3" t="n"/>
      <c r="J299" s="53" t="inlineStr">
        <is>
          <t> </t>
        </is>
      </c>
      <c r="K299" s="62" t="inlineStr">
        <is>
          <t> </t>
        </is>
      </c>
      <c r="P299" s="387" t="n"/>
      <c r="Q299" s="387" t="n"/>
      <c r="R299" s="387" t="n"/>
      <c r="S299" s="387" t="n"/>
    </row>
    <row r="300" customFormat="1" s="1">
      <c r="A300" s="42" t="inlineStr">
        <is>
          <t>23. 무배당플러스유니버설CI보험(한화생명, 루옌)</t>
        </is>
      </c>
      <c r="B300" s="61" t="n">
        <v>79217</v>
      </c>
      <c r="C300" s="42" t="n"/>
      <c r="D300" s="42" t="n"/>
      <c r="E300" s="42" t="n"/>
      <c r="F300" s="3" t="n"/>
      <c r="G300" s="2" t="n"/>
      <c r="H300" s="2" t="n"/>
      <c r="I300" s="3" t="n"/>
      <c r="J300" s="53" t="n"/>
      <c r="K300" s="384" t="n"/>
      <c r="P300" s="387" t="n"/>
      <c r="Q300" s="387" t="n"/>
      <c r="R300" s="387" t="n"/>
      <c r="S300" s="387" t="n"/>
    </row>
    <row r="301" customFormat="1" s="1">
      <c r="A301" s="42" t="inlineStr">
        <is>
          <t>41. 국민건강보험</t>
        </is>
      </c>
      <c r="B301" s="61" t="n">
        <v>38290</v>
      </c>
      <c r="C301" s="42" t="n"/>
      <c r="D301" s="42" t="n"/>
      <c r="E301" s="42" t="n"/>
      <c r="F301" s="3" t="n"/>
      <c r="G301" s="2" t="n"/>
      <c r="H301" s="3" t="n"/>
      <c r="I301" s="3" t="n"/>
      <c r="J301" s="53" t="n"/>
      <c r="K301" s="384" t="n"/>
      <c r="P301" s="387" t="n"/>
      <c r="Q301" s="387" t="n"/>
      <c r="R301" s="387" t="n"/>
      <c r="S301" s="387" t="n"/>
    </row>
    <row r="302" ht="14.25" customFormat="1" customHeight="1" s="1">
      <c r="A302" s="42" t="inlineStr">
        <is>
          <t>42. 국민연금</t>
        </is>
      </c>
      <c r="B302" s="61" t="n">
        <v>89100</v>
      </c>
      <c r="C302" s="42" t="n"/>
      <c r="D302" s="42" t="n"/>
      <c r="E302" s="42" t="n"/>
      <c r="F302" s="3" t="n"/>
      <c r="G302" s="2" t="n"/>
      <c r="H302" s="2" t="n"/>
      <c r="I302" s="3" t="n"/>
      <c r="J302" s="53" t="inlineStr">
        <is>
          <t> </t>
        </is>
      </c>
      <c r="K302" s="62" t="inlineStr">
        <is>
          <t> </t>
        </is>
      </c>
      <c r="P302" s="387" t="n"/>
      <c r="Q302" s="387" t="n"/>
      <c r="R302" s="387" t="n"/>
      <c r="S302" s="387" t="n"/>
    </row>
    <row r="303" customFormat="1" s="1">
      <c r="A303" s="42" t="inlineStr">
        <is>
          <t>90. PCA 프리미어 변액유니버셜보험 Ⅲ(저축형)</t>
        </is>
      </c>
      <c r="B303" s="57">
        <f>B359+E303</f>
        <v/>
      </c>
      <c r="C303" s="78" t="n"/>
      <c r="D303" s="42" t="n"/>
      <c r="E303" s="42" t="n"/>
      <c r="F303" s="3" t="n"/>
      <c r="G303" s="2" t="n"/>
      <c r="H303" s="2" t="n"/>
      <c r="I303" s="3" t="n"/>
      <c r="J303" s="53" t="inlineStr">
        <is>
          <t> </t>
        </is>
      </c>
      <c r="K303" s="62" t="inlineStr">
        <is>
          <t> </t>
        </is>
      </c>
      <c r="P303" s="387" t="n"/>
      <c r="Q303" s="387" t="n"/>
      <c r="R303" s="387" t="n"/>
      <c r="S303" s="387" t="n"/>
    </row>
    <row r="304" customFormat="1" s="1">
      <c r="A304" s="47" t="inlineStr">
        <is>
          <t>2. 총 보험금</t>
        </is>
      </c>
      <c r="B304" s="14">
        <f>SUM(B295:B297)+B303</f>
        <v/>
      </c>
      <c r="C304" s="48" t="n"/>
      <c r="D304" s="48" t="n"/>
      <c r="E304" s="48" t="n"/>
      <c r="F304" s="3" t="n"/>
      <c r="G304" s="2" t="n"/>
      <c r="H304" s="2" t="n"/>
      <c r="I304" s="3" t="n"/>
      <c r="J304" s="55" t="inlineStr">
        <is>
          <t>수입(B) 총합</t>
        </is>
      </c>
      <c r="K304" s="63">
        <f>SUM(K296:K302)</f>
        <v/>
      </c>
      <c r="P304" s="387" t="n"/>
      <c r="Q304" s="387" t="n"/>
      <c r="R304" s="387" t="n"/>
      <c r="S304" s="387" t="n"/>
    </row>
    <row r="305" ht="13.5" customFormat="1" customHeight="1" s="1">
      <c r="A305" s="47" t="inlineStr">
        <is>
          <t>3. 전세금</t>
        </is>
      </c>
      <c r="B305" s="15" t="n">
        <v>250000000</v>
      </c>
      <c r="C305" s="48" t="n"/>
      <c r="D305" s="48" t="n"/>
      <c r="E305" s="48" t="n"/>
      <c r="F305" s="3" t="n"/>
      <c r="G305" s="2" t="n"/>
      <c r="H305" s="2" t="n"/>
      <c r="I305" s="3" t="n"/>
      <c r="J305" s="56" t="inlineStr">
        <is>
          <t>총 합계([B] -[A])</t>
        </is>
      </c>
      <c r="K305" s="64">
        <f>K304-K295</f>
        <v/>
      </c>
      <c r="P305" s="387" t="n"/>
      <c r="Q305" s="387" t="n"/>
      <c r="R305" s="387" t="n"/>
      <c r="S305" s="387" t="n"/>
    </row>
    <row r="306" customFormat="1" s="1">
      <c r="A306" s="49" t="inlineStr">
        <is>
          <t>90. 총 합계</t>
        </is>
      </c>
      <c r="B306" s="16">
        <f>B294+B304+B305</f>
        <v/>
      </c>
      <c r="C306" s="50" t="n"/>
      <c r="D306" s="50" t="n"/>
      <c r="E306" s="50" t="n"/>
      <c r="G306" s="2" t="n"/>
      <c r="H306" s="2" t="n"/>
      <c r="I306" s="3" t="n"/>
      <c r="P306" s="387" t="n"/>
      <c r="Q306" s="387" t="n"/>
      <c r="R306" s="387" t="n"/>
      <c r="S306" s="387" t="n"/>
    </row>
    <row r="307" ht="13.5" customFormat="1" customHeight="1" s="1">
      <c r="A307" s="49" t="inlineStr">
        <is>
          <t>91. 가용 자산</t>
        </is>
      </c>
      <c r="B307" s="16">
        <f>B294+B303+B305</f>
        <v/>
      </c>
      <c r="C307" s="50" t="n"/>
      <c r="D307" s="50" t="n"/>
      <c r="E307" s="50" t="n"/>
      <c r="F307" s="3" t="n"/>
      <c r="G307" s="2" t="n"/>
      <c r="H307" s="2" t="n"/>
      <c r="I307" s="3" t="n"/>
      <c r="P307" s="387" t="n"/>
      <c r="Q307" s="387" t="n"/>
      <c r="R307" s="387" t="n"/>
      <c r="S307" s="387" t="n"/>
    </row>
    <row r="308" ht="30.75" customFormat="1" customHeight="1" s="1">
      <c r="A308" s="385" t="inlineStr">
        <is>
          <t>2월 결산 - 설날이 있어서 지출 많음, 연말정산 결과 환급액 환급액 -943,490원 받음</t>
        </is>
      </c>
      <c r="B308" s="374" t="n"/>
      <c r="C308" s="374" t="n"/>
      <c r="D308" s="374" t="n"/>
      <c r="E308" s="375" t="n"/>
      <c r="F308" s="3" t="n"/>
      <c r="G308" s="2" t="n"/>
      <c r="H308" s="2" t="n"/>
      <c r="I308" s="3" t="n"/>
      <c r="J308" s="2" t="n"/>
      <c r="K308" s="2" t="n"/>
      <c r="P308" s="387" t="n"/>
      <c r="Q308" s="387" t="n"/>
      <c r="R308" s="387" t="n"/>
      <c r="S308" s="387" t="n"/>
    </row>
    <row r="309">
      <c r="B309" s="1" t="n"/>
      <c r="F309" s="1" t="n"/>
      <c r="H309" s="1" t="n"/>
      <c r="I309" s="1" t="n"/>
      <c r="J309" s="1" t="n"/>
      <c r="K309" s="1" t="n"/>
      <c r="P309" s="387" t="n"/>
      <c r="Q309" s="387" t="n"/>
      <c r="R309" s="387" t="n"/>
      <c r="S309" s="387" t="n"/>
    </row>
    <row r="310">
      <c r="B310" s="1" t="n"/>
      <c r="F310" s="1" t="n"/>
      <c r="H310" s="1" t="n"/>
      <c r="I310" s="1" t="n"/>
      <c r="J310" s="1" t="n"/>
      <c r="K310" s="1" t="n"/>
      <c r="P310" s="387" t="n"/>
      <c r="Q310" s="387" t="n"/>
      <c r="R310" s="387" t="n"/>
      <c r="S310" s="387" t="n"/>
    </row>
    <row r="311" ht="13.5" customFormat="1" customHeight="1" s="1">
      <c r="A311" s="164" t="inlineStr">
        <is>
          <t>2016.01.31</t>
        </is>
      </c>
      <c r="B311" s="374" t="n"/>
      <c r="C311" s="374" t="n"/>
      <c r="D311" s="374" t="n"/>
      <c r="E311" s="375" t="n"/>
      <c r="F311" s="2" t="n"/>
      <c r="G311" s="378" t="inlineStr">
        <is>
          <t>SC은행 결산</t>
        </is>
      </c>
      <c r="H311" s="375" t="n"/>
      <c r="I311" s="3" t="n"/>
      <c r="J311" s="379" t="inlineStr">
        <is>
          <t>1월 지출</t>
        </is>
      </c>
      <c r="K311" s="375" t="n"/>
      <c r="L311" s="3" t="n"/>
      <c r="N311" s="3" t="n"/>
      <c r="O311" s="3" t="n"/>
      <c r="P311" s="387" t="n"/>
      <c r="Q311" s="387" t="n"/>
      <c r="R311" s="387" t="n"/>
      <c r="S311" s="387" t="n"/>
    </row>
    <row r="312" customFormat="1" s="1">
      <c r="A312" s="4" t="inlineStr">
        <is>
          <t>내용</t>
        </is>
      </c>
      <c r="B312" s="5" t="inlineStr">
        <is>
          <t>금액</t>
        </is>
      </c>
      <c r="C312" s="6" t="inlineStr">
        <is>
          <t>원금</t>
        </is>
      </c>
      <c r="D312" s="6" t="inlineStr">
        <is>
          <t>손익</t>
        </is>
      </c>
      <c r="E312" s="6" t="inlineStr">
        <is>
          <t>수익률(%)</t>
        </is>
      </c>
      <c r="F312" s="2" t="n"/>
      <c r="G312" s="9" t="inlineStr">
        <is>
          <t>SC은행 자산 상태</t>
        </is>
      </c>
      <c r="H312" s="10" t="inlineStr">
        <is>
          <t>금액</t>
        </is>
      </c>
      <c r="I312" s="3" t="n"/>
      <c r="J312" s="65" t="inlineStr">
        <is>
          <t>내역</t>
        </is>
      </c>
      <c r="K312" s="65" t="inlineStr">
        <is>
          <t>금액</t>
        </is>
      </c>
      <c r="P312" s="387" t="n"/>
      <c r="Q312" s="387" t="n"/>
      <c r="R312" s="387" t="n"/>
      <c r="S312" s="387" t="n"/>
    </row>
    <row r="313" ht="11.25" customFormat="1" customHeight="1" s="1">
      <c r="A313" s="42" t="inlineStr">
        <is>
          <t>KB종합통장-저축예금</t>
        </is>
      </c>
      <c r="B313" s="57" t="n">
        <v>0</v>
      </c>
      <c r="C313" s="42" t="n"/>
      <c r="D313" s="42" t="n"/>
      <c r="E313" s="42" t="n"/>
      <c r="F313" s="3" t="n"/>
      <c r="G313" s="51" t="inlineStr">
        <is>
          <t>SC은행(두드림통장)</t>
        </is>
      </c>
      <c r="H313" s="83" t="n">
        <v>1365711</v>
      </c>
      <c r="I313" s="3" t="n"/>
      <c r="J313" s="53" t="inlineStr">
        <is>
          <t>91. 월 고정 지출</t>
        </is>
      </c>
      <c r="K313" s="67" t="n">
        <v>1859867</v>
      </c>
      <c r="P313" s="387" t="n"/>
      <c r="Q313" s="387" t="n"/>
      <c r="R313" s="387" t="n"/>
      <c r="S313" s="387" t="n"/>
    </row>
    <row r="314" ht="11.25" customFormat="1" customHeight="1" s="1">
      <c r="A314" s="42" t="inlineStr">
        <is>
          <t>KB Smart폰 예금</t>
        </is>
      </c>
      <c r="B314" s="57" t="n">
        <v>0</v>
      </c>
      <c r="C314" s="42" t="n"/>
      <c r="D314" s="42" t="n"/>
      <c r="E314" s="42" t="n"/>
      <c r="F314" s="3" t="n"/>
      <c r="G314" s="51" t="inlineStr">
        <is>
          <t>신한은행</t>
        </is>
      </c>
      <c r="H314" s="83" t="n">
        <v>13759887</v>
      </c>
      <c r="I314" s="3" t="n"/>
      <c r="J314" s="66" t="inlineStr">
        <is>
          <t>01. 우리카드 지출</t>
        </is>
      </c>
      <c r="K314" s="68" t="n">
        <v>864528</v>
      </c>
      <c r="P314" s="387" t="n"/>
      <c r="Q314" s="387" t="n"/>
      <c r="R314" s="387" t="n"/>
      <c r="S314" s="387" t="n"/>
    </row>
    <row r="315" ht="11.25" customFormat="1" customHeight="1" s="1">
      <c r="A315" s="42" t="inlineStr">
        <is>
          <t>기타(나눔계비 통장)</t>
        </is>
      </c>
      <c r="B315" s="57" t="n">
        <v>0</v>
      </c>
      <c r="C315" s="42" t="n"/>
      <c r="D315" s="42" t="n"/>
      <c r="E315" s="42" t="n"/>
      <c r="F315" s="3" t="n"/>
      <c r="G315" s="51" t="inlineStr">
        <is>
          <t> </t>
        </is>
      </c>
      <c r="H315" s="384" t="inlineStr">
        <is>
          <t> </t>
        </is>
      </c>
      <c r="I315" s="3" t="n"/>
      <c r="J315" s="66" t="inlineStr">
        <is>
          <t>02. 국민카드 지출</t>
        </is>
      </c>
      <c r="K315" s="68" t="n">
        <v>141831</v>
      </c>
      <c r="P315" s="387" t="n"/>
      <c r="Q315" s="387" t="n"/>
      <c r="R315" s="387" t="n"/>
      <c r="S315" s="387" t="n"/>
    </row>
    <row r="316" ht="11.25" customFormat="1" customHeight="1" s="1">
      <c r="A316" s="43" t="inlineStr">
        <is>
          <t xml:space="preserve">KB 총금액 </t>
        </is>
      </c>
      <c r="B316" s="58">
        <f>SUM(B313:B315)</f>
        <v/>
      </c>
      <c r="C316" s="44" t="n"/>
      <c r="D316" s="44" t="n"/>
      <c r="E316" s="44" t="n"/>
      <c r="F316" s="3" t="n"/>
      <c r="G316" s="52" t="inlineStr">
        <is>
          <t>[06] 은행 예. 적금 총합</t>
        </is>
      </c>
      <c r="H316" s="12">
        <f>SUM(H313:H315)</f>
        <v/>
      </c>
      <c r="I316" s="3" t="n"/>
      <c r="J316" s="311" t="n"/>
      <c r="K316" s="311" t="n"/>
      <c r="L316" s="3" t="n"/>
      <c r="N316" s="3" t="n"/>
      <c r="O316" s="3" t="n"/>
      <c r="P316" s="387" t="n"/>
      <c r="Q316" s="387" t="n"/>
      <c r="R316" s="387" t="n"/>
      <c r="S316" s="387" t="n"/>
    </row>
    <row r="317" customFormat="1" s="1">
      <c r="A317" s="45" t="inlineStr">
        <is>
          <t>01. SC은행([06] - [05])</t>
        </is>
      </c>
      <c r="B317" s="59">
        <f>H316</f>
        <v/>
      </c>
      <c r="C317" s="42" t="n"/>
      <c r="D317" s="42" t="n"/>
      <c r="E317" s="42" t="n"/>
      <c r="F317" s="3" t="n"/>
      <c r="G317" s="2" t="n"/>
      <c r="H317" s="3" t="n"/>
      <c r="I317" s="3" t="n"/>
      <c r="J317" s="311" t="n"/>
      <c r="K317" s="311" t="n"/>
      <c r="P317" s="387" t="n"/>
      <c r="Q317" s="387" t="n"/>
      <c r="R317" s="387" t="n"/>
      <c r="S317" s="387" t="n"/>
    </row>
    <row r="318" customFormat="1" s="1">
      <c r="A318" s="7" t="inlineStr">
        <is>
          <t>70. [국민B] KB 국민행복 적금(루옌)</t>
        </is>
      </c>
      <c r="B318" s="98">
        <f>B346+E318</f>
        <v/>
      </c>
      <c r="C318" s="8" t="n"/>
      <c r="D318" s="8" t="n"/>
      <c r="E318" s="19" t="n">
        <v>500000</v>
      </c>
      <c r="F318" s="3" t="n"/>
      <c r="G318" s="2" t="n"/>
      <c r="H318" s="3" t="n"/>
      <c r="I318" s="3" t="n"/>
      <c r="J318" s="311" t="n"/>
      <c r="K318" s="311" t="n"/>
      <c r="P318" s="387" t="n"/>
      <c r="Q318" s="387" t="n"/>
      <c r="R318" s="387" t="n"/>
      <c r="S318" s="387" t="n"/>
    </row>
    <row r="319" customFormat="1" s="1">
      <c r="A319" s="7" t="inlineStr">
        <is>
          <t>71. [기업B] 신서민섬김 적금(루옌)</t>
        </is>
      </c>
      <c r="B319" s="98">
        <f>B347+E319</f>
        <v/>
      </c>
      <c r="C319" s="8" t="n"/>
      <c r="D319" s="8" t="n"/>
      <c r="E319" s="19" t="n">
        <v>410000</v>
      </c>
      <c r="F319" s="3" t="n"/>
      <c r="G319" s="2" t="n"/>
      <c r="H319" s="3" t="n"/>
      <c r="I319" s="3" t="n"/>
      <c r="J319" s="311" t="n"/>
      <c r="K319" s="311" t="n"/>
      <c r="P319" s="387" t="n"/>
      <c r="Q319" s="387" t="n"/>
      <c r="R319" s="387" t="n"/>
      <c r="S319" s="387" t="n"/>
    </row>
    <row r="320" customFormat="1" s="1">
      <c r="A320" s="7" t="inlineStr">
        <is>
          <t>72. [신한B] 신한 새희망 적금[루옌]</t>
        </is>
      </c>
      <c r="B320" s="98">
        <f>B348+E320</f>
        <v/>
      </c>
      <c r="C320" s="8" t="n"/>
      <c r="D320" s="8" t="n"/>
      <c r="E320" s="19" t="n">
        <v>200000</v>
      </c>
      <c r="F320" s="3" t="n"/>
      <c r="G320" s="2" t="n"/>
      <c r="H320" s="3" t="n"/>
      <c r="I320" s="3" t="n"/>
      <c r="J320" s="311" t="n"/>
      <c r="K320" s="311" t="n"/>
      <c r="P320" s="387" t="n"/>
      <c r="Q320" s="387" t="n"/>
      <c r="R320" s="387" t="n"/>
      <c r="S320" s="387" t="n"/>
    </row>
    <row r="321" customFormat="1" s="1">
      <c r="A321" s="7" t="inlineStr">
        <is>
          <t>73. [우리B] 주택청약종합저축(태만)</t>
        </is>
      </c>
      <c r="B321" s="98">
        <f>B349+E321</f>
        <v/>
      </c>
      <c r="C321" s="8" t="n"/>
      <c r="D321" s="8" t="n"/>
      <c r="E321" s="19" t="n">
        <v>100000</v>
      </c>
      <c r="F321" s="3" t="n"/>
      <c r="G321" s="2" t="n"/>
      <c r="H321" s="3" t="n"/>
      <c r="I321" s="3" t="n"/>
      <c r="J321" s="311" t="n"/>
      <c r="K321" s="311" t="n"/>
      <c r="P321" s="387" t="n"/>
      <c r="Q321" s="387" t="n"/>
      <c r="R321" s="387" t="n"/>
      <c r="S321" s="387" t="n"/>
    </row>
    <row r="322" ht="11.25" customFormat="1" customHeight="1" s="1">
      <c r="A322" s="43" t="inlineStr">
        <is>
          <t>1. 총 예적금</t>
        </is>
      </c>
      <c r="B322" s="60">
        <f>SUM(B317:B321)</f>
        <v/>
      </c>
      <c r="C322" s="44" t="n"/>
      <c r="D322" s="44" t="n"/>
      <c r="E322" s="44" t="n"/>
      <c r="F322" s="3" t="n"/>
      <c r="G322" s="9" t="inlineStr">
        <is>
          <t>전원 대비 증감</t>
        </is>
      </c>
      <c r="H322" s="10" t="inlineStr">
        <is>
          <t>금액</t>
        </is>
      </c>
      <c r="I322" s="3" t="n"/>
      <c r="J322" s="311" t="n"/>
      <c r="K322" s="311" t="n"/>
      <c r="P322" s="387" t="n"/>
      <c r="Q322" s="387" t="n"/>
      <c r="R322" s="387" t="n"/>
      <c r="S322" s="387" t="n"/>
    </row>
    <row r="323" ht="11.25" customFormat="1" customHeight="1" s="1">
      <c r="A323" s="42" t="inlineStr">
        <is>
          <t>11. 무배당 PCA 드림링크 변액유니버셜보험 II[02]</t>
        </is>
      </c>
      <c r="B323" s="57">
        <f>B351+E323</f>
        <v/>
      </c>
      <c r="C323" s="42" t="inlineStr">
        <is>
          <t> </t>
        </is>
      </c>
      <c r="D323" s="42" t="inlineStr">
        <is>
          <t> </t>
        </is>
      </c>
      <c r="E323" s="19" t="n">
        <v>300000</v>
      </c>
      <c r="F323" s="3" t="n"/>
      <c r="G323" s="17" t="inlineStr">
        <is>
          <t>총 합계</t>
        </is>
      </c>
      <c r="H323" s="11">
        <f>B334-B362</f>
        <v/>
      </c>
      <c r="I323" s="3" t="n"/>
      <c r="J323" s="54" t="inlineStr">
        <is>
          <t>지출(A) 총합</t>
        </is>
      </c>
      <c r="K323" s="63">
        <f>K313+K314+K319</f>
        <v/>
      </c>
      <c r="P323" s="387" t="n"/>
      <c r="Q323" s="387" t="n"/>
      <c r="R323" s="387" t="n"/>
      <c r="S323" s="387" t="n"/>
    </row>
    <row r="324" ht="11.25" customFormat="1" customHeight="1" s="1">
      <c r="A324" s="42" t="inlineStr">
        <is>
          <t>12. MET 무배당 마스터플랜 변액유니버셜종신보험[04]</t>
        </is>
      </c>
      <c r="B324" s="57">
        <f>B352+E324</f>
        <v/>
      </c>
      <c r="C324" s="46" t="n"/>
      <c r="D324" s="46" t="n"/>
      <c r="E324" s="19" t="n">
        <v>85600</v>
      </c>
      <c r="F324" s="3" t="n"/>
      <c r="G324" s="17" t="inlineStr">
        <is>
          <t>가용 자산</t>
        </is>
      </c>
      <c r="H324" s="73">
        <f>B335-B363</f>
        <v/>
      </c>
      <c r="I324" s="3" t="n"/>
      <c r="J324" s="53" t="inlineStr">
        <is>
          <t>01. 급여</t>
        </is>
      </c>
      <c r="K324" s="502" t="n">
        <v>3569150</v>
      </c>
      <c r="P324" s="387" t="n"/>
      <c r="Q324" s="387" t="n"/>
      <c r="R324" s="387" t="n"/>
      <c r="S324" s="387" t="n"/>
    </row>
    <row r="325" customFormat="1" s="1">
      <c r="A325" s="42" t="inlineStr">
        <is>
          <t>13. PCA 스타트 어린이 변액유니버셜보험 II[03]</t>
        </is>
      </c>
      <c r="B325" s="61" t="n">
        <v>340440</v>
      </c>
      <c r="C325" s="42" t="n"/>
      <c r="D325" s="42" t="n"/>
      <c r="E325" s="42" t="n"/>
      <c r="F325" s="3" t="n"/>
      <c r="G325" s="2" t="n"/>
      <c r="H325" s="3" t="n"/>
      <c r="I325" s="3" t="n"/>
      <c r="J325" s="53" t="n"/>
      <c r="K325" s="384" t="n"/>
      <c r="P325" s="387" t="n"/>
      <c r="Q325" s="387" t="n"/>
      <c r="R325" s="387" t="n"/>
      <c r="S325" s="387" t="n"/>
    </row>
    <row r="326" ht="13.5" customFormat="1" customHeight="1" s="1">
      <c r="A326" s="42" t="inlineStr">
        <is>
          <t>21. 무배당 한아름행복플러스종합보험1404(한화손해보험)</t>
        </is>
      </c>
      <c r="B326" s="61" t="n">
        <v>43000</v>
      </c>
      <c r="C326" s="42" t="n"/>
      <c r="D326" s="42" t="n"/>
      <c r="E326" s="42" t="n"/>
      <c r="F326" s="3" t="n"/>
      <c r="G326" s="2" t="n"/>
      <c r="H326" s="3" t="n"/>
      <c r="I326" s="3" t="n"/>
      <c r="J326" s="53" t="n"/>
      <c r="K326" s="384" t="n"/>
      <c r="P326" s="387" t="n"/>
      <c r="Q326" s="387" t="n"/>
      <c r="R326" s="387" t="n"/>
      <c r="S326" s="387" t="n"/>
    </row>
    <row r="327" customFormat="1" s="1">
      <c r="A327" s="42" t="inlineStr">
        <is>
          <t>22. 무배당 굿앤굿어린이CI보험(Hi1304)(현대해상, 진수종)</t>
        </is>
      </c>
      <c r="B327" s="61" t="n">
        <v>52000</v>
      </c>
      <c r="C327" s="42" t="n"/>
      <c r="D327" s="42" t="n"/>
      <c r="E327" s="42" t="n"/>
      <c r="F327" s="3" t="n"/>
      <c r="G327" s="2" t="n"/>
      <c r="H327" s="2" t="n"/>
      <c r="I327" s="3" t="n"/>
      <c r="J327" s="53" t="inlineStr">
        <is>
          <t> </t>
        </is>
      </c>
      <c r="K327" s="62" t="inlineStr">
        <is>
          <t> </t>
        </is>
      </c>
      <c r="P327" s="387" t="n"/>
      <c r="Q327" s="387" t="n"/>
      <c r="R327" s="387" t="n"/>
      <c r="S327" s="387" t="n"/>
    </row>
    <row r="328" customFormat="1" s="1">
      <c r="A328" s="42" t="inlineStr">
        <is>
          <t>23. 무배당플러스유니버설CI보험(한화생명, 루옌)</t>
        </is>
      </c>
      <c r="B328" s="61" t="n">
        <v>79217</v>
      </c>
      <c r="C328" s="42" t="n"/>
      <c r="D328" s="42" t="n"/>
      <c r="E328" s="42" t="n"/>
      <c r="F328" s="3" t="n"/>
      <c r="G328" s="2" t="n"/>
      <c r="H328" s="2" t="n"/>
      <c r="I328" s="3" t="n"/>
      <c r="J328" s="53" t="n"/>
      <c r="K328" s="384" t="n"/>
      <c r="P328" s="387" t="n"/>
      <c r="Q328" s="387" t="n"/>
      <c r="R328" s="387" t="n"/>
      <c r="S328" s="387" t="n"/>
    </row>
    <row r="329" customFormat="1" s="1">
      <c r="A329" s="42" t="inlineStr">
        <is>
          <t>41. 국민건강보험</t>
        </is>
      </c>
      <c r="B329" s="61" t="n">
        <v>38290</v>
      </c>
      <c r="C329" s="42" t="n"/>
      <c r="D329" s="42" t="n"/>
      <c r="E329" s="42" t="n"/>
      <c r="F329" s="3" t="n"/>
      <c r="G329" s="2" t="n"/>
      <c r="H329" s="3" t="n"/>
      <c r="I329" s="3" t="n"/>
      <c r="J329" s="53" t="n"/>
      <c r="K329" s="384" t="n"/>
      <c r="P329" s="387" t="n"/>
      <c r="Q329" s="387" t="n"/>
      <c r="R329" s="387" t="n"/>
      <c r="S329" s="387" t="n"/>
    </row>
    <row r="330" ht="14.25" customFormat="1" customHeight="1" s="1">
      <c r="A330" s="42" t="inlineStr">
        <is>
          <t>42. 국민연금</t>
        </is>
      </c>
      <c r="B330" s="61" t="n">
        <v>89100</v>
      </c>
      <c r="C330" s="42" t="n"/>
      <c r="D330" s="42" t="n"/>
      <c r="E330" s="42" t="n"/>
      <c r="F330" s="3" t="n"/>
      <c r="G330" s="2" t="n"/>
      <c r="H330" s="2" t="n"/>
      <c r="I330" s="3" t="n"/>
      <c r="J330" s="53" t="inlineStr">
        <is>
          <t> </t>
        </is>
      </c>
      <c r="K330" s="62" t="inlineStr">
        <is>
          <t> </t>
        </is>
      </c>
      <c r="P330" s="387" t="n"/>
      <c r="Q330" s="387" t="n"/>
      <c r="R330" s="387" t="n"/>
      <c r="S330" s="387" t="n"/>
    </row>
    <row r="331" customFormat="1" s="1">
      <c r="A331" s="42" t="inlineStr">
        <is>
          <t>90. PCA 프리미어 변액유니버셜보험 Ⅲ(저축형)</t>
        </is>
      </c>
      <c r="B331" s="57">
        <f>B359+E331</f>
        <v/>
      </c>
      <c r="C331" s="78" t="n"/>
      <c r="D331" s="42" t="n"/>
      <c r="E331" s="42" t="n"/>
      <c r="F331" s="3" t="n"/>
      <c r="G331" s="2" t="n"/>
      <c r="H331" s="2" t="n"/>
      <c r="I331" s="3" t="n"/>
      <c r="J331" s="53" t="inlineStr">
        <is>
          <t> </t>
        </is>
      </c>
      <c r="K331" s="62" t="inlineStr">
        <is>
          <t> </t>
        </is>
      </c>
      <c r="P331" s="387" t="n"/>
      <c r="Q331" s="387" t="n"/>
      <c r="R331" s="387" t="n"/>
      <c r="S331" s="387" t="n"/>
    </row>
    <row r="332" customFormat="1" s="1">
      <c r="A332" s="47" t="inlineStr">
        <is>
          <t>2. 총 보험금</t>
        </is>
      </c>
      <c r="B332" s="14">
        <f>SUM(B323:B325)+B331</f>
        <v/>
      </c>
      <c r="C332" s="48" t="n"/>
      <c r="D332" s="48" t="n"/>
      <c r="E332" s="48" t="n"/>
      <c r="F332" s="3" t="n"/>
      <c r="G332" s="2" t="n"/>
      <c r="H332" s="2" t="n"/>
      <c r="I332" s="3" t="n"/>
      <c r="J332" s="55" t="inlineStr">
        <is>
          <t>수입(B) 총합</t>
        </is>
      </c>
      <c r="K332" s="63">
        <f>SUM(K324:K330)</f>
        <v/>
      </c>
      <c r="P332" s="387" t="n"/>
      <c r="Q332" s="387" t="n"/>
      <c r="R332" s="387" t="n"/>
      <c r="S332" s="387" t="n"/>
    </row>
    <row r="333" ht="13.5" customFormat="1" customHeight="1" s="1">
      <c r="A333" s="47" t="inlineStr">
        <is>
          <t>3. 전세금</t>
        </is>
      </c>
      <c r="B333" s="15" t="n">
        <v>250000000</v>
      </c>
      <c r="C333" s="48" t="n"/>
      <c r="D333" s="48" t="n"/>
      <c r="E333" s="48" t="n"/>
      <c r="F333" s="3" t="n"/>
      <c r="G333" s="2" t="n"/>
      <c r="H333" s="2" t="n"/>
      <c r="I333" s="3" t="n"/>
      <c r="J333" s="56" t="inlineStr">
        <is>
          <t>총 합계([B] -[A])</t>
        </is>
      </c>
      <c r="K333" s="64">
        <f>K332-K323</f>
        <v/>
      </c>
      <c r="P333" s="387" t="n"/>
      <c r="Q333" s="387" t="n"/>
      <c r="R333" s="387" t="n"/>
      <c r="S333" s="387" t="n"/>
    </row>
    <row r="334" customFormat="1" s="1">
      <c r="A334" s="49" t="inlineStr">
        <is>
          <t>90. 총 합계</t>
        </is>
      </c>
      <c r="B334" s="16">
        <f>B322+B332+B333</f>
        <v/>
      </c>
      <c r="C334" s="50" t="n"/>
      <c r="D334" s="50" t="n"/>
      <c r="E334" s="50" t="n"/>
      <c r="G334" s="2" t="n"/>
      <c r="H334" s="2" t="n"/>
      <c r="I334" s="3" t="n"/>
      <c r="P334" s="387" t="n"/>
      <c r="Q334" s="387" t="n"/>
      <c r="R334" s="387" t="n"/>
      <c r="S334" s="387" t="n"/>
    </row>
    <row r="335" ht="13.5" customFormat="1" customHeight="1" s="1">
      <c r="A335" s="49" t="inlineStr">
        <is>
          <t>91. 가용 자산</t>
        </is>
      </c>
      <c r="B335" s="16">
        <f>B322+B331+B333</f>
        <v/>
      </c>
      <c r="C335" s="50" t="n"/>
      <c r="D335" s="50" t="n"/>
      <c r="E335" s="50" t="n"/>
      <c r="F335" s="3" t="n"/>
      <c r="G335" s="2" t="n"/>
      <c r="H335" s="2" t="n"/>
      <c r="I335" s="3" t="n"/>
      <c r="P335" s="387" t="n"/>
      <c r="Q335" s="387" t="n"/>
      <c r="R335" s="387" t="n"/>
      <c r="S335" s="387" t="n"/>
    </row>
    <row r="336" ht="30.75" customFormat="1" customHeight="1" s="1">
      <c r="A336" s="385" t="inlineStr">
        <is>
          <t xml:space="preserve">1월 결산 -  </t>
        </is>
      </c>
      <c r="B336" s="374" t="n"/>
      <c r="C336" s="374" t="n"/>
      <c r="D336" s="374" t="n"/>
      <c r="E336" s="375" t="n"/>
      <c r="F336" s="3" t="n"/>
      <c r="G336" s="2" t="n"/>
      <c r="H336" s="2" t="n"/>
      <c r="I336" s="3" t="n"/>
      <c r="J336" s="2" t="n"/>
      <c r="K336" s="2" t="n"/>
      <c r="P336" s="387" t="n"/>
      <c r="Q336" s="387" t="n"/>
      <c r="R336" s="387" t="n"/>
      <c r="S336" s="387" t="n"/>
    </row>
    <row r="337">
      <c r="B337" s="1" t="n"/>
      <c r="F337" s="1" t="n"/>
      <c r="H337" s="1" t="n"/>
      <c r="I337" s="1" t="n"/>
      <c r="J337" s="1" t="n"/>
      <c r="K337" s="1" t="n"/>
      <c r="P337" s="387" t="n"/>
      <c r="Q337" s="387" t="n"/>
      <c r="R337" s="387" t="n"/>
      <c r="S337" s="387" t="n"/>
    </row>
    <row r="338">
      <c r="B338" s="1" t="n"/>
      <c r="F338" s="1" t="n"/>
      <c r="H338" s="1" t="n"/>
      <c r="I338" s="1" t="n"/>
      <c r="J338" s="1" t="n"/>
      <c r="K338" s="1" t="n"/>
      <c r="P338" s="387" t="n"/>
      <c r="Q338" s="387" t="n"/>
      <c r="R338" s="387" t="n"/>
      <c r="S338" s="387" t="n"/>
    </row>
    <row r="339" ht="13.5" customFormat="1" customHeight="1" s="1">
      <c r="A339" s="164" t="inlineStr">
        <is>
          <t>2015.12.31</t>
        </is>
      </c>
      <c r="B339" s="374" t="n"/>
      <c r="C339" s="374" t="n"/>
      <c r="D339" s="374" t="n"/>
      <c r="E339" s="375" t="n"/>
      <c r="F339" s="2" t="n"/>
      <c r="G339" s="378" t="inlineStr">
        <is>
          <t>SC은행 결산</t>
        </is>
      </c>
      <c r="H339" s="375" t="n"/>
      <c r="I339" s="3" t="n"/>
      <c r="J339" s="379" t="inlineStr">
        <is>
          <t>12월 지출</t>
        </is>
      </c>
      <c r="K339" s="375" t="n"/>
      <c r="L339" s="3" t="n"/>
      <c r="N339" s="3" t="n"/>
      <c r="O339" s="3" t="n"/>
      <c r="P339" s="387" t="n"/>
      <c r="Q339" s="387" t="n"/>
      <c r="R339" s="387" t="n"/>
      <c r="S339" s="387" t="n"/>
    </row>
    <row r="340" customFormat="1" s="1">
      <c r="A340" s="4" t="inlineStr">
        <is>
          <t>내용</t>
        </is>
      </c>
      <c r="B340" s="5" t="inlineStr">
        <is>
          <t>금액</t>
        </is>
      </c>
      <c r="C340" s="6" t="inlineStr">
        <is>
          <t>원금</t>
        </is>
      </c>
      <c r="D340" s="6" t="inlineStr">
        <is>
          <t>손익</t>
        </is>
      </c>
      <c r="E340" s="6" t="inlineStr">
        <is>
          <t>수익률(%)</t>
        </is>
      </c>
      <c r="F340" s="2" t="n"/>
      <c r="G340" s="9" t="inlineStr">
        <is>
          <t>SC은행 자산 상태</t>
        </is>
      </c>
      <c r="H340" s="10" t="inlineStr">
        <is>
          <t>금액</t>
        </is>
      </c>
      <c r="I340" s="3" t="n"/>
      <c r="J340" s="65" t="inlineStr">
        <is>
          <t>내역</t>
        </is>
      </c>
      <c r="K340" s="65" t="inlineStr">
        <is>
          <t>금액</t>
        </is>
      </c>
      <c r="P340" s="387" t="n"/>
      <c r="Q340" s="387" t="n"/>
      <c r="R340" s="387" t="n"/>
      <c r="S340" s="387" t="n"/>
    </row>
    <row r="341" ht="11.25" customFormat="1" customHeight="1" s="1">
      <c r="A341" s="42" t="inlineStr">
        <is>
          <t>KB종합통장-저축예금</t>
        </is>
      </c>
      <c r="B341" s="57" t="n">
        <v>0</v>
      </c>
      <c r="C341" s="42" t="n"/>
      <c r="D341" s="42" t="n"/>
      <c r="E341" s="42" t="n"/>
      <c r="F341" s="3" t="n"/>
      <c r="G341" s="51" t="inlineStr">
        <is>
          <t>SC은행(두드림통장)</t>
        </is>
      </c>
      <c r="H341" s="83" t="n">
        <v>652334</v>
      </c>
      <c r="I341" s="3" t="n"/>
      <c r="J341" s="53" t="inlineStr">
        <is>
          <t>91. 월 고정 지출</t>
        </is>
      </c>
      <c r="K341" s="67" t="n">
        <v>1859867</v>
      </c>
      <c r="P341" s="387" t="n"/>
      <c r="Q341" s="387" t="n"/>
      <c r="R341" s="387" t="n"/>
      <c r="S341" s="387" t="n"/>
    </row>
    <row r="342" ht="11.25" customFormat="1" customHeight="1" s="1">
      <c r="A342" s="42" t="inlineStr">
        <is>
          <t>KB Smart폰 예금</t>
        </is>
      </c>
      <c r="B342" s="57" t="n">
        <v>0</v>
      </c>
      <c r="C342" s="42" t="n"/>
      <c r="D342" s="42" t="n"/>
      <c r="E342" s="42" t="n"/>
      <c r="F342" s="3" t="n"/>
      <c r="G342" s="51" t="inlineStr">
        <is>
          <t>신한은행</t>
        </is>
      </c>
      <c r="H342" s="83" t="n">
        <v>15281115</v>
      </c>
      <c r="I342" s="3" t="n"/>
      <c r="J342" s="66" t="inlineStr">
        <is>
          <t>01. 우리카드 지출</t>
        </is>
      </c>
      <c r="K342" s="68" t="n">
        <v>984533</v>
      </c>
      <c r="P342" s="387" t="n"/>
      <c r="Q342" s="387" t="n"/>
      <c r="R342" s="387" t="n"/>
      <c r="S342" s="387" t="n"/>
    </row>
    <row r="343" ht="11.25" customFormat="1" customHeight="1" s="1">
      <c r="A343" s="42" t="inlineStr">
        <is>
          <t>기타</t>
        </is>
      </c>
      <c r="B343" s="57" t="n">
        <v>0</v>
      </c>
      <c r="C343" s="42" t="n"/>
      <c r="D343" s="42" t="n"/>
      <c r="E343" s="42" t="n"/>
      <c r="F343" s="3" t="n"/>
      <c r="G343" s="51" t="inlineStr">
        <is>
          <t> </t>
        </is>
      </c>
      <c r="H343" s="384" t="inlineStr">
        <is>
          <t> </t>
        </is>
      </c>
      <c r="I343" s="3" t="n"/>
      <c r="J343" s="66" t="inlineStr">
        <is>
          <t>02. 국민카드 지출</t>
        </is>
      </c>
      <c r="K343" s="68" t="n">
        <v>56365</v>
      </c>
      <c r="P343" s="387" t="n"/>
      <c r="Q343" s="387" t="n"/>
      <c r="R343" s="387" t="n"/>
      <c r="S343" s="387" t="n"/>
    </row>
    <row r="344" ht="11.25" customFormat="1" customHeight="1" s="1">
      <c r="A344" s="43" t="inlineStr">
        <is>
          <t xml:space="preserve">KB 총금액 </t>
        </is>
      </c>
      <c r="B344" s="58" t="n">
        <v>0</v>
      </c>
      <c r="C344" s="44" t="n"/>
      <c r="D344" s="44" t="n"/>
      <c r="E344" s="44" t="n"/>
      <c r="F344" s="3" t="n"/>
      <c r="G344" s="52" t="inlineStr">
        <is>
          <t>[06] 은행 예. 적금 총합</t>
        </is>
      </c>
      <c r="H344" s="12">
        <f>SUM(H341:H343)</f>
        <v/>
      </c>
      <c r="I344" s="3" t="n"/>
      <c r="J344" s="311" t="n"/>
      <c r="K344" s="311" t="n"/>
      <c r="L344" s="3" t="n"/>
      <c r="N344" s="3" t="n"/>
      <c r="O344" s="3" t="n"/>
      <c r="P344" s="387" t="n"/>
      <c r="Q344" s="387" t="n"/>
      <c r="R344" s="387" t="n"/>
      <c r="S344" s="387" t="n"/>
    </row>
    <row r="345" ht="11.25" customFormat="1" customHeight="1" s="1">
      <c r="A345" s="45" t="inlineStr">
        <is>
          <t>01. SC은행([06] - [05])</t>
        </is>
      </c>
      <c r="B345" s="59" t="n">
        <v>15933449</v>
      </c>
      <c r="C345" s="42" t="n"/>
      <c r="D345" s="42" t="n"/>
      <c r="E345" s="42" t="n"/>
      <c r="F345" s="3" t="n"/>
      <c r="G345" s="51" t="inlineStr">
        <is>
          <t> </t>
        </is>
      </c>
      <c r="H345" s="384" t="inlineStr">
        <is>
          <t> </t>
        </is>
      </c>
      <c r="I345" s="3" t="n"/>
      <c r="J345" s="311" t="n"/>
      <c r="K345" s="311" t="n"/>
      <c r="P345" s="387" t="n"/>
      <c r="Q345" s="387" t="n"/>
      <c r="R345" s="387" t="n"/>
      <c r="S345" s="387" t="n"/>
    </row>
    <row r="346" customFormat="1" s="1">
      <c r="A346" s="7" t="inlineStr">
        <is>
          <t>70. [국민B] KB 국민행복 적금(루옌)</t>
        </is>
      </c>
      <c r="B346" s="98" t="n">
        <v>4000000</v>
      </c>
      <c r="C346" s="8" t="n"/>
      <c r="D346" s="8" t="n"/>
      <c r="E346" s="19" t="n">
        <v>500000</v>
      </c>
      <c r="F346" s="3" t="n"/>
      <c r="G346" s="2" t="n"/>
      <c r="H346" s="3" t="n"/>
      <c r="I346" s="3" t="n"/>
      <c r="J346" s="311" t="n"/>
      <c r="K346" s="311" t="n"/>
      <c r="P346" s="387" t="n"/>
      <c r="Q346" s="387" t="n"/>
      <c r="R346" s="387" t="n"/>
      <c r="S346" s="387" t="n"/>
    </row>
    <row r="347" customFormat="1" s="1">
      <c r="A347" s="7" t="inlineStr">
        <is>
          <t>71. [기업B] 신서민섬김 적금(루옌)</t>
        </is>
      </c>
      <c r="B347" s="98" t="n">
        <v>820000</v>
      </c>
      <c r="C347" s="8" t="n"/>
      <c r="D347" s="8" t="n"/>
      <c r="E347" s="19" t="n">
        <v>410000</v>
      </c>
      <c r="F347" s="3" t="n"/>
      <c r="G347" s="2" t="n"/>
      <c r="H347" s="3" t="n"/>
      <c r="I347" s="3" t="n"/>
      <c r="J347" s="311" t="n"/>
      <c r="K347" s="311" t="n"/>
      <c r="P347" s="387" t="n"/>
      <c r="Q347" s="387" t="n"/>
      <c r="R347" s="387" t="n"/>
      <c r="S347" s="387" t="n"/>
    </row>
    <row r="348" ht="11.25" customFormat="1" customHeight="1" s="1">
      <c r="A348" s="7" t="inlineStr">
        <is>
          <t>72. [신한B] 신한 새희망 적금[루옌]</t>
        </is>
      </c>
      <c r="B348" s="98" t="n">
        <v>1600000</v>
      </c>
      <c r="C348" s="8" t="n"/>
      <c r="D348" s="8" t="n"/>
      <c r="E348" s="19" t="n">
        <v>200000</v>
      </c>
      <c r="F348" s="3" t="n"/>
      <c r="G348" s="9" t="inlineStr">
        <is>
          <t>전원 대비 증감</t>
        </is>
      </c>
      <c r="H348" s="10" t="inlineStr">
        <is>
          <t>금액</t>
        </is>
      </c>
      <c r="I348" s="3" t="n"/>
      <c r="J348" s="311" t="n"/>
      <c r="K348" s="311" t="n"/>
      <c r="P348" s="387" t="n"/>
      <c r="Q348" s="387" t="n"/>
      <c r="R348" s="387" t="n"/>
      <c r="S348" s="387" t="n"/>
    </row>
    <row r="349" ht="11.25" customFormat="1" customHeight="1" s="1">
      <c r="A349" s="7" t="inlineStr">
        <is>
          <t>73. [우리B] 주택청약종합저축(태만)</t>
        </is>
      </c>
      <c r="B349" s="98" t="n">
        <v>1500000</v>
      </c>
      <c r="C349" s="8" t="n"/>
      <c r="D349" s="8" t="n"/>
      <c r="E349" s="19" t="n">
        <v>100000</v>
      </c>
      <c r="F349" s="3" t="n"/>
      <c r="G349" s="17" t="inlineStr">
        <is>
          <t>가용 자산</t>
        </is>
      </c>
      <c r="H349" s="73" t="n">
        <v>46702014</v>
      </c>
      <c r="I349" s="3" t="n"/>
      <c r="J349" s="53" t="inlineStr">
        <is>
          <t>01. 급여</t>
        </is>
      </c>
      <c r="K349" s="502" t="n">
        <v>3570110</v>
      </c>
      <c r="P349" s="387" t="n"/>
      <c r="Q349" s="387" t="n"/>
      <c r="R349" s="387" t="n"/>
      <c r="S349" s="387" t="n"/>
    </row>
    <row r="350" customFormat="1" s="1">
      <c r="A350" s="43" t="inlineStr">
        <is>
          <t>1. 총 예적금</t>
        </is>
      </c>
      <c r="B350" s="60" t="n">
        <v>25953449</v>
      </c>
      <c r="C350" s="44" t="n"/>
      <c r="D350" s="44" t="n"/>
      <c r="E350" s="44" t="n"/>
      <c r="F350" s="3" t="n"/>
      <c r="G350" s="2" t="n"/>
      <c r="H350" s="3" t="n"/>
      <c r="I350" s="3" t="n"/>
      <c r="J350" s="53" t="n"/>
      <c r="K350" s="384" t="n"/>
      <c r="P350" s="387" t="n"/>
      <c r="Q350" s="387" t="n"/>
      <c r="R350" s="387" t="n"/>
      <c r="S350" s="387" t="n"/>
    </row>
    <row r="351" customFormat="1" s="1">
      <c r="A351" s="42" t="inlineStr">
        <is>
          <t>11. 무배당 PCA 드림링크 변액유니버셜보험 II[02]</t>
        </is>
      </c>
      <c r="B351" s="57" t="n">
        <v>21353960</v>
      </c>
      <c r="C351" s="42" t="inlineStr">
        <is>
          <t> </t>
        </is>
      </c>
      <c r="D351" s="42" t="inlineStr">
        <is>
          <t> </t>
        </is>
      </c>
      <c r="E351" s="19" t="n">
        <v>300000</v>
      </c>
      <c r="F351" s="3" t="n"/>
      <c r="G351" s="2" t="n"/>
      <c r="H351" s="3" t="n"/>
      <c r="I351" s="3" t="n"/>
      <c r="J351" s="53" t="n"/>
      <c r="K351" s="384" t="n"/>
      <c r="P351" s="387" t="n"/>
      <c r="Q351" s="387" t="n"/>
      <c r="R351" s="387" t="n"/>
      <c r="S351" s="387" t="n"/>
    </row>
    <row r="352" customFormat="1" s="1">
      <c r="A352" s="42" t="inlineStr">
        <is>
          <t>12. MET 무배당 마스터플랜 변액유니버셜종신보험[04]</t>
        </is>
      </c>
      <c r="B352" s="61" t="n">
        <v>16601921</v>
      </c>
      <c r="C352" s="46" t="n"/>
      <c r="D352" s="46" t="n"/>
      <c r="E352" s="19" t="n">
        <v>85600</v>
      </c>
      <c r="F352" s="3" t="n"/>
      <c r="G352" s="2" t="n"/>
      <c r="H352" s="2" t="n"/>
      <c r="I352" s="3" t="n"/>
      <c r="J352" s="53" t="inlineStr">
        <is>
          <t> </t>
        </is>
      </c>
      <c r="K352" s="62" t="inlineStr">
        <is>
          <t> </t>
        </is>
      </c>
      <c r="P352" s="387" t="n"/>
      <c r="Q352" s="387" t="n"/>
      <c r="R352" s="387" t="n"/>
      <c r="S352" s="387" t="n"/>
    </row>
    <row r="353" customFormat="1" s="1">
      <c r="A353" s="42" t="inlineStr">
        <is>
          <t>13. PCA 스타트 어린이 변액유니버셜보험 II[03]</t>
        </is>
      </c>
      <c r="B353" s="61" t="n">
        <v>340440</v>
      </c>
      <c r="C353" s="42" t="n"/>
      <c r="D353" s="42" t="n"/>
      <c r="E353" s="42" t="n"/>
      <c r="F353" s="3" t="n"/>
      <c r="G353" s="2" t="n"/>
      <c r="H353" s="2" t="n"/>
      <c r="I353" s="3" t="n"/>
      <c r="J353" s="55" t="inlineStr">
        <is>
          <t>수입(B) 총합</t>
        </is>
      </c>
      <c r="K353" s="63">
        <f>SUM(K347:K351)</f>
        <v/>
      </c>
      <c r="P353" s="387" t="n"/>
      <c r="Q353" s="387" t="n"/>
      <c r="R353" s="387" t="n"/>
      <c r="S353" s="387" t="n"/>
    </row>
    <row r="354" ht="13.5" customFormat="1" customHeight="1" s="1">
      <c r="A354" s="42" t="inlineStr">
        <is>
          <t>21. 무배당 한아름행복플러스종합보험1404(한화손해보험)</t>
        </is>
      </c>
      <c r="B354" s="61" t="n">
        <v>43000</v>
      </c>
      <c r="C354" s="42" t="n"/>
      <c r="D354" s="42" t="n"/>
      <c r="E354" s="42" t="n"/>
      <c r="F354" s="3" t="n"/>
      <c r="G354" s="2" t="n"/>
      <c r="H354" s="3" t="n"/>
      <c r="I354" s="3" t="n"/>
      <c r="J354" s="56" t="inlineStr">
        <is>
          <t>총 합계([B] -[A])</t>
        </is>
      </c>
      <c r="K354" s="64">
        <f>K353-K345</f>
        <v/>
      </c>
      <c r="P354" s="387" t="n"/>
      <c r="Q354" s="387" t="n"/>
      <c r="R354" s="387" t="n"/>
      <c r="S354" s="387" t="n"/>
    </row>
    <row r="355" customFormat="1" s="1">
      <c r="A355" s="42" t="inlineStr">
        <is>
          <t>22. 무배당 굿앤굿어린이CI보험(Hi1304)(현대해상, 진수종)</t>
        </is>
      </c>
      <c r="B355" s="61" t="n">
        <v>52000</v>
      </c>
      <c r="C355" s="42" t="n"/>
      <c r="D355" s="42" t="n"/>
      <c r="E355" s="42" t="n"/>
      <c r="F355" s="3" t="n"/>
      <c r="G355" s="2" t="n"/>
      <c r="H355" s="2" t="n"/>
      <c r="I355" s="3" t="n"/>
      <c r="J355" s="53" t="inlineStr">
        <is>
          <t> </t>
        </is>
      </c>
      <c r="K355" s="62" t="inlineStr">
        <is>
          <t> </t>
        </is>
      </c>
      <c r="P355" s="387" t="n"/>
      <c r="Q355" s="387" t="n"/>
      <c r="R355" s="387" t="n"/>
      <c r="S355" s="387" t="n"/>
    </row>
    <row r="356" customFormat="1" s="1">
      <c r="A356" s="42" t="inlineStr">
        <is>
          <t>23. 무배당플러스유니버설CI보험(한화생명, 루옌)</t>
        </is>
      </c>
      <c r="B356" s="61" t="n">
        <v>79217</v>
      </c>
      <c r="C356" s="42" t="n"/>
      <c r="D356" s="42" t="n"/>
      <c r="E356" s="42" t="n"/>
      <c r="F356" s="3" t="n"/>
      <c r="G356" s="2" t="n"/>
      <c r="H356" s="2" t="n"/>
      <c r="I356" s="3" t="n"/>
      <c r="J356" s="55" t="inlineStr">
        <is>
          <t>수입(B) 총합</t>
        </is>
      </c>
      <c r="K356" s="63">
        <f>SUM(K349:K354)</f>
        <v/>
      </c>
      <c r="P356" s="387" t="n"/>
      <c r="Q356" s="387" t="n"/>
      <c r="R356" s="387" t="n"/>
      <c r="S356" s="387" t="n"/>
    </row>
    <row r="357" customFormat="1" s="1">
      <c r="A357" s="42" t="inlineStr">
        <is>
          <t>41. 국민건강보험</t>
        </is>
      </c>
      <c r="B357" s="61" t="n">
        <v>38290</v>
      </c>
      <c r="C357" s="42" t="n"/>
      <c r="D357" s="42" t="n"/>
      <c r="E357" s="42" t="n"/>
      <c r="F357" s="3" t="n"/>
      <c r="G357" s="2" t="n"/>
      <c r="H357" s="2" t="n"/>
      <c r="I357" s="3" t="n"/>
      <c r="J357" s="56" t="inlineStr">
        <is>
          <t>총 합계([B] -[A])</t>
        </is>
      </c>
      <c r="K357" s="64">
        <f>K356-K348</f>
        <v/>
      </c>
      <c r="P357" s="387" t="n"/>
      <c r="Q357" s="387" t="n"/>
      <c r="R357" s="387" t="n"/>
      <c r="S357" s="387" t="n"/>
    </row>
    <row r="358" ht="14.25" customFormat="1" customHeight="1" s="1">
      <c r="A358" s="42" t="inlineStr">
        <is>
          <t>42. 국민연금</t>
        </is>
      </c>
      <c r="B358" s="61" t="n">
        <v>89100</v>
      </c>
      <c r="C358" s="42" t="n"/>
      <c r="D358" s="42" t="n"/>
      <c r="E358" s="42" t="n"/>
      <c r="F358" s="3" t="n"/>
      <c r="G358" s="2" t="n"/>
      <c r="H358" s="2" t="n"/>
      <c r="I358" s="3" t="n"/>
      <c r="J358" s="3" t="n"/>
      <c r="K358" s="2" t="n"/>
      <c r="L358" s="2" t="n"/>
      <c r="N358" s="2" t="n"/>
      <c r="O358" s="2" t="n"/>
      <c r="P358" s="387" t="n"/>
      <c r="Q358" s="387" t="n"/>
      <c r="R358" s="387" t="n"/>
      <c r="S358" s="387" t="n"/>
    </row>
    <row r="359" customFormat="1" s="1">
      <c r="A359" s="42" t="inlineStr">
        <is>
          <t>90. PCA 프리미어 변액유니버셜보험 Ⅲ(저축형)</t>
        </is>
      </c>
      <c r="B359" s="80" t="n">
        <v>8457693</v>
      </c>
      <c r="C359" s="78" t="n"/>
      <c r="D359" s="42" t="n"/>
      <c r="E359" s="42" t="n"/>
      <c r="F359" s="3" t="n"/>
      <c r="G359" s="2" t="n"/>
      <c r="H359" s="2" t="n"/>
      <c r="I359" s="3" t="n"/>
      <c r="P359" s="387" t="n"/>
      <c r="Q359" s="387" t="n"/>
      <c r="R359" s="387" t="n"/>
      <c r="S359" s="387" t="n"/>
    </row>
    <row r="360" customFormat="1" s="1">
      <c r="A360" s="47" t="inlineStr">
        <is>
          <t>2. 총 보험금</t>
        </is>
      </c>
      <c r="B360" s="14" t="n">
        <v>46754014</v>
      </c>
      <c r="C360" s="48" t="n"/>
      <c r="D360" s="48" t="n"/>
      <c r="E360" s="48" t="n"/>
      <c r="F360" s="3" t="n"/>
      <c r="G360" s="2" t="n"/>
      <c r="H360" s="2" t="n"/>
      <c r="I360" s="3" t="n"/>
      <c r="J360" s="2" t="n"/>
      <c r="K360" s="2" t="n"/>
      <c r="P360" s="387" t="n"/>
      <c r="Q360" s="387" t="n"/>
      <c r="R360" s="387" t="n"/>
      <c r="S360" s="387" t="n"/>
    </row>
    <row r="361" ht="13.5" customFormat="1" customHeight="1" s="1">
      <c r="A361" s="47" t="inlineStr">
        <is>
          <t>3. 전세금</t>
        </is>
      </c>
      <c r="B361" s="15" t="n">
        <v>250000000</v>
      </c>
      <c r="C361" s="48" t="n"/>
      <c r="D361" s="48" t="n"/>
      <c r="E361" s="48" t="n"/>
      <c r="F361" s="3" t="n"/>
      <c r="G361" s="2" t="n"/>
      <c r="H361" s="2" t="n"/>
      <c r="I361" s="3" t="n"/>
      <c r="J361" s="2" t="n"/>
      <c r="K361" s="2" t="n"/>
      <c r="P361" s="387" t="n"/>
      <c r="Q361" s="387" t="n"/>
      <c r="R361" s="387" t="n"/>
      <c r="S361" s="387" t="n"/>
    </row>
    <row r="362" customFormat="1" s="1">
      <c r="A362" s="49" t="inlineStr">
        <is>
          <t>90. 총 합계</t>
        </is>
      </c>
      <c r="B362" s="16" t="n">
        <v>322707463</v>
      </c>
      <c r="C362" s="50" t="n"/>
      <c r="D362" s="50" t="n"/>
      <c r="E362" s="50" t="n"/>
      <c r="G362" s="2" t="n"/>
      <c r="H362" s="2" t="n"/>
      <c r="I362" s="3" t="n"/>
      <c r="P362" s="387" t="n"/>
      <c r="Q362" s="387" t="n"/>
      <c r="R362" s="387" t="n"/>
      <c r="S362" s="387" t="n"/>
    </row>
    <row r="363" ht="13.5" customFormat="1" customHeight="1" s="1">
      <c r="A363" s="49" t="inlineStr">
        <is>
          <t>91. 가용 자산</t>
        </is>
      </c>
      <c r="B363" s="16" t="n">
        <v>284411142</v>
      </c>
      <c r="C363" s="50" t="n"/>
      <c r="D363" s="50" t="n"/>
      <c r="E363" s="50" t="n"/>
      <c r="F363" s="3" t="n"/>
      <c r="G363" s="2" t="n"/>
      <c r="H363" s="2" t="n"/>
      <c r="I363" s="3" t="n"/>
      <c r="P363" s="387" t="n"/>
      <c r="Q363" s="387" t="n"/>
      <c r="R363" s="387" t="n"/>
      <c r="S363" s="387" t="n"/>
    </row>
    <row r="364" ht="30.75" customFormat="1" customHeight="1" s="1">
      <c r="A364" s="385" t="inlineStr">
        <is>
          <t>12월 결산 -  2015년 순수입 18,540,652원</t>
        </is>
      </c>
      <c r="B364" s="374" t="n"/>
      <c r="C364" s="374" t="n"/>
      <c r="D364" s="374" t="n"/>
      <c r="E364" s="375" t="n"/>
      <c r="F364" s="3" t="n"/>
      <c r="G364" s="2" t="n"/>
      <c r="H364" s="2" t="n"/>
      <c r="I364" s="3" t="n"/>
      <c r="J364" s="2" t="n"/>
      <c r="K364" s="2" t="n"/>
      <c r="P364" s="387" t="n"/>
      <c r="Q364" s="387" t="n"/>
      <c r="R364" s="387" t="n"/>
      <c r="S364" s="387" t="n"/>
    </row>
    <row r="365">
      <c r="B365" s="1" t="n"/>
      <c r="F365" s="1" t="n"/>
      <c r="H365" s="1" t="n"/>
      <c r="I365" s="1" t="n"/>
      <c r="J365" s="1" t="n"/>
      <c r="K365" s="1" t="n"/>
      <c r="P365" s="387" t="n"/>
      <c r="Q365" s="387" t="n"/>
      <c r="R365" s="387" t="n"/>
      <c r="S365" s="387" t="n"/>
    </row>
    <row r="366">
      <c r="B366" s="1" t="n"/>
      <c r="F366" s="1" t="n"/>
      <c r="H366" s="1" t="n"/>
      <c r="I366" s="1" t="n"/>
      <c r="J366" s="1" t="n"/>
      <c r="K366" s="1" t="n"/>
      <c r="P366" s="387" t="n"/>
      <c r="Q366" s="387" t="n"/>
      <c r="R366" s="387" t="n"/>
      <c r="S366" s="387" t="n"/>
    </row>
    <row r="367">
      <c r="B367" s="1" t="n"/>
      <c r="F367" s="1" t="n"/>
      <c r="H367" s="1" t="n"/>
      <c r="I367" s="1" t="n"/>
      <c r="J367" s="1" t="n"/>
      <c r="K367" s="1" t="n"/>
      <c r="P367" s="387" t="n"/>
      <c r="Q367" s="387" t="n"/>
      <c r="R367" s="387" t="n"/>
      <c r="S367" s="387" t="n"/>
    </row>
    <row r="368">
      <c r="B368" s="1" t="n"/>
      <c r="F368" s="1" t="n"/>
      <c r="H368" s="1" t="n"/>
      <c r="I368" s="1" t="n"/>
      <c r="J368" s="1" t="n"/>
      <c r="K368" s="1" t="n"/>
      <c r="P368" s="387" t="n"/>
      <c r="Q368" s="387" t="n"/>
      <c r="R368" s="387" t="n"/>
      <c r="S368" s="387" t="n"/>
    </row>
    <row r="369" ht="13.5" customFormat="1" customHeight="1" s="1">
      <c r="J369" s="2" t="n"/>
      <c r="K369" s="2" t="n"/>
    </row>
    <row r="370" customFormat="1" s="1">
      <c r="J370" s="2" t="n"/>
      <c r="K370" s="2" t="n"/>
    </row>
  </sheetData>
  <mergeCells count="53">
    <mergeCell ref="G59:H59"/>
    <mergeCell ref="A59:E59"/>
    <mergeCell ref="G115:H115"/>
    <mergeCell ref="J171:K171"/>
    <mergeCell ref="J199:K199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A364:E364"/>
    <mergeCell ref="A84:E84"/>
    <mergeCell ref="G339:H339"/>
    <mergeCell ref="G171:H171"/>
    <mergeCell ref="G3:H3"/>
    <mergeCell ref="A56:E56"/>
    <mergeCell ref="A3:E3"/>
    <mergeCell ref="G87:H87"/>
    <mergeCell ref="J227:K227"/>
    <mergeCell ref="J283:K283"/>
    <mergeCell ref="J255:K255"/>
    <mergeCell ref="J31:K31"/>
    <mergeCell ref="J311:K311"/>
    <mergeCell ref="J143:K143"/>
    <mergeCell ref="A140:E140"/>
    <mergeCell ref="A311:E311"/>
    <mergeCell ref="J3:K3"/>
    <mergeCell ref="A224:E224"/>
    <mergeCell ref="A171:E171"/>
    <mergeCell ref="G143:H143"/>
    <mergeCell ref="A280:E280"/>
    <mergeCell ref="A336:E336"/>
    <mergeCell ref="J115:K115"/>
    <mergeCell ref="A28:E28"/>
    <mergeCell ref="G227:H227"/>
    <mergeCell ref="A308:E308"/>
    <mergeCell ref="A112:E112"/>
    <mergeCell ref="A199:E199"/>
    <mergeCell ref="G255:H255"/>
    <mergeCell ref="A115:E115"/>
    <mergeCell ref="G31:H31"/>
    <mergeCell ref="G311:H311"/>
    <mergeCell ref="A31:E31"/>
    <mergeCell ref="A143:E143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2023-08-26T07:01:09Z</dcterms:modified>
  <cp:lastModifiedBy>tamario@naver.com</cp:lastModifiedBy>
  <cp:lastPrinted>2009-04-03T07:19:55Z</cp:lastPrinted>
</cp:coreProperties>
</file>