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Output\"/>
    </mc:Choice>
  </mc:AlternateContent>
  <bookViews>
    <workbookView xWindow="0" yWindow="0" windowWidth="9900" windowHeight="6468" firstSheet="4" activeTab="5"/>
  </bookViews>
  <sheets>
    <sheet name="Tbl1 Sampling effort" sheetId="1" r:id="rId1"/>
    <sheet name="Table1a Female and SMBKC_Effort" sheetId="6" r:id="rId2"/>
    <sheet name="NBS sampling effort" sheetId="13" r:id="rId3"/>
    <sheet name="Tbl2 ModelParams" sheetId="2" r:id="rId4"/>
    <sheet name="Estimated weights" sheetId="12" r:id="rId5"/>
    <sheet name="Tbl2_Log10ModelParams" sheetId="7" r:id="rId6"/>
    <sheet name="Tbl3 ANCOVA" sheetId="3" r:id="rId7"/>
    <sheet name="Tbl3 ANCOVA_LOG10" sheetId="8" r:id="rId8"/>
    <sheet name="Tbl3_ANCOVA_LOG10_REDUCED" sheetId="11" r:id="rId9"/>
    <sheet name="Tbl4 PctDif" sheetId="4" r:id="rId10"/>
    <sheet name="Tbl5Params" sheetId="5" r:id="rId11"/>
    <sheet name="Tbl6 ThermalStanza" sheetId="9" r:id="rId12"/>
    <sheet name="Tbl7_meanWeights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7" l="1"/>
  <c r="G41" i="7"/>
  <c r="G26" i="7"/>
  <c r="G18" i="7"/>
  <c r="G10" i="7"/>
  <c r="G2" i="7"/>
  <c r="CN2" i="12" l="1"/>
  <c r="CN3" i="12"/>
  <c r="CN4" i="12"/>
  <c r="CN5" i="12"/>
  <c r="CN6" i="12"/>
  <c r="CN7" i="12"/>
  <c r="CN8" i="12"/>
  <c r="CN9" i="12"/>
  <c r="CN10" i="12"/>
  <c r="CN11" i="12"/>
  <c r="CN12" i="12"/>
  <c r="CN13" i="12"/>
  <c r="CN14" i="12"/>
  <c r="CN15" i="12"/>
  <c r="CN16" i="12"/>
  <c r="CN17" i="12"/>
  <c r="CN18" i="12"/>
  <c r="CN19" i="12"/>
  <c r="CN20" i="12"/>
  <c r="CN21" i="12"/>
  <c r="CI3" i="12"/>
  <c r="CI4" i="12"/>
  <c r="CI5" i="12"/>
  <c r="CI6" i="12"/>
  <c r="CI7" i="12"/>
  <c r="CI8" i="12"/>
  <c r="CI9" i="12"/>
  <c r="CI10" i="12"/>
  <c r="CI11" i="12"/>
  <c r="CI12" i="12"/>
  <c r="CI13" i="12"/>
  <c r="CI14" i="12"/>
  <c r="CI15" i="12"/>
  <c r="CI16" i="12"/>
  <c r="CI17" i="12"/>
  <c r="CI18" i="12"/>
  <c r="CI19" i="12"/>
  <c r="CI20" i="12"/>
  <c r="CI21" i="12"/>
  <c r="CI2" i="12"/>
  <c r="CG2" i="12"/>
  <c r="CL2" i="12" l="1"/>
  <c r="CK3" i="12"/>
  <c r="CK4" i="12"/>
  <c r="CK5" i="12"/>
  <c r="CK6" i="12"/>
  <c r="CK7" i="12"/>
  <c r="CK8" i="12"/>
  <c r="CK9" i="12"/>
  <c r="CK10" i="12"/>
  <c r="CK11" i="12"/>
  <c r="CK12" i="12"/>
  <c r="CK13" i="12"/>
  <c r="CK14" i="12"/>
  <c r="CK15" i="12"/>
  <c r="CK16" i="12"/>
  <c r="CK17" i="12"/>
  <c r="CK18" i="12"/>
  <c r="CK19" i="12"/>
  <c r="CK20" i="12"/>
  <c r="CK21" i="12"/>
  <c r="CK2" i="12"/>
  <c r="CJ3" i="12"/>
  <c r="CJ4" i="12"/>
  <c r="CJ5" i="12"/>
  <c r="CJ6" i="12"/>
  <c r="CJ7" i="12"/>
  <c r="CJ8" i="12"/>
  <c r="CJ9" i="12"/>
  <c r="CJ10" i="12"/>
  <c r="CJ11" i="12"/>
  <c r="CJ12" i="12"/>
  <c r="CJ13" i="12"/>
  <c r="CJ14" i="12"/>
  <c r="CJ15" i="12"/>
  <c r="CJ16" i="12"/>
  <c r="CJ17" i="12"/>
  <c r="CJ18" i="12"/>
  <c r="CJ19" i="12"/>
  <c r="CJ20" i="12"/>
  <c r="CJ21" i="12"/>
  <c r="CJ2" i="12"/>
  <c r="CC3" i="12"/>
  <c r="CD3" i="12"/>
  <c r="CC4" i="12"/>
  <c r="CD4" i="12"/>
  <c r="CC5" i="12"/>
  <c r="CD5" i="12"/>
  <c r="CC6" i="12"/>
  <c r="CD6" i="12"/>
  <c r="CC7" i="12"/>
  <c r="CD7" i="12"/>
  <c r="CC8" i="12"/>
  <c r="CD8" i="12"/>
  <c r="CC9" i="12"/>
  <c r="CD9" i="12"/>
  <c r="CC10" i="12"/>
  <c r="CD10" i="12"/>
  <c r="CC11" i="12"/>
  <c r="CD11" i="12"/>
  <c r="CC12" i="12"/>
  <c r="CD12" i="12"/>
  <c r="CC13" i="12"/>
  <c r="CD13" i="12"/>
  <c r="CC14" i="12"/>
  <c r="CD14" i="12"/>
  <c r="CC15" i="12"/>
  <c r="CD15" i="12"/>
  <c r="CC16" i="12"/>
  <c r="CD16" i="12"/>
  <c r="CC17" i="12"/>
  <c r="CD17" i="12"/>
  <c r="CC18" i="12"/>
  <c r="CD18" i="12"/>
  <c r="CC19" i="12"/>
  <c r="CD19" i="12"/>
  <c r="CC20" i="12"/>
  <c r="CD20" i="12"/>
  <c r="CC21" i="12"/>
  <c r="CD21" i="12"/>
  <c r="CD2" i="12"/>
  <c r="CC2" i="12"/>
  <c r="CB3" i="12"/>
  <c r="CB4" i="12"/>
  <c r="CB5" i="12"/>
  <c r="CB6" i="12"/>
  <c r="CB7" i="12"/>
  <c r="CB8" i="12"/>
  <c r="CB9" i="12"/>
  <c r="CB10" i="12"/>
  <c r="CB11" i="12"/>
  <c r="CB12" i="12"/>
  <c r="CB13" i="12"/>
  <c r="CB14" i="12"/>
  <c r="CB15" i="12"/>
  <c r="CB16" i="12"/>
  <c r="CB17" i="12"/>
  <c r="CB18" i="12"/>
  <c r="CB19" i="12"/>
  <c r="CB20" i="12"/>
  <c r="CB21" i="12"/>
  <c r="CB2" i="12"/>
  <c r="CA3" i="12"/>
  <c r="CA4" i="12"/>
  <c r="CA5" i="12"/>
  <c r="CA6" i="12"/>
  <c r="CA7" i="12"/>
  <c r="CA8" i="12"/>
  <c r="CA9" i="12"/>
  <c r="CA10" i="12"/>
  <c r="CA11" i="12"/>
  <c r="CA12" i="12"/>
  <c r="CA13" i="12"/>
  <c r="CA14" i="12"/>
  <c r="CA15" i="12"/>
  <c r="CA16" i="12"/>
  <c r="CA17" i="12"/>
  <c r="CA18" i="12"/>
  <c r="CA19" i="12"/>
  <c r="CA20" i="12"/>
  <c r="CA21" i="12"/>
  <c r="CA2" i="12"/>
  <c r="BZ3" i="12"/>
  <c r="BZ4" i="12"/>
  <c r="BZ5" i="12"/>
  <c r="BZ6" i="12"/>
  <c r="BZ7" i="12"/>
  <c r="BZ8" i="12"/>
  <c r="BZ9" i="12"/>
  <c r="BZ10" i="12"/>
  <c r="BZ11" i="12"/>
  <c r="BZ12" i="12"/>
  <c r="BZ13" i="12"/>
  <c r="BZ14" i="12"/>
  <c r="BZ15" i="12"/>
  <c r="BZ16" i="12"/>
  <c r="BZ17" i="12"/>
  <c r="BZ18" i="12"/>
  <c r="BZ19" i="12"/>
  <c r="BZ20" i="12"/>
  <c r="BZ21" i="12"/>
  <c r="BZ2" i="12"/>
  <c r="B40" i="12"/>
  <c r="CE3" i="12"/>
  <c r="CF3" i="12"/>
  <c r="CG3" i="12"/>
  <c r="CL3" i="12" s="1"/>
  <c r="CH3" i="12"/>
  <c r="CM3" i="12" s="1"/>
  <c r="CE4" i="12"/>
  <c r="CF4" i="12"/>
  <c r="CG4" i="12"/>
  <c r="CL4" i="12" s="1"/>
  <c r="CH4" i="12"/>
  <c r="CM4" i="12" s="1"/>
  <c r="CE5" i="12"/>
  <c r="CF5" i="12"/>
  <c r="CG5" i="12"/>
  <c r="CL5" i="12" s="1"/>
  <c r="CH5" i="12"/>
  <c r="CM5" i="12" s="1"/>
  <c r="CE6" i="12"/>
  <c r="CF6" i="12"/>
  <c r="CG6" i="12"/>
  <c r="CL6" i="12" s="1"/>
  <c r="CH6" i="12"/>
  <c r="CM6" i="12" s="1"/>
  <c r="CE7" i="12"/>
  <c r="CF7" i="12"/>
  <c r="CG7" i="12"/>
  <c r="CL7" i="12" s="1"/>
  <c r="CH7" i="12"/>
  <c r="CM7" i="12" s="1"/>
  <c r="CE8" i="12"/>
  <c r="CF8" i="12"/>
  <c r="CG8" i="12"/>
  <c r="CL8" i="12" s="1"/>
  <c r="CH8" i="12"/>
  <c r="CM8" i="12" s="1"/>
  <c r="CE9" i="12"/>
  <c r="CF9" i="12"/>
  <c r="CG9" i="12"/>
  <c r="CL9" i="12" s="1"/>
  <c r="CH9" i="12"/>
  <c r="CM9" i="12" s="1"/>
  <c r="CE10" i="12"/>
  <c r="CF10" i="12"/>
  <c r="CG10" i="12"/>
  <c r="CL10" i="12" s="1"/>
  <c r="CH10" i="12"/>
  <c r="CM10" i="12" s="1"/>
  <c r="CE11" i="12"/>
  <c r="CF11" i="12"/>
  <c r="CG11" i="12"/>
  <c r="CL11" i="12" s="1"/>
  <c r="CH11" i="12"/>
  <c r="CM11" i="12" s="1"/>
  <c r="CE12" i="12"/>
  <c r="CF12" i="12"/>
  <c r="CG12" i="12"/>
  <c r="CL12" i="12" s="1"/>
  <c r="CH12" i="12"/>
  <c r="CM12" i="12" s="1"/>
  <c r="CE13" i="12"/>
  <c r="CF13" i="12"/>
  <c r="CG13" i="12"/>
  <c r="CL13" i="12" s="1"/>
  <c r="CH13" i="12"/>
  <c r="CM13" i="12" s="1"/>
  <c r="CE14" i="12"/>
  <c r="CF14" i="12"/>
  <c r="CG14" i="12"/>
  <c r="CL14" i="12" s="1"/>
  <c r="CH14" i="12"/>
  <c r="CM14" i="12" s="1"/>
  <c r="CE15" i="12"/>
  <c r="CF15" i="12"/>
  <c r="CG15" i="12"/>
  <c r="CL15" i="12" s="1"/>
  <c r="CH15" i="12"/>
  <c r="CM15" i="12" s="1"/>
  <c r="CE16" i="12"/>
  <c r="CF16" i="12"/>
  <c r="CG16" i="12"/>
  <c r="CL16" i="12" s="1"/>
  <c r="CH16" i="12"/>
  <c r="CM16" i="12" s="1"/>
  <c r="CE17" i="12"/>
  <c r="CF17" i="12"/>
  <c r="CG17" i="12"/>
  <c r="CL17" i="12" s="1"/>
  <c r="CH17" i="12"/>
  <c r="CM17" i="12" s="1"/>
  <c r="CE18" i="12"/>
  <c r="CF18" i="12"/>
  <c r="CG18" i="12"/>
  <c r="CL18" i="12" s="1"/>
  <c r="CH18" i="12"/>
  <c r="CM18" i="12" s="1"/>
  <c r="CE19" i="12"/>
  <c r="CF19" i="12"/>
  <c r="CG19" i="12"/>
  <c r="CL19" i="12" s="1"/>
  <c r="CH19" i="12"/>
  <c r="CM19" i="12" s="1"/>
  <c r="CE20" i="12"/>
  <c r="CF20" i="12"/>
  <c r="CG20" i="12"/>
  <c r="CL20" i="12" s="1"/>
  <c r="CH20" i="12"/>
  <c r="CM20" i="12" s="1"/>
  <c r="CE21" i="12"/>
  <c r="CF21" i="12"/>
  <c r="CG21" i="12"/>
  <c r="CL21" i="12" s="1"/>
  <c r="CH21" i="12"/>
  <c r="CM21" i="12" s="1"/>
  <c r="CH2" i="12"/>
  <c r="CM2" i="12" s="1"/>
  <c r="CF2" i="12"/>
  <c r="CE2" i="12"/>
  <c r="AU2" i="12" l="1"/>
  <c r="AW2" i="12" s="1"/>
  <c r="AV4" i="12"/>
  <c r="AV8" i="12"/>
  <c r="AV12" i="12"/>
  <c r="AV16" i="12"/>
  <c r="AV20" i="12"/>
  <c r="AU3" i="12"/>
  <c r="AW3" i="12" s="1"/>
  <c r="AU4" i="12"/>
  <c r="AW4" i="12" s="1"/>
  <c r="AU5" i="12"/>
  <c r="AW5" i="12" s="1"/>
  <c r="AU6" i="12"/>
  <c r="AW6" i="12" s="1"/>
  <c r="AU7" i="12"/>
  <c r="AU8" i="12"/>
  <c r="AW8" i="12" s="1"/>
  <c r="AU9" i="12"/>
  <c r="AW9" i="12" s="1"/>
  <c r="AU10" i="12"/>
  <c r="AW10" i="12" s="1"/>
  <c r="AU11" i="12"/>
  <c r="AW11" i="12" s="1"/>
  <c r="AU12" i="12"/>
  <c r="AW12" i="12" s="1"/>
  <c r="AU13" i="12"/>
  <c r="AW13" i="12" s="1"/>
  <c r="AU14" i="12"/>
  <c r="AW14" i="12" s="1"/>
  <c r="AU15" i="12"/>
  <c r="AU16" i="12"/>
  <c r="AW16" i="12" s="1"/>
  <c r="AU17" i="12"/>
  <c r="AW17" i="12" s="1"/>
  <c r="AU18" i="12"/>
  <c r="AW18" i="12" s="1"/>
  <c r="AU19" i="12"/>
  <c r="AW19" i="12" s="1"/>
  <c r="AU20" i="12"/>
  <c r="AW20" i="12" s="1"/>
  <c r="AU21" i="12"/>
  <c r="AW21" i="12" s="1"/>
  <c r="AT3" i="12"/>
  <c r="AV3" i="12" s="1"/>
  <c r="AT4" i="12"/>
  <c r="AT5" i="12"/>
  <c r="AV5" i="12" s="1"/>
  <c r="AT6" i="12"/>
  <c r="AV6" i="12" s="1"/>
  <c r="AT7" i="12"/>
  <c r="AT8" i="12"/>
  <c r="AT9" i="12"/>
  <c r="AV9" i="12" s="1"/>
  <c r="AT10" i="12"/>
  <c r="AV10" i="12" s="1"/>
  <c r="AT11" i="12"/>
  <c r="AV11" i="12" s="1"/>
  <c r="AT12" i="12"/>
  <c r="AT13" i="12"/>
  <c r="AV13" i="12" s="1"/>
  <c r="AT14" i="12"/>
  <c r="AV14" i="12" s="1"/>
  <c r="AT15" i="12"/>
  <c r="AT16" i="12"/>
  <c r="AT17" i="12"/>
  <c r="AV17" i="12" s="1"/>
  <c r="AT18" i="12"/>
  <c r="AV18" i="12" s="1"/>
  <c r="AT19" i="12"/>
  <c r="AV19" i="12" s="1"/>
  <c r="AT20" i="12"/>
  <c r="AT21" i="12"/>
  <c r="AV21" i="12" s="1"/>
  <c r="AT2" i="12"/>
  <c r="AV2" i="12" s="1"/>
  <c r="Y4" i="12"/>
  <c r="Y2" i="12"/>
  <c r="Y3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X21" i="12"/>
  <c r="X5" i="12"/>
  <c r="AL3" i="12"/>
  <c r="AM3" i="12"/>
  <c r="AN3" i="12"/>
  <c r="AO3" i="12"/>
  <c r="AX3" i="12"/>
  <c r="AY3" i="12"/>
  <c r="AZ3" i="12"/>
  <c r="BA3" i="12"/>
  <c r="BB3" i="12"/>
  <c r="BC3" i="12"/>
  <c r="BJ3" i="12"/>
  <c r="BK3" i="12"/>
  <c r="BL3" i="12"/>
  <c r="BM3" i="12"/>
  <c r="BN3" i="12"/>
  <c r="BO3" i="12"/>
  <c r="BP3" i="12"/>
  <c r="BQ3" i="12"/>
  <c r="AL4" i="12"/>
  <c r="AM4" i="12"/>
  <c r="AN4" i="12"/>
  <c r="AO4" i="12"/>
  <c r="AX4" i="12"/>
  <c r="AY4" i="12"/>
  <c r="AZ4" i="12"/>
  <c r="BA4" i="12"/>
  <c r="BB4" i="12"/>
  <c r="BC4" i="12"/>
  <c r="BJ4" i="12"/>
  <c r="BK4" i="12"/>
  <c r="BL4" i="12"/>
  <c r="BM4" i="12"/>
  <c r="BN4" i="12"/>
  <c r="BO4" i="12"/>
  <c r="BP4" i="12"/>
  <c r="BQ4" i="12"/>
  <c r="AL5" i="12"/>
  <c r="AM5" i="12"/>
  <c r="AN5" i="12"/>
  <c r="AO5" i="12"/>
  <c r="AX5" i="12"/>
  <c r="AY5" i="12"/>
  <c r="AZ5" i="12"/>
  <c r="BA5" i="12"/>
  <c r="BB5" i="12"/>
  <c r="BC5" i="12"/>
  <c r="BJ5" i="12"/>
  <c r="BK5" i="12"/>
  <c r="BL5" i="12"/>
  <c r="BM5" i="12"/>
  <c r="BN5" i="12"/>
  <c r="BO5" i="12"/>
  <c r="BP5" i="12"/>
  <c r="BQ5" i="12"/>
  <c r="AL6" i="12"/>
  <c r="AM6" i="12"/>
  <c r="AN6" i="12"/>
  <c r="AO6" i="12"/>
  <c r="AX6" i="12"/>
  <c r="AY6" i="12"/>
  <c r="AZ6" i="12"/>
  <c r="BA6" i="12"/>
  <c r="BB6" i="12"/>
  <c r="BC6" i="12"/>
  <c r="BJ6" i="12"/>
  <c r="BK6" i="12"/>
  <c r="BL6" i="12"/>
  <c r="BM6" i="12"/>
  <c r="BN6" i="12"/>
  <c r="BO6" i="12"/>
  <c r="BP6" i="12"/>
  <c r="BQ6" i="12"/>
  <c r="AL7" i="12"/>
  <c r="AM7" i="12"/>
  <c r="AN7" i="12"/>
  <c r="AO7" i="12"/>
  <c r="AX7" i="12"/>
  <c r="AY7" i="12"/>
  <c r="AZ7" i="12"/>
  <c r="BA7" i="12"/>
  <c r="BB7" i="12"/>
  <c r="BC7" i="12"/>
  <c r="BJ7" i="12"/>
  <c r="BK7" i="12"/>
  <c r="BL7" i="12"/>
  <c r="BM7" i="12"/>
  <c r="BN7" i="12"/>
  <c r="BO7" i="12"/>
  <c r="BP7" i="12"/>
  <c r="BQ7" i="12"/>
  <c r="AL8" i="12"/>
  <c r="AM8" i="12"/>
  <c r="AN8" i="12"/>
  <c r="AO8" i="12"/>
  <c r="AX8" i="12"/>
  <c r="AY8" i="12"/>
  <c r="AZ8" i="12"/>
  <c r="BA8" i="12"/>
  <c r="BB8" i="12"/>
  <c r="BC8" i="12"/>
  <c r="BJ8" i="12"/>
  <c r="BK8" i="12"/>
  <c r="BL8" i="12"/>
  <c r="BM8" i="12"/>
  <c r="BN8" i="12"/>
  <c r="BO8" i="12"/>
  <c r="BP8" i="12"/>
  <c r="BQ8" i="12"/>
  <c r="AL9" i="12"/>
  <c r="AM9" i="12"/>
  <c r="AN9" i="12"/>
  <c r="AO9" i="12"/>
  <c r="AX9" i="12"/>
  <c r="AY9" i="12"/>
  <c r="AZ9" i="12"/>
  <c r="BA9" i="12"/>
  <c r="BB9" i="12"/>
  <c r="BC9" i="12"/>
  <c r="BJ9" i="12"/>
  <c r="BK9" i="12"/>
  <c r="BL9" i="12"/>
  <c r="BM9" i="12"/>
  <c r="BN9" i="12"/>
  <c r="BO9" i="12"/>
  <c r="BP9" i="12"/>
  <c r="BQ9" i="12"/>
  <c r="AL10" i="12"/>
  <c r="AM10" i="12"/>
  <c r="AN10" i="12"/>
  <c r="AO10" i="12"/>
  <c r="AX10" i="12"/>
  <c r="AY10" i="12"/>
  <c r="AZ10" i="12"/>
  <c r="BA10" i="12"/>
  <c r="BB10" i="12"/>
  <c r="BC10" i="12"/>
  <c r="BJ10" i="12"/>
  <c r="BK10" i="12"/>
  <c r="BL10" i="12"/>
  <c r="BM10" i="12"/>
  <c r="BN10" i="12"/>
  <c r="BO10" i="12"/>
  <c r="BP10" i="12"/>
  <c r="BX10" i="12" s="1"/>
  <c r="BQ10" i="12"/>
  <c r="AL11" i="12"/>
  <c r="AM11" i="12"/>
  <c r="AN11" i="12"/>
  <c r="AO11" i="12"/>
  <c r="AX11" i="12"/>
  <c r="AY11" i="12"/>
  <c r="AZ11" i="12"/>
  <c r="BA11" i="12"/>
  <c r="BB11" i="12"/>
  <c r="BC11" i="12"/>
  <c r="BJ11" i="12"/>
  <c r="BK11" i="12"/>
  <c r="BL11" i="12"/>
  <c r="BM11" i="12"/>
  <c r="BN11" i="12"/>
  <c r="BO11" i="12"/>
  <c r="BP11" i="12"/>
  <c r="BQ11" i="12"/>
  <c r="AL12" i="12"/>
  <c r="AM12" i="12"/>
  <c r="AN12" i="12"/>
  <c r="AO12" i="12"/>
  <c r="AX12" i="12"/>
  <c r="AY12" i="12"/>
  <c r="AZ12" i="12"/>
  <c r="BA12" i="12"/>
  <c r="BB12" i="12"/>
  <c r="BC12" i="12"/>
  <c r="BJ12" i="12"/>
  <c r="BK12" i="12"/>
  <c r="BL12" i="12"/>
  <c r="BM12" i="12"/>
  <c r="BN12" i="12"/>
  <c r="BO12" i="12"/>
  <c r="BP12" i="12"/>
  <c r="BQ12" i="12"/>
  <c r="AL13" i="12"/>
  <c r="AM13" i="12"/>
  <c r="AN13" i="12"/>
  <c r="AO13" i="12"/>
  <c r="AX13" i="12"/>
  <c r="AY13" i="12"/>
  <c r="AZ13" i="12"/>
  <c r="BA13" i="12"/>
  <c r="BB13" i="12"/>
  <c r="BC13" i="12"/>
  <c r="BJ13" i="12"/>
  <c r="BK13" i="12"/>
  <c r="BL13" i="12"/>
  <c r="BM13" i="12"/>
  <c r="BN13" i="12"/>
  <c r="BO13" i="12"/>
  <c r="BP13" i="12"/>
  <c r="BQ13" i="12"/>
  <c r="AL14" i="12"/>
  <c r="AM14" i="12"/>
  <c r="AN14" i="12"/>
  <c r="AO14" i="12"/>
  <c r="AX14" i="12"/>
  <c r="AY14" i="12"/>
  <c r="AZ14" i="12"/>
  <c r="BA14" i="12"/>
  <c r="BB14" i="12"/>
  <c r="BC14" i="12"/>
  <c r="BJ14" i="12"/>
  <c r="BK14" i="12"/>
  <c r="BL14" i="12"/>
  <c r="BM14" i="12"/>
  <c r="BN14" i="12"/>
  <c r="BO14" i="12"/>
  <c r="BP14" i="12"/>
  <c r="BQ14" i="12"/>
  <c r="AL15" i="12"/>
  <c r="AM15" i="12"/>
  <c r="AN15" i="12"/>
  <c r="AO15" i="12"/>
  <c r="AX15" i="12"/>
  <c r="AY15" i="12"/>
  <c r="AZ15" i="12"/>
  <c r="BA15" i="12"/>
  <c r="BB15" i="12"/>
  <c r="BC15" i="12"/>
  <c r="BJ15" i="12"/>
  <c r="BK15" i="12"/>
  <c r="BL15" i="12"/>
  <c r="BM15" i="12"/>
  <c r="BN15" i="12"/>
  <c r="BO15" i="12"/>
  <c r="BP15" i="12"/>
  <c r="BQ15" i="12"/>
  <c r="AL16" i="12"/>
  <c r="AM16" i="12"/>
  <c r="AN16" i="12"/>
  <c r="AO16" i="12"/>
  <c r="AX16" i="12"/>
  <c r="AY16" i="12"/>
  <c r="AZ16" i="12"/>
  <c r="BA16" i="12"/>
  <c r="BB16" i="12"/>
  <c r="BC16" i="12"/>
  <c r="BJ16" i="12"/>
  <c r="BK16" i="12"/>
  <c r="BL16" i="12"/>
  <c r="BM16" i="12"/>
  <c r="BN16" i="12"/>
  <c r="BO16" i="12"/>
  <c r="BP16" i="12"/>
  <c r="BQ16" i="12"/>
  <c r="AL17" i="12"/>
  <c r="AM17" i="12"/>
  <c r="AN17" i="12"/>
  <c r="AO17" i="12"/>
  <c r="AX17" i="12"/>
  <c r="AY17" i="12"/>
  <c r="AZ17" i="12"/>
  <c r="BA17" i="12"/>
  <c r="BB17" i="12"/>
  <c r="BC17" i="12"/>
  <c r="BJ17" i="12"/>
  <c r="BK17" i="12"/>
  <c r="BL17" i="12"/>
  <c r="BM17" i="12"/>
  <c r="BN17" i="12"/>
  <c r="BO17" i="12"/>
  <c r="BP17" i="12"/>
  <c r="BQ17" i="12"/>
  <c r="AL18" i="12"/>
  <c r="AP18" i="12" s="1"/>
  <c r="AM18" i="12"/>
  <c r="AN18" i="12"/>
  <c r="AO18" i="12"/>
  <c r="AX18" i="12"/>
  <c r="AY18" i="12"/>
  <c r="AZ18" i="12"/>
  <c r="BA18" i="12"/>
  <c r="BB18" i="12"/>
  <c r="BH18" i="12" s="1"/>
  <c r="BC18" i="12"/>
  <c r="BJ18" i="12"/>
  <c r="BK18" i="12"/>
  <c r="BL18" i="12"/>
  <c r="BM18" i="12"/>
  <c r="BN18" i="12"/>
  <c r="BO18" i="12"/>
  <c r="BP18" i="12"/>
  <c r="BQ18" i="12"/>
  <c r="AL19" i="12"/>
  <c r="AM19" i="12"/>
  <c r="AN19" i="12"/>
  <c r="AO19" i="12"/>
  <c r="AX19" i="12"/>
  <c r="AY19" i="12"/>
  <c r="AZ19" i="12"/>
  <c r="BF19" i="12" s="1"/>
  <c r="BA19" i="12"/>
  <c r="BB19" i="12"/>
  <c r="BC19" i="12"/>
  <c r="BJ19" i="12"/>
  <c r="BK19" i="12"/>
  <c r="BL19" i="12"/>
  <c r="BM19" i="12"/>
  <c r="BN19" i="12"/>
  <c r="BO19" i="12"/>
  <c r="BP19" i="12"/>
  <c r="BQ19" i="12"/>
  <c r="AL20" i="12"/>
  <c r="AM20" i="12"/>
  <c r="AN20" i="12"/>
  <c r="AO20" i="12"/>
  <c r="AX20" i="12"/>
  <c r="BD20" i="12" s="1"/>
  <c r="AY20" i="12"/>
  <c r="AZ20" i="12"/>
  <c r="BA20" i="12"/>
  <c r="BB20" i="12"/>
  <c r="BC20" i="12"/>
  <c r="BJ20" i="12"/>
  <c r="BK20" i="12"/>
  <c r="BL20" i="12"/>
  <c r="BM20" i="12"/>
  <c r="BN20" i="12"/>
  <c r="BO20" i="12"/>
  <c r="BP20" i="12"/>
  <c r="BQ20" i="12"/>
  <c r="AL21" i="12"/>
  <c r="AM21" i="12"/>
  <c r="AN21" i="12"/>
  <c r="AR21" i="12" s="1"/>
  <c r="AO21" i="12"/>
  <c r="AX21" i="12"/>
  <c r="AY21" i="12"/>
  <c r="AZ21" i="12"/>
  <c r="BA21" i="12"/>
  <c r="BB21" i="12"/>
  <c r="BC21" i="12"/>
  <c r="BJ21" i="12"/>
  <c r="BK21" i="12"/>
  <c r="BL21" i="12"/>
  <c r="BM21" i="12"/>
  <c r="BN21" i="12"/>
  <c r="BO21" i="12"/>
  <c r="BP21" i="12"/>
  <c r="BQ21" i="12"/>
  <c r="BQ2" i="12"/>
  <c r="BP2" i="12"/>
  <c r="BX2" i="12" s="1"/>
  <c r="BO2" i="12"/>
  <c r="BN2" i="12"/>
  <c r="BM2" i="12"/>
  <c r="BL2" i="12"/>
  <c r="BK2" i="12"/>
  <c r="BJ2" i="12"/>
  <c r="BC2" i="12"/>
  <c r="BI2" i="12" s="1"/>
  <c r="BB2" i="12"/>
  <c r="BA2" i="12"/>
  <c r="AZ2" i="12"/>
  <c r="AY2" i="12"/>
  <c r="AX2" i="12"/>
  <c r="AO2" i="12"/>
  <c r="AS2" i="12" s="1"/>
  <c r="AN2" i="12"/>
  <c r="AM2" i="12"/>
  <c r="AQ2" i="12" s="1"/>
  <c r="AL2" i="12"/>
  <c r="AK3" i="12"/>
  <c r="AK4" i="12"/>
  <c r="AK5" i="12"/>
  <c r="AK6" i="12"/>
  <c r="AK7" i="12"/>
  <c r="AV7" i="12" s="1"/>
  <c r="AK8" i="12"/>
  <c r="AK9" i="12"/>
  <c r="AK10" i="12"/>
  <c r="AK11" i="12"/>
  <c r="AK12" i="12"/>
  <c r="AK13" i="12"/>
  <c r="AK14" i="12"/>
  <c r="AK15" i="12"/>
  <c r="AV15" i="12" s="1"/>
  <c r="AK16" i="12"/>
  <c r="AK17" i="12"/>
  <c r="AK18" i="12"/>
  <c r="AK19" i="12"/>
  <c r="AK20" i="12"/>
  <c r="AK21" i="12"/>
  <c r="AK2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" i="12"/>
  <c r="AG3" i="12"/>
  <c r="AG4" i="12"/>
  <c r="AG5" i="12"/>
  <c r="AG6" i="12"/>
  <c r="AG7" i="12"/>
  <c r="AG8" i="12"/>
  <c r="AG9" i="12"/>
  <c r="AI9" i="12" s="1"/>
  <c r="AG10" i="12"/>
  <c r="AG11" i="12"/>
  <c r="AG12" i="12"/>
  <c r="AG13" i="12"/>
  <c r="AG14" i="12"/>
  <c r="AG15" i="12"/>
  <c r="AG16" i="12"/>
  <c r="AG17" i="12"/>
  <c r="AI17" i="12" s="1"/>
  <c r="AG18" i="12"/>
  <c r="AG19" i="12"/>
  <c r="AG20" i="12"/>
  <c r="AG21" i="12"/>
  <c r="AG2" i="12"/>
  <c r="AI2" i="12" s="1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" i="12"/>
  <c r="AC3" i="12"/>
  <c r="AC4" i="12"/>
  <c r="AC5" i="12"/>
  <c r="AC6" i="12"/>
  <c r="AC7" i="12"/>
  <c r="AC8" i="12"/>
  <c r="AC9" i="12"/>
  <c r="AE9" i="12" s="1"/>
  <c r="AC10" i="12"/>
  <c r="AC11" i="12"/>
  <c r="AC12" i="12"/>
  <c r="AC13" i="12"/>
  <c r="AC14" i="12"/>
  <c r="AC15" i="12"/>
  <c r="AC16" i="12"/>
  <c r="AC17" i="12"/>
  <c r="AE17" i="12" s="1"/>
  <c r="AC18" i="12"/>
  <c r="AC19" i="12"/>
  <c r="AC20" i="12"/>
  <c r="AC21" i="12"/>
  <c r="AC2" i="12"/>
  <c r="AB3" i="12"/>
  <c r="BY3" i="12" s="1"/>
  <c r="AB4" i="12"/>
  <c r="AB5" i="12"/>
  <c r="AB6" i="12"/>
  <c r="AB7" i="12"/>
  <c r="AB8" i="12"/>
  <c r="AB9" i="12"/>
  <c r="AB10" i="12"/>
  <c r="AB11" i="12"/>
  <c r="BY11" i="12" s="1"/>
  <c r="AB12" i="12"/>
  <c r="AB13" i="12"/>
  <c r="AB14" i="12"/>
  <c r="AB15" i="12"/>
  <c r="AB16" i="12"/>
  <c r="AB17" i="12"/>
  <c r="AB18" i="12"/>
  <c r="AB19" i="12"/>
  <c r="BY19" i="12" s="1"/>
  <c r="AB20" i="12"/>
  <c r="AB21" i="12"/>
  <c r="BY21" i="12" s="1"/>
  <c r="AB2" i="12"/>
  <c r="X3" i="12"/>
  <c r="X4" i="12"/>
  <c r="X6" i="12"/>
  <c r="X7" i="12"/>
  <c r="X8" i="12"/>
  <c r="Z8" i="12" s="1"/>
  <c r="X9" i="12"/>
  <c r="X10" i="12"/>
  <c r="X11" i="12"/>
  <c r="X12" i="12"/>
  <c r="X13" i="12"/>
  <c r="X14" i="12"/>
  <c r="X15" i="12"/>
  <c r="X16" i="12"/>
  <c r="Z16" i="12" s="1"/>
  <c r="X17" i="12"/>
  <c r="X18" i="12"/>
  <c r="X19" i="12"/>
  <c r="X20" i="12"/>
  <c r="W2" i="12"/>
  <c r="AA2" i="12" s="1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Z21" i="12" s="1"/>
  <c r="X2" i="12"/>
  <c r="Z2" i="12" s="1"/>
  <c r="R3" i="12"/>
  <c r="S3" i="12"/>
  <c r="T3" i="12"/>
  <c r="R4" i="12"/>
  <c r="S4" i="12"/>
  <c r="T4" i="12"/>
  <c r="R5" i="12"/>
  <c r="S5" i="12"/>
  <c r="T5" i="12"/>
  <c r="R6" i="12"/>
  <c r="S6" i="12"/>
  <c r="T6" i="12"/>
  <c r="R7" i="12"/>
  <c r="S7" i="12"/>
  <c r="T7" i="12"/>
  <c r="R8" i="12"/>
  <c r="S8" i="12"/>
  <c r="T8" i="12"/>
  <c r="R9" i="12"/>
  <c r="S9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T18" i="12"/>
  <c r="R19" i="12"/>
  <c r="S19" i="12"/>
  <c r="T19" i="12"/>
  <c r="R20" i="12"/>
  <c r="S20" i="12"/>
  <c r="T20" i="12"/>
  <c r="R21" i="12"/>
  <c r="S21" i="12"/>
  <c r="T21" i="12"/>
  <c r="T2" i="12"/>
  <c r="S2" i="12"/>
  <c r="R2" i="12"/>
  <c r="M3" i="12"/>
  <c r="N3" i="12"/>
  <c r="O3" i="12"/>
  <c r="M4" i="12"/>
  <c r="N4" i="12"/>
  <c r="O4" i="12"/>
  <c r="M5" i="12"/>
  <c r="N5" i="12"/>
  <c r="O5" i="12"/>
  <c r="M6" i="12"/>
  <c r="N6" i="12"/>
  <c r="O6" i="12"/>
  <c r="M7" i="12"/>
  <c r="N7" i="12"/>
  <c r="O7" i="12"/>
  <c r="M8" i="12"/>
  <c r="N8" i="12"/>
  <c r="O8" i="12"/>
  <c r="M9" i="12"/>
  <c r="N9" i="12"/>
  <c r="O9" i="12"/>
  <c r="M10" i="12"/>
  <c r="N10" i="12"/>
  <c r="O10" i="12"/>
  <c r="M11" i="12"/>
  <c r="N11" i="12"/>
  <c r="O11" i="12"/>
  <c r="M12" i="12"/>
  <c r="N12" i="12"/>
  <c r="O12" i="12"/>
  <c r="M13" i="12"/>
  <c r="N13" i="12"/>
  <c r="O13" i="12"/>
  <c r="M14" i="12"/>
  <c r="N14" i="12"/>
  <c r="O14" i="12"/>
  <c r="M15" i="12"/>
  <c r="N15" i="12"/>
  <c r="O15" i="12"/>
  <c r="M16" i="12"/>
  <c r="N16" i="12"/>
  <c r="O16" i="12"/>
  <c r="M17" i="12"/>
  <c r="N17" i="12"/>
  <c r="O17" i="12"/>
  <c r="M18" i="12"/>
  <c r="N18" i="12"/>
  <c r="O18" i="12"/>
  <c r="M19" i="12"/>
  <c r="N19" i="12"/>
  <c r="O19" i="12"/>
  <c r="M20" i="12"/>
  <c r="N20" i="12"/>
  <c r="O20" i="12"/>
  <c r="M21" i="12"/>
  <c r="N21" i="12"/>
  <c r="O21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O2" i="12"/>
  <c r="N2" i="12"/>
  <c r="M2" i="12"/>
  <c r="H2" i="12"/>
  <c r="AW15" i="12" l="1"/>
  <c r="AW7" i="12"/>
  <c r="AF10" i="12"/>
  <c r="BD2" i="12"/>
  <c r="BY12" i="12"/>
  <c r="AS18" i="12"/>
  <c r="BE12" i="12"/>
  <c r="AE2" i="12"/>
  <c r="AF18" i="12"/>
  <c r="AJ18" i="12"/>
  <c r="AJ10" i="12"/>
  <c r="BG21" i="12"/>
  <c r="BY20" i="12"/>
  <c r="BG17" i="12"/>
  <c r="BY16" i="12"/>
  <c r="BG13" i="12"/>
  <c r="BG9" i="12"/>
  <c r="BY8" i="12"/>
  <c r="BG5" i="12"/>
  <c r="BY4" i="12"/>
  <c r="BE2" i="12"/>
  <c r="Z4" i="12"/>
  <c r="BF2" i="12"/>
  <c r="BY15" i="12"/>
  <c r="AS14" i="12"/>
  <c r="AS10" i="12"/>
  <c r="BY7" i="12"/>
  <c r="AS6" i="12"/>
  <c r="Z20" i="12"/>
  <c r="Z12" i="12"/>
  <c r="BG2" i="12"/>
  <c r="AE18" i="12"/>
  <c r="AE10" i="12"/>
  <c r="AJ14" i="12"/>
  <c r="AJ6" i="12"/>
  <c r="AP2" i="12"/>
  <c r="BE20" i="12"/>
  <c r="BY18" i="12"/>
  <c r="BI18" i="12"/>
  <c r="BE16" i="12"/>
  <c r="BY14" i="12"/>
  <c r="BI14" i="12"/>
  <c r="BY10" i="12"/>
  <c r="BI10" i="12"/>
  <c r="BE8" i="12"/>
  <c r="BY6" i="12"/>
  <c r="BI6" i="12"/>
  <c r="BE4" i="12"/>
  <c r="BY2" i="12"/>
  <c r="BT20" i="12"/>
  <c r="BV19" i="12"/>
  <c r="BX18" i="12"/>
  <c r="BR17" i="12"/>
  <c r="BT16" i="12"/>
  <c r="BD16" i="12"/>
  <c r="BV15" i="12"/>
  <c r="BF15" i="12"/>
  <c r="BX14" i="12"/>
  <c r="BH14" i="12"/>
  <c r="AP14" i="12"/>
  <c r="AR13" i="12"/>
  <c r="BT12" i="12"/>
  <c r="BD12" i="12"/>
  <c r="BV11" i="12"/>
  <c r="BF11" i="12"/>
  <c r="BH10" i="12"/>
  <c r="AP10" i="12"/>
  <c r="BR9" i="12"/>
  <c r="BT8" i="12"/>
  <c r="BD8" i="12"/>
  <c r="BV7" i="12"/>
  <c r="BF7" i="12"/>
  <c r="BX6" i="12"/>
  <c r="BH6" i="12"/>
  <c r="AP6" i="12"/>
  <c r="AR5" i="12"/>
  <c r="BT4" i="12"/>
  <c r="BD4" i="12"/>
  <c r="BV3" i="12"/>
  <c r="BF3" i="12"/>
  <c r="BR2" i="12"/>
  <c r="AS20" i="12"/>
  <c r="BY17" i="12"/>
  <c r="AS16" i="12"/>
  <c r="BY13" i="12"/>
  <c r="AS12" i="12"/>
  <c r="BY9" i="12"/>
  <c r="AS8" i="12"/>
  <c r="BY5" i="12"/>
  <c r="AS4" i="12"/>
  <c r="BR13" i="12"/>
  <c r="AE16" i="12"/>
  <c r="AE8" i="12"/>
  <c r="AF20" i="12"/>
  <c r="AF12" i="12"/>
  <c r="AF4" i="12"/>
  <c r="AI16" i="12"/>
  <c r="AI8" i="12"/>
  <c r="AJ20" i="12"/>
  <c r="AJ12" i="12"/>
  <c r="AJ4" i="12"/>
  <c r="AR2" i="12"/>
  <c r="BI21" i="12"/>
  <c r="AQ21" i="12"/>
  <c r="BS20" i="12"/>
  <c r="BU19" i="12"/>
  <c r="BE19" i="12"/>
  <c r="BW18" i="12"/>
  <c r="BG18" i="12"/>
  <c r="BI17" i="12"/>
  <c r="AQ17" i="12"/>
  <c r="BS16" i="12"/>
  <c r="BU15" i="12"/>
  <c r="BE15" i="12"/>
  <c r="BW14" i="12"/>
  <c r="BG14" i="12"/>
  <c r="BI13" i="12"/>
  <c r="AQ13" i="12"/>
  <c r="BS12" i="12"/>
  <c r="BU11" i="12"/>
  <c r="BE11" i="12"/>
  <c r="BW10" i="12"/>
  <c r="BG10" i="12"/>
  <c r="BI9" i="12"/>
  <c r="AQ9" i="12"/>
  <c r="BS8" i="12"/>
  <c r="BU7" i="12"/>
  <c r="BE7" i="12"/>
  <c r="BW6" i="12"/>
  <c r="BG6" i="12"/>
  <c r="BI5" i="12"/>
  <c r="AQ5" i="12"/>
  <c r="BS4" i="12"/>
  <c r="BU3" i="12"/>
  <c r="BE3" i="12"/>
  <c r="AF5" i="12"/>
  <c r="AR17" i="12"/>
  <c r="Z5" i="12"/>
  <c r="AE15" i="12"/>
  <c r="AE7" i="12"/>
  <c r="AF19" i="12"/>
  <c r="AF11" i="12"/>
  <c r="AF3" i="12"/>
  <c r="AI15" i="12"/>
  <c r="AI7" i="12"/>
  <c r="AJ19" i="12"/>
  <c r="AJ11" i="12"/>
  <c r="AJ3" i="12"/>
  <c r="BS2" i="12"/>
  <c r="BX21" i="12"/>
  <c r="BH21" i="12"/>
  <c r="AP21" i="12"/>
  <c r="BR20" i="12"/>
  <c r="AR20" i="12"/>
  <c r="BT19" i="12"/>
  <c r="BD19" i="12"/>
  <c r="BV18" i="12"/>
  <c r="BF18" i="12"/>
  <c r="BX17" i="12"/>
  <c r="BH17" i="12"/>
  <c r="AP17" i="12"/>
  <c r="BR16" i="12"/>
  <c r="AR16" i="12"/>
  <c r="BT15" i="12"/>
  <c r="BD15" i="12"/>
  <c r="BV14" i="12"/>
  <c r="BF14" i="12"/>
  <c r="BX13" i="12"/>
  <c r="BH13" i="12"/>
  <c r="AP13" i="12"/>
  <c r="BR12" i="12"/>
  <c r="AR12" i="12"/>
  <c r="BT11" i="12"/>
  <c r="BD11" i="12"/>
  <c r="BV10" i="12"/>
  <c r="BF10" i="12"/>
  <c r="BX9" i="12"/>
  <c r="BH9" i="12"/>
  <c r="AP9" i="12"/>
  <c r="BR8" i="12"/>
  <c r="AR8" i="12"/>
  <c r="BT7" i="12"/>
  <c r="BD7" i="12"/>
  <c r="BV6" i="12"/>
  <c r="BF6" i="12"/>
  <c r="BX5" i="12"/>
  <c r="BH5" i="12"/>
  <c r="AP5" i="12"/>
  <c r="BR4" i="12"/>
  <c r="AR4" i="12"/>
  <c r="BT3" i="12"/>
  <c r="BD3" i="12"/>
  <c r="AE14" i="12"/>
  <c r="AE6" i="12"/>
  <c r="AI14" i="12"/>
  <c r="AI6" i="12"/>
  <c r="BT2" i="12"/>
  <c r="BW21" i="12"/>
  <c r="BI20" i="12"/>
  <c r="AQ20" i="12"/>
  <c r="BS19" i="12"/>
  <c r="AS19" i="12"/>
  <c r="BU18" i="12"/>
  <c r="BE18" i="12"/>
  <c r="BW17" i="12"/>
  <c r="BI16" i="12"/>
  <c r="AQ16" i="12"/>
  <c r="BS15" i="12"/>
  <c r="AS15" i="12"/>
  <c r="BU14" i="12"/>
  <c r="BE14" i="12"/>
  <c r="BW13" i="12"/>
  <c r="BI12" i="12"/>
  <c r="AQ12" i="12"/>
  <c r="BS11" i="12"/>
  <c r="AS11" i="12"/>
  <c r="BU10" i="12"/>
  <c r="BE10" i="12"/>
  <c r="BW9" i="12"/>
  <c r="BI8" i="12"/>
  <c r="AQ8" i="12"/>
  <c r="BS7" i="12"/>
  <c r="AS7" i="12"/>
  <c r="BU6" i="12"/>
  <c r="BE6" i="12"/>
  <c r="BW5" i="12"/>
  <c r="BI4" i="12"/>
  <c r="AQ4" i="12"/>
  <c r="BS3" i="12"/>
  <c r="AS3" i="12"/>
  <c r="AF13" i="12"/>
  <c r="AJ13" i="12"/>
  <c r="BR21" i="12"/>
  <c r="AR9" i="12"/>
  <c r="BR5" i="12"/>
  <c r="AE21" i="12"/>
  <c r="AE13" i="12"/>
  <c r="AE5" i="12"/>
  <c r="AF17" i="12"/>
  <c r="AF9" i="12"/>
  <c r="AI21" i="12"/>
  <c r="AI13" i="12"/>
  <c r="AI5" i="12"/>
  <c r="AJ17" i="12"/>
  <c r="AJ9" i="12"/>
  <c r="BU2" i="12"/>
  <c r="BV21" i="12"/>
  <c r="BF21" i="12"/>
  <c r="BX20" i="12"/>
  <c r="BH20" i="12"/>
  <c r="AP20" i="12"/>
  <c r="BR19" i="12"/>
  <c r="AR19" i="12"/>
  <c r="BT18" i="12"/>
  <c r="BD18" i="12"/>
  <c r="BV17" i="12"/>
  <c r="BF17" i="12"/>
  <c r="BX16" i="12"/>
  <c r="BH16" i="12"/>
  <c r="AP16" i="12"/>
  <c r="BR15" i="12"/>
  <c r="AR15" i="12"/>
  <c r="BT14" i="12"/>
  <c r="BD14" i="12"/>
  <c r="BV13" i="12"/>
  <c r="BF13" i="12"/>
  <c r="BX12" i="12"/>
  <c r="BH12" i="12"/>
  <c r="AP12" i="12"/>
  <c r="BR11" i="12"/>
  <c r="AR11" i="12"/>
  <c r="BT10" i="12"/>
  <c r="BD10" i="12"/>
  <c r="BV9" i="12"/>
  <c r="BF9" i="12"/>
  <c r="BX8" i="12"/>
  <c r="BH8" i="12"/>
  <c r="AP8" i="12"/>
  <c r="BR7" i="12"/>
  <c r="AR7" i="12"/>
  <c r="BT6" i="12"/>
  <c r="BD6" i="12"/>
  <c r="BV5" i="12"/>
  <c r="BF5" i="12"/>
  <c r="BX4" i="12"/>
  <c r="BH4" i="12"/>
  <c r="AP4" i="12"/>
  <c r="BR3" i="12"/>
  <c r="AR3" i="12"/>
  <c r="AJ21" i="12"/>
  <c r="AE20" i="12"/>
  <c r="AE12" i="12"/>
  <c r="AE4" i="12"/>
  <c r="AF16" i="12"/>
  <c r="AF8" i="12"/>
  <c r="AI20" i="12"/>
  <c r="AI12" i="12"/>
  <c r="AI4" i="12"/>
  <c r="AJ16" i="12"/>
  <c r="AJ8" i="12"/>
  <c r="BV2" i="12"/>
  <c r="BU21" i="12"/>
  <c r="BE21" i="12"/>
  <c r="BW20" i="12"/>
  <c r="BG20" i="12"/>
  <c r="BI19" i="12"/>
  <c r="AQ19" i="12"/>
  <c r="BS18" i="12"/>
  <c r="BU17" i="12"/>
  <c r="BE17" i="12"/>
  <c r="BW16" i="12"/>
  <c r="BG16" i="12"/>
  <c r="BI15" i="12"/>
  <c r="AQ15" i="12"/>
  <c r="BS14" i="12"/>
  <c r="BU13" i="12"/>
  <c r="BE13" i="12"/>
  <c r="BW12" i="12"/>
  <c r="BG12" i="12"/>
  <c r="BI11" i="12"/>
  <c r="AQ11" i="12"/>
  <c r="BS10" i="12"/>
  <c r="BU9" i="12"/>
  <c r="BE9" i="12"/>
  <c r="BW8" i="12"/>
  <c r="BG8" i="12"/>
  <c r="BI7" i="12"/>
  <c r="AQ7" i="12"/>
  <c r="BS6" i="12"/>
  <c r="BU5" i="12"/>
  <c r="BE5" i="12"/>
  <c r="BW4" i="12"/>
  <c r="BG4" i="12"/>
  <c r="BI3" i="12"/>
  <c r="AQ3" i="12"/>
  <c r="AA4" i="12"/>
  <c r="AF21" i="12"/>
  <c r="AJ5" i="12"/>
  <c r="Z3" i="12"/>
  <c r="AE19" i="12"/>
  <c r="AE11" i="12"/>
  <c r="AE3" i="12"/>
  <c r="AF15" i="12"/>
  <c r="AF7" i="12"/>
  <c r="AI19" i="12"/>
  <c r="AI11" i="12"/>
  <c r="AI3" i="12"/>
  <c r="AJ15" i="12"/>
  <c r="AJ7" i="12"/>
  <c r="BW2" i="12"/>
  <c r="BT21" i="12"/>
  <c r="BD21" i="12"/>
  <c r="BV20" i="12"/>
  <c r="BF20" i="12"/>
  <c r="BX19" i="12"/>
  <c r="BH19" i="12"/>
  <c r="AP19" i="12"/>
  <c r="BR18" i="12"/>
  <c r="AR18" i="12"/>
  <c r="BT17" i="12"/>
  <c r="BD17" i="12"/>
  <c r="BV16" i="12"/>
  <c r="BF16" i="12"/>
  <c r="BX15" i="12"/>
  <c r="BH15" i="12"/>
  <c r="AP15" i="12"/>
  <c r="BR14" i="12"/>
  <c r="AR14" i="12"/>
  <c r="BT13" i="12"/>
  <c r="BD13" i="12"/>
  <c r="BV12" i="12"/>
  <c r="BF12" i="12"/>
  <c r="BX11" i="12"/>
  <c r="BH11" i="12"/>
  <c r="AP11" i="12"/>
  <c r="BR10" i="12"/>
  <c r="AR10" i="12"/>
  <c r="BT9" i="12"/>
  <c r="BD9" i="12"/>
  <c r="BV8" i="12"/>
  <c r="BF8" i="12"/>
  <c r="BX7" i="12"/>
  <c r="BH7" i="12"/>
  <c r="AP7" i="12"/>
  <c r="BR6" i="12"/>
  <c r="AR6" i="12"/>
  <c r="BT5" i="12"/>
  <c r="BD5" i="12"/>
  <c r="BV4" i="12"/>
  <c r="BF4" i="12"/>
  <c r="BX3" i="12"/>
  <c r="BH3" i="12"/>
  <c r="AP3" i="12"/>
  <c r="AF2" i="12"/>
  <c r="AF14" i="12"/>
  <c r="AF6" i="12"/>
  <c r="AI18" i="12"/>
  <c r="AI10" i="12"/>
  <c r="AJ2" i="12"/>
  <c r="BH2" i="12"/>
  <c r="BS21" i="12"/>
  <c r="AS21" i="12"/>
  <c r="BU20" i="12"/>
  <c r="BW19" i="12"/>
  <c r="BG19" i="12"/>
  <c r="AQ18" i="12"/>
  <c r="BS17" i="12"/>
  <c r="AS17" i="12"/>
  <c r="BU16" i="12"/>
  <c r="BW15" i="12"/>
  <c r="BG15" i="12"/>
  <c r="AQ14" i="12"/>
  <c r="BS13" i="12"/>
  <c r="AS13" i="12"/>
  <c r="BU12" i="12"/>
  <c r="BW11" i="12"/>
  <c r="BG11" i="12"/>
  <c r="AQ10" i="12"/>
  <c r="BS9" i="12"/>
  <c r="AS9" i="12"/>
  <c r="BU8" i="12"/>
  <c r="BW7" i="12"/>
  <c r="BG7" i="12"/>
  <c r="AQ6" i="12"/>
  <c r="BS5" i="12"/>
  <c r="AS5" i="12"/>
  <c r="BU4" i="12"/>
  <c r="BW3" i="12"/>
  <c r="BG3" i="12"/>
  <c r="AA16" i="12"/>
  <c r="AA8" i="12"/>
  <c r="Z15" i="12"/>
  <c r="Z7" i="12"/>
  <c r="AA15" i="12"/>
  <c r="AA7" i="12"/>
  <c r="Z14" i="12"/>
  <c r="Z6" i="12"/>
  <c r="AA14" i="12"/>
  <c r="AA6" i="12"/>
  <c r="Z13" i="12"/>
  <c r="AA21" i="12"/>
  <c r="AA13" i="12"/>
  <c r="AA5" i="12"/>
  <c r="AA20" i="12"/>
  <c r="AA12" i="12"/>
  <c r="AA3" i="12"/>
  <c r="Z19" i="12"/>
  <c r="Z11" i="12"/>
  <c r="AA19" i="12"/>
  <c r="AA11" i="12"/>
  <c r="Z18" i="12"/>
  <c r="Z10" i="12"/>
  <c r="AA18" i="12"/>
  <c r="AA10" i="12"/>
  <c r="Z17" i="12"/>
  <c r="Z9" i="12"/>
  <c r="AA17" i="12"/>
  <c r="AA9" i="12"/>
  <c r="U3" i="12"/>
  <c r="V3" i="12"/>
  <c r="U4" i="12"/>
  <c r="V4" i="12"/>
  <c r="U5" i="12"/>
  <c r="V5" i="12"/>
  <c r="U6" i="12"/>
  <c r="V6" i="12"/>
  <c r="U7" i="12"/>
  <c r="V7" i="12"/>
  <c r="U8" i="12"/>
  <c r="V8" i="12"/>
  <c r="U9" i="12"/>
  <c r="V9" i="12"/>
  <c r="U10" i="12"/>
  <c r="V10" i="12"/>
  <c r="U11" i="12"/>
  <c r="V11" i="12"/>
  <c r="U12" i="12"/>
  <c r="V12" i="12"/>
  <c r="U13" i="12"/>
  <c r="V13" i="12"/>
  <c r="U14" i="12"/>
  <c r="V14" i="12"/>
  <c r="U15" i="12"/>
  <c r="V15" i="12"/>
  <c r="U16" i="12"/>
  <c r="V16" i="12"/>
  <c r="U17" i="12"/>
  <c r="V17" i="12"/>
  <c r="U18" i="12"/>
  <c r="V18" i="12"/>
  <c r="U19" i="12"/>
  <c r="V19" i="12"/>
  <c r="U20" i="12"/>
  <c r="V20" i="12"/>
  <c r="U21" i="12"/>
  <c r="V21" i="12"/>
  <c r="V2" i="12"/>
  <c r="U2" i="12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" i="12"/>
  <c r="B19" i="12"/>
  <c r="B14" i="12"/>
  <c r="B8" i="12"/>
  <c r="B5" i="12"/>
  <c r="B2" i="12"/>
  <c r="B11" i="12"/>
  <c r="B29" i="2"/>
  <c r="B32" i="2"/>
  <c r="E4" i="12"/>
  <c r="D4" i="12"/>
  <c r="E3" i="12"/>
  <c r="D3" i="12"/>
  <c r="I6" i="12" l="1"/>
  <c r="K6" i="12" s="1"/>
  <c r="I14" i="12"/>
  <c r="K14" i="12" s="1"/>
  <c r="I7" i="12"/>
  <c r="K7" i="12" s="1"/>
  <c r="I15" i="12"/>
  <c r="K15" i="12" s="1"/>
  <c r="I9" i="12"/>
  <c r="K9" i="12" s="1"/>
  <c r="I17" i="12"/>
  <c r="K17" i="12" s="1"/>
  <c r="I2" i="12"/>
  <c r="K2" i="12" s="1"/>
  <c r="I11" i="12"/>
  <c r="K11" i="12" s="1"/>
  <c r="I4" i="12"/>
  <c r="K4" i="12" s="1"/>
  <c r="I12" i="12"/>
  <c r="K12" i="12" s="1"/>
  <c r="I20" i="12"/>
  <c r="K20" i="12" s="1"/>
  <c r="I19" i="12"/>
  <c r="K19" i="12" s="1"/>
  <c r="I10" i="12"/>
  <c r="K10" i="12" s="1"/>
  <c r="I18" i="12"/>
  <c r="K18" i="12" s="1"/>
  <c r="I5" i="12"/>
  <c r="K5" i="12" s="1"/>
  <c r="I13" i="12"/>
  <c r="K13" i="12" s="1"/>
  <c r="I21" i="12"/>
  <c r="K21" i="12" s="1"/>
  <c r="I3" i="12"/>
  <c r="K3" i="12" s="1"/>
  <c r="I8" i="12"/>
  <c r="K8" i="12" s="1"/>
  <c r="I16" i="12"/>
  <c r="K16" i="12" s="1"/>
  <c r="J3" i="12"/>
  <c r="L3" i="12" s="1"/>
  <c r="J11" i="12"/>
  <c r="L11" i="12" s="1"/>
  <c r="J19" i="12"/>
  <c r="L19" i="12" s="1"/>
  <c r="J20" i="12"/>
  <c r="L20" i="12" s="1"/>
  <c r="J16" i="12"/>
  <c r="L16" i="12" s="1"/>
  <c r="J6" i="12"/>
  <c r="L6" i="12" s="1"/>
  <c r="J14" i="12"/>
  <c r="L14" i="12" s="1"/>
  <c r="J4" i="12"/>
  <c r="L4" i="12" s="1"/>
  <c r="J9" i="12"/>
  <c r="L9" i="12" s="1"/>
  <c r="J17" i="12"/>
  <c r="L17" i="12" s="1"/>
  <c r="J2" i="12"/>
  <c r="L2" i="12" s="1"/>
  <c r="J12" i="12"/>
  <c r="L12" i="12" s="1"/>
  <c r="J8" i="12"/>
  <c r="L8" i="12" s="1"/>
  <c r="J7" i="12"/>
  <c r="L7" i="12" s="1"/>
  <c r="J15" i="12"/>
  <c r="L15" i="12" s="1"/>
  <c r="J10" i="12"/>
  <c r="L10" i="12" s="1"/>
  <c r="J18" i="12"/>
  <c r="L18" i="12" s="1"/>
  <c r="J21" i="12"/>
  <c r="L21" i="12" s="1"/>
  <c r="J5" i="12"/>
  <c r="L5" i="12" s="1"/>
  <c r="J13" i="12"/>
  <c r="L13" i="12" s="1"/>
  <c r="B39" i="2"/>
  <c r="B26" i="2"/>
  <c r="B18" i="2" l="1"/>
  <c r="B10" i="2"/>
  <c r="B2" i="2"/>
  <c r="M2" i="1" l="1"/>
  <c r="L4" i="1"/>
  <c r="K4" i="1"/>
  <c r="L3" i="1"/>
  <c r="K3" i="1"/>
  <c r="N2" i="1"/>
  <c r="L2" i="1"/>
  <c r="K2" i="1"/>
  <c r="E4" i="2" l="1"/>
  <c r="E5" i="2"/>
  <c r="E6" i="2"/>
  <c r="E13" i="2"/>
  <c r="E14" i="2"/>
  <c r="E21" i="2"/>
  <c r="E22" i="2"/>
  <c r="D4" i="2"/>
  <c r="D5" i="2"/>
  <c r="D6" i="2"/>
  <c r="D13" i="2"/>
  <c r="D14" i="2"/>
  <c r="D21" i="2"/>
  <c r="D22" i="2"/>
  <c r="E3" i="2"/>
  <c r="D3" i="2"/>
  <c r="C25" i="1" l="1"/>
</calcChain>
</file>

<file path=xl/sharedStrings.xml><?xml version="1.0" encoding="utf-8"?>
<sst xmlns="http://schemas.openxmlformats.org/spreadsheetml/2006/main" count="761" uniqueCount="475">
  <si>
    <t>Year</t>
  </si>
  <si>
    <t>EBS CB - OS</t>
  </si>
  <si>
    <t>EBS CO - OS</t>
  </si>
  <si>
    <t>EBS CB - NS</t>
  </si>
  <si>
    <t>EBS CO - NS</t>
  </si>
  <si>
    <t>BB RKC - OS</t>
  </si>
  <si>
    <t>BB RKC - NS</t>
  </si>
  <si>
    <t>Cold</t>
  </si>
  <si>
    <t>Warm</t>
  </si>
  <si>
    <t>Model</t>
  </si>
  <si>
    <t>a</t>
  </si>
  <si>
    <t>b</t>
  </si>
  <si>
    <t>a*</t>
  </si>
  <si>
    <t>b*</t>
  </si>
  <si>
    <t>BBRKC- NS</t>
  </si>
  <si>
    <t>BBRKC- OS</t>
  </si>
  <si>
    <t>BBRKC - NS - Warm</t>
  </si>
  <si>
    <t>BBRKC - NS - Cold</t>
  </si>
  <si>
    <t>Difference of slope</t>
  </si>
  <si>
    <t>Difference of intercept</t>
  </si>
  <si>
    <t>Contribution of interaction to model</t>
  </si>
  <si>
    <t>Temperature regime</t>
  </si>
  <si>
    <t>NS</t>
  </si>
  <si>
    <t>OS</t>
  </si>
  <si>
    <t>BBRKC</t>
  </si>
  <si>
    <t>EBS CB</t>
  </si>
  <si>
    <t>EBS CO</t>
  </si>
  <si>
    <t>BBRKC - New shell/Old shell</t>
  </si>
  <si>
    <t>EBS CB - New shell/Old shell</t>
  </si>
  <si>
    <t>EBS CO - New shell/Old shell</t>
  </si>
  <si>
    <t>BBRKC - New shell - Baseline/79mm cutoff</t>
  </si>
  <si>
    <t>BBRKC - New shell - 79mm cutoff/132 mm cutoff</t>
  </si>
  <si>
    <t>EBS CB - New shell /Old shell, 40mm cutoff</t>
  </si>
  <si>
    <t>BBRKC - New shell /Old shell, 79 mm cutoff</t>
  </si>
  <si>
    <t>BBRKC - New shell /Old shell, 132mm cutoff</t>
  </si>
  <si>
    <t>BBRKC - New shell - Baseline/132 mm cutoff</t>
  </si>
  <si>
    <t>EBS CB - New shell /Old shell, 106 mm cutoff</t>
  </si>
  <si>
    <t>EBS CB - New shell - Baseline/40 mm cutoff</t>
  </si>
  <si>
    <t>EBS CB - New shell - 40 mm cutoff/106 mm cutoff</t>
  </si>
  <si>
    <t>EBS CB - New shell - Baseline/106 mm cutoff</t>
  </si>
  <si>
    <t>EBS CO - New shell /Old shell, 36 mm cutoff</t>
  </si>
  <si>
    <t>EBS CO - New shell /Old shell, 75 mm cutoff</t>
  </si>
  <si>
    <t>EBS CO - New shell - Baseline/36 mm cutoff</t>
  </si>
  <si>
    <t>EBS CO - New shell - 36 mm cutoff/75 mm cutoff</t>
  </si>
  <si>
    <t>EBS CO - New shell - Baseline/75 mm cutoff</t>
  </si>
  <si>
    <t>Stock/comparison</t>
  </si>
  <si>
    <t>EBS CO NS - 36 mm cutoff</t>
  </si>
  <si>
    <t>EBS CO NS -76 mm cutoff</t>
  </si>
  <si>
    <t>EBS CO OS - 76 mm cutoff</t>
  </si>
  <si>
    <t>EBS CB NS - 40 mm cutoff</t>
  </si>
  <si>
    <t>EBS CB NS - 106 mm cutoff</t>
  </si>
  <si>
    <t>EBS CB OS - 106 mm cutoff</t>
  </si>
  <si>
    <t>BBRKC - NS - 132 mm cutoff</t>
  </si>
  <si>
    <t>BBRKC - OS - 132 mm cutoff</t>
  </si>
  <si>
    <t>BBRKC - NS - 79 mm cutoff</t>
  </si>
  <si>
    <t>Stock</t>
  </si>
  <si>
    <t>Mature male biomass</t>
  </si>
  <si>
    <t>Legal male biomass</t>
  </si>
  <si>
    <t>E166 CB</t>
  </si>
  <si>
    <t>W166 CB</t>
  </si>
  <si>
    <t>BBRKC - Standard</t>
  </si>
  <si>
    <t>EBS CB - Standard</t>
  </si>
  <si>
    <t>BairdiStandard</t>
  </si>
  <si>
    <t>BairdiNewModel</t>
  </si>
  <si>
    <t>BairdiBiasCorrected</t>
  </si>
  <si>
    <t>Dataset</t>
  </si>
  <si>
    <t>OpilioStandard</t>
  </si>
  <si>
    <t>OpilioNewModel</t>
  </si>
  <si>
    <t>OpilioBiasCorrected</t>
  </si>
  <si>
    <t>BBRKCStandard</t>
  </si>
  <si>
    <t>BBRKCNewModel</t>
  </si>
  <si>
    <t>BBRKCBiasCorrected</t>
  </si>
  <si>
    <t>NS_Param_a</t>
  </si>
  <si>
    <t>NS_Param_b</t>
  </si>
  <si>
    <t>OS_Param_a</t>
  </si>
  <si>
    <t>OS_Param_b</t>
  </si>
  <si>
    <t>SMBKC - NS</t>
  </si>
  <si>
    <t>SMBKC - OS</t>
  </si>
  <si>
    <t>SMBKC - Standard</t>
  </si>
  <si>
    <t>EBS CB - Matfem - NS</t>
  </si>
  <si>
    <t>EBS CB - Matfem - OS</t>
  </si>
  <si>
    <t>EBS CO - Standard</t>
  </si>
  <si>
    <t>EBS CO - Matfem - NS</t>
  </si>
  <si>
    <t>EBS CO - Matfem - OS</t>
  </si>
  <si>
    <t>SMBKC - New shell/Old shell</t>
  </si>
  <si>
    <t>EBS CB - Matfem - New shell/Old shell</t>
  </si>
  <si>
    <t>EBS CO - Matfem - New shell/Old shell</t>
  </si>
  <si>
    <t>Cold-Method 1</t>
  </si>
  <si>
    <t>Warm-Method 1</t>
  </si>
  <si>
    <t>Cold-Method 2</t>
  </si>
  <si>
    <t>Warm-Method 2</t>
  </si>
  <si>
    <t>p = 3.57e-08</t>
  </si>
  <si>
    <t>p = 0.0105</t>
  </si>
  <si>
    <t>p = 0.0197</t>
  </si>
  <si>
    <t>p = 5.13e-10</t>
  </si>
  <si>
    <t>p = 0.01973</t>
  </si>
  <si>
    <t>p = 0.0104</t>
  </si>
  <si>
    <t>p = 0.446</t>
  </si>
  <si>
    <t>p = 0.01043</t>
  </si>
  <si>
    <t>p = 0.017</t>
  </si>
  <si>
    <t>p =  6.02e-10</t>
  </si>
  <si>
    <t>p = 0.01702</t>
  </si>
  <si>
    <t xml:space="preserve"> </t>
  </si>
  <si>
    <t>p = 0.0145</t>
  </si>
  <si>
    <t>p &lt;2e-16</t>
  </si>
  <si>
    <t>p = 0.01452</t>
  </si>
  <si>
    <t>p = 0.149</t>
  </si>
  <si>
    <t>p = 6.41e-15</t>
  </si>
  <si>
    <t>p = 0.1487</t>
  </si>
  <si>
    <t>p = 0.000192</t>
  </si>
  <si>
    <t>p &lt; 2e-16</t>
  </si>
  <si>
    <t>p = 0.0001924</t>
  </si>
  <si>
    <t>p = 3.33e-11</t>
  </si>
  <si>
    <t>p = &lt;2e-16</t>
  </si>
  <si>
    <t>p = 2e-16</t>
  </si>
  <si>
    <t>p = 0.000157</t>
  </si>
  <si>
    <t>p = 0.0001572</t>
  </si>
  <si>
    <t>p = 5.65e-05</t>
  </si>
  <si>
    <t>p = 5.646e-05</t>
  </si>
  <si>
    <t>EBS CB - NS - Warm/Cold Series 1</t>
  </si>
  <si>
    <t>EBS CB - NS - Warm/Cold Series 2</t>
  </si>
  <si>
    <t>p &lt; 2.2e-16</t>
  </si>
  <si>
    <t>p = 1.94e-15</t>
  </si>
  <si>
    <t>EBS CO - New shell /Old shell, 76 mm cutoff</t>
  </si>
  <si>
    <t>p = 8.64e-10</t>
  </si>
  <si>
    <t>p = 8.638e-10</t>
  </si>
  <si>
    <t>p = 0.199</t>
  </si>
  <si>
    <t>p = 9.39e-15</t>
  </si>
  <si>
    <t>p = 0.0123</t>
  </si>
  <si>
    <t>p = 3.08e-12</t>
  </si>
  <si>
    <t>p = 8.941e-05</t>
  </si>
  <si>
    <t>p = 0.1993</t>
  </si>
  <si>
    <t>BBRKC - NS Matfem-Warm/Cold series 1</t>
  </si>
  <si>
    <t>BBRKC - NS Matfem-Warm/Cold series 2</t>
  </si>
  <si>
    <t>EBS CB - NS Matfem-Warm/Cold series 1</t>
  </si>
  <si>
    <t>EBS CB - NS Matfem-Warm/Cold series 2</t>
  </si>
  <si>
    <t>EBS CO - NS Matfem-Warm/Cold series 1</t>
  </si>
  <si>
    <t>EBS CO - NS Matfem-Warm/Cold series 2</t>
  </si>
  <si>
    <t xml:space="preserve">p = 0.549 </t>
  </si>
  <si>
    <t>p = 9.48e-05</t>
  </si>
  <si>
    <t>p = 0.549</t>
  </si>
  <si>
    <t>p = 0.107</t>
  </si>
  <si>
    <t>NBS BKC - New shell/old shell</t>
  </si>
  <si>
    <t>NBS RKC - New shell/old shell</t>
  </si>
  <si>
    <t>p = 9.33e-08</t>
  </si>
  <si>
    <t>p = 0.1071</t>
  </si>
  <si>
    <t>EBS CO - NS - Warm/Cold Series 1</t>
  </si>
  <si>
    <t>EBS CO - NS - Warm/Cold Series 2</t>
  </si>
  <si>
    <t>BBRKC - Warm/Cold series 1</t>
  </si>
  <si>
    <t>BBRKC - Warm/Cold series 2</t>
  </si>
  <si>
    <t>p = 0.977</t>
  </si>
  <si>
    <t>p = 9.22e-09</t>
  </si>
  <si>
    <t>p = 0.9773</t>
  </si>
  <si>
    <t>p = 0.00645</t>
  </si>
  <si>
    <t>p = 0.006454</t>
  </si>
  <si>
    <t xml:space="preserve"> p = 3.16e-05</t>
  </si>
  <si>
    <t>p = 3.164e-05</t>
  </si>
  <si>
    <t>Stanza 1 - Warm</t>
  </si>
  <si>
    <t>Stanza 1 - Cold</t>
  </si>
  <si>
    <t>Stanza 2 - Warm</t>
  </si>
  <si>
    <t>Stanza - Cold</t>
  </si>
  <si>
    <t>Stanza 1 - Cold - Mean</t>
  </si>
  <si>
    <t>Stanza 1 - Cold - SD</t>
  </si>
  <si>
    <t>Stanza 1 - Warm- Mean</t>
  </si>
  <si>
    <t>Stanza 1 - Warm - SD</t>
  </si>
  <si>
    <t>Stanza 2 - Cold - Mean</t>
  </si>
  <si>
    <t>Stanza 2 - Cold - SD</t>
  </si>
  <si>
    <t>Stanza 2 - Warm- Mean</t>
  </si>
  <si>
    <t>Stanza 2 - Warm - SD</t>
  </si>
  <si>
    <t>BBRKC female</t>
  </si>
  <si>
    <t>EBS CB male</t>
  </si>
  <si>
    <t>BBRKC male</t>
  </si>
  <si>
    <t>EBS CB female</t>
  </si>
  <si>
    <t>EBS CO male</t>
  </si>
  <si>
    <t>EBS CO female</t>
  </si>
  <si>
    <t>EBS CO NS - Clutch sizes</t>
  </si>
  <si>
    <t>p = 0.0349, 0.06704 with CS 4 crab</t>
  </si>
  <si>
    <t>p&lt; 2e-16, 0.00131 with CS4 crab</t>
  </si>
  <si>
    <t>p = 0.03494, 0.06704 with CS4</t>
  </si>
  <si>
    <t>EBS CO OS - Clutch sizes</t>
  </si>
  <si>
    <t>p = .891132, 0.14058 with CS4</t>
  </si>
  <si>
    <t>p = 0.000483, 0.00389 with CS4 crab</t>
  </si>
  <si>
    <t>p = 0.8911, 0.1406 with CS4 crab</t>
  </si>
  <si>
    <t>EBS CB NS - Clutch sizes</t>
  </si>
  <si>
    <t>EBS CB OS - Clutch sizes</t>
  </si>
  <si>
    <t>p = 0.855, 0.99235 with CS4 crab</t>
  </si>
  <si>
    <t>p-value for SC = 1.24e-05, 0.0071 with CS4 crab</t>
  </si>
  <si>
    <t>p = 0.8548, 0.9924 with CS4 crab</t>
  </si>
  <si>
    <t>p = 0.157, 0.00206 with CS4</t>
  </si>
  <si>
    <t>p = 3.7e-10,  1.81e-12 with CS4</t>
  </si>
  <si>
    <t>p = 0.1567, 0.002059 with CS4</t>
  </si>
  <si>
    <t>EBSCO Female CS4 NS vs OS</t>
  </si>
  <si>
    <t>p = 0.00713</t>
  </si>
  <si>
    <t>p = 8.43e-13</t>
  </si>
  <si>
    <t>p = 0.007125</t>
  </si>
  <si>
    <t>p = 0.000907</t>
  </si>
  <si>
    <t>EBSCO Female CS5 NS vs OS</t>
  </si>
  <si>
    <t>p = 0.0009073</t>
  </si>
  <si>
    <t xml:space="preserve">p =0.488 </t>
  </si>
  <si>
    <t>p = 0.4878</t>
  </si>
  <si>
    <t>EBSCO Female CS6 NS vs OS</t>
  </si>
  <si>
    <t>NBS RKC - NS</t>
  </si>
  <si>
    <t>NBS RKC - OS</t>
  </si>
  <si>
    <t>NBS BKC - NS</t>
  </si>
  <si>
    <t>NBS BKC - OS</t>
  </si>
  <si>
    <t>NBS CO - NS</t>
  </si>
  <si>
    <t>NBS CO - OS</t>
  </si>
  <si>
    <t>p = 0.193</t>
  </si>
  <si>
    <t>p = 0.0291</t>
  </si>
  <si>
    <t>p = 0.1931</t>
  </si>
  <si>
    <t>p = 0.840</t>
  </si>
  <si>
    <t>p = 0.852</t>
  </si>
  <si>
    <t>p = 0.8401</t>
  </si>
  <si>
    <t>p = 0.253</t>
  </si>
  <si>
    <t>p  = 0.943</t>
  </si>
  <si>
    <t>p = 0.2526</t>
  </si>
  <si>
    <t>p = 0.00949</t>
  </si>
  <si>
    <t>p = 4.61e-06</t>
  </si>
  <si>
    <t>p = 0.009488</t>
  </si>
  <si>
    <t>p = 0.02429</t>
  </si>
  <si>
    <t>p = 0.00869</t>
  </si>
  <si>
    <t>p = 0.0505</t>
  </si>
  <si>
    <t>p = 0.0222</t>
  </si>
  <si>
    <t>BBRKC - NS - Male - Warm/Cold</t>
  </si>
  <si>
    <t>EBS CB - NS - Male  - Warm/Cold</t>
  </si>
  <si>
    <t xml:space="preserve">EBS CO - NS - Male  - Warm/Cold </t>
  </si>
  <si>
    <t xml:space="preserve">BBRKC - NS - Female - Warm/Cold </t>
  </si>
  <si>
    <t>EBS CB - NS - Female  - Warm/Cold</t>
  </si>
  <si>
    <t>EBS CO - NS - Female  - Warm/Cold</t>
  </si>
  <si>
    <t>BBRKC - Male - NS vs OS</t>
  </si>
  <si>
    <t>EBS CB - Male - NS vs OS</t>
  </si>
  <si>
    <t>EBS CO - Male - NS vs OS</t>
  </si>
  <si>
    <t>SMBKC - Male - NS vs OS</t>
  </si>
  <si>
    <t>BBRKC  - Male - NS vs OS - 132mm cutoff</t>
  </si>
  <si>
    <t>BBRKC - Male - NS vs OS - 79 mm cutoff</t>
  </si>
  <si>
    <t>EBS CB  - Male - NS vs OS - 40mm cutoff</t>
  </si>
  <si>
    <t>EBS CB   - Male - NS vs OS - 106 mm cutoff</t>
  </si>
  <si>
    <t>EBS CO  - Male - NS vs OS - 36 mm cutoff</t>
  </si>
  <si>
    <t>EBS CO  - Male - NS vs OS - 76 mm cutoff</t>
  </si>
  <si>
    <t>EBS CB - Female - NS vs OS</t>
  </si>
  <si>
    <t>EBS CO - Female - NS vs OS</t>
  </si>
  <si>
    <t>EBS CO - Cold</t>
  </si>
  <si>
    <t>EBS CO - Warm</t>
  </si>
  <si>
    <t xml:space="preserve">EBS CB - Cold </t>
  </si>
  <si>
    <t>EBS CB - Warm</t>
  </si>
  <si>
    <t>p = 0.855, 0.99235 with CS4</t>
  </si>
  <si>
    <t>p = 0.0349, 0.06704 with CS4</t>
  </si>
  <si>
    <t>p&lt; 2e-16, 0.00131 with CS4</t>
  </si>
  <si>
    <t>p = 0.000483, 0.00389 with CS4</t>
  </si>
  <si>
    <t>p = 1.24e-05, 0.0071 with CS4</t>
  </si>
  <si>
    <t>p = 0.8911, 0.1406 with CS4</t>
  </si>
  <si>
    <t>p = 0.8548, 0.9924 with CS4</t>
  </si>
  <si>
    <t>EBS CB - Female - Standard</t>
  </si>
  <si>
    <t>EBS CO - Female  - NS</t>
  </si>
  <si>
    <t>EBS - CO- Female  - NS, CS4</t>
  </si>
  <si>
    <t>EBS - CO - Female  - NS, CS5</t>
  </si>
  <si>
    <t>EBS - CO - Female  - NS, CS6</t>
  </si>
  <si>
    <t>EBS - CO - Female - OS, CS4</t>
  </si>
  <si>
    <t>EBS - CO - Female  - OS, CS5</t>
  </si>
  <si>
    <t>EBS - CO - Female - OS, CS6</t>
  </si>
  <si>
    <t>EBS - CB - Female - NS, CS4</t>
  </si>
  <si>
    <t>EBS - CB - Female - NS, CS5</t>
  </si>
  <si>
    <t>EBS - CB - Female - NS, CS6</t>
  </si>
  <si>
    <t>EBS - CB - Female - OS, CS4</t>
  </si>
  <si>
    <t>EBS - CB - Female - OS, CS5</t>
  </si>
  <si>
    <t>EBS - CB - Female - OS, CS6</t>
  </si>
  <si>
    <t>BBRKC - Female - NS - Cold</t>
  </si>
  <si>
    <t>BBRKC - Female - NS - Warm</t>
  </si>
  <si>
    <t>EBS CB - Female - NS - Cold</t>
  </si>
  <si>
    <t>EBS CO - Female - NS - Cold</t>
  </si>
  <si>
    <t xml:space="preserve">EBS CO - Female - NS - Warm </t>
  </si>
  <si>
    <t>EBS CO - Female - Standard</t>
  </si>
  <si>
    <t>EBS CB - Female - NS</t>
  </si>
  <si>
    <t>EBS CB - Female - OS</t>
  </si>
  <si>
    <t>EBS CO - Female - OS</t>
  </si>
  <si>
    <t>EBS CB - Female - NS - Warm</t>
  </si>
  <si>
    <t xml:space="preserve">p = 0.00192 </t>
  </si>
  <si>
    <t>p = 0.203</t>
  </si>
  <si>
    <t>p = 9.58e-15</t>
  </si>
  <si>
    <t>p = 0.0127</t>
  </si>
  <si>
    <t>p = 3.1e-12</t>
  </si>
  <si>
    <t>p = 0.2033</t>
  </si>
  <si>
    <t>p = 0.01266</t>
  </si>
  <si>
    <t>p = 0.762</t>
  </si>
  <si>
    <t>p = 0.869</t>
  </si>
  <si>
    <t>p = 0.7623</t>
  </si>
  <si>
    <t>p = 0.000238</t>
  </si>
  <si>
    <t>p =  0.881</t>
  </si>
  <si>
    <t>p = 0.0002384</t>
  </si>
  <si>
    <t>p = 0.000135</t>
  </si>
  <si>
    <t>p = 0.739</t>
  </si>
  <si>
    <t>p = 0.0001347</t>
  </si>
  <si>
    <t>p = 0.000205</t>
  </si>
  <si>
    <t>p = 8.94e-05</t>
  </si>
  <si>
    <t>p = 6.44e-10</t>
  </si>
  <si>
    <t>p = 0.00923</t>
  </si>
  <si>
    <t>p = 6.438e-10</t>
  </si>
  <si>
    <t>p = 7.34e-06</t>
  </si>
  <si>
    <t>p = 3.3e-05</t>
  </si>
  <si>
    <t>p = 5.60e-08</t>
  </si>
  <si>
    <t>p = 5.49e-12</t>
  </si>
  <si>
    <t>p = 5.602e-08</t>
  </si>
  <si>
    <t>p = 7.177e-10</t>
  </si>
  <si>
    <t>p =7.18e-10</t>
  </si>
  <si>
    <t>p = 0.00701</t>
  </si>
  <si>
    <t xml:space="preserve">p = 0.298 </t>
  </si>
  <si>
    <t>p = 0.007013</t>
  </si>
  <si>
    <t>p = 0.0111</t>
  </si>
  <si>
    <t>p = 0.773</t>
  </si>
  <si>
    <t>p = 0.01107</t>
  </si>
  <si>
    <t>p = 0.000371</t>
  </si>
  <si>
    <t>p = 0.198</t>
  </si>
  <si>
    <t>p = 0.0003712</t>
  </si>
  <si>
    <t>p = 0.0332</t>
  </si>
  <si>
    <t>p = 0.0236</t>
  </si>
  <si>
    <t>p = 0.13286</t>
  </si>
  <si>
    <t>p = 0.00156</t>
  </si>
  <si>
    <t>p = 0.1329</t>
  </si>
  <si>
    <t xml:space="preserve">p = 0.943 </t>
  </si>
  <si>
    <t xml:space="preserve">p = 9.48e-05 </t>
  </si>
  <si>
    <t>BBRKC - Male - NS -Warm/Cold</t>
  </si>
  <si>
    <t>EBS CB - Male - NS - Warm/Cold</t>
  </si>
  <si>
    <t>EBS CO - Male - NS - Warm/Cold</t>
  </si>
  <si>
    <t>NBS BKC - Male - NS vs OS</t>
  </si>
  <si>
    <t>NBS RKC - Male - NS vs OS</t>
  </si>
  <si>
    <t>p = 0.0284</t>
  </si>
  <si>
    <t>p = 0.02836</t>
  </si>
  <si>
    <t>p = 0.0305</t>
  </si>
  <si>
    <t>p = 0.03051</t>
  </si>
  <si>
    <t>EBSCB Female CS4 NS vs OS</t>
  </si>
  <si>
    <t>EBSCB Female CS5 NS vs OS</t>
  </si>
  <si>
    <t>EBSCB Female CS6 NS vs OS</t>
  </si>
  <si>
    <t>p = 0.00206</t>
  </si>
  <si>
    <t>p = 1.81e-12</t>
  </si>
  <si>
    <t>p = 0.002059</t>
  </si>
  <si>
    <t>p = 0.99235</t>
  </si>
  <si>
    <t>p = 0.00711</t>
  </si>
  <si>
    <t>p = 0.9924</t>
  </si>
  <si>
    <t>p = 0.06704</t>
  </si>
  <si>
    <t>p = 0.00131</t>
  </si>
  <si>
    <t>p = 0.14058</t>
  </si>
  <si>
    <t>p = 0.00389</t>
  </si>
  <si>
    <t>p = 0.1406</t>
  </si>
  <si>
    <t>p = 1.77e-05</t>
  </si>
  <si>
    <t>p = 0.0349</t>
  </si>
  <si>
    <t>p = 0.03494</t>
  </si>
  <si>
    <t>p = 0.855</t>
  </si>
  <si>
    <t>p = 1.24e-05</t>
  </si>
  <si>
    <t>p = 0.8548</t>
  </si>
  <si>
    <t>p = 0.488</t>
  </si>
  <si>
    <t>p = 1.13e-10</t>
  </si>
  <si>
    <t>p 0.4878</t>
  </si>
  <si>
    <t>EBS CB - NS - Female - Warm/Cold</t>
  </si>
  <si>
    <t>EBS CO - NS - Female - Warm/Cold</t>
  </si>
  <si>
    <t>BBRKC - NS - Female - Warm/Cold</t>
  </si>
  <si>
    <t>EBS CO - NS - Warm</t>
  </si>
  <si>
    <t>EBS CO - NS - Cold</t>
  </si>
  <si>
    <t>BBRKC - Male - Standard</t>
  </si>
  <si>
    <t>BBRKC - Male - NS</t>
  </si>
  <si>
    <t>BBRKC - Male - OS</t>
  </si>
  <si>
    <t>BBRKC - Male - NS - Warm</t>
  </si>
  <si>
    <t>BBRKC - Male - NS - Cold</t>
  </si>
  <si>
    <t>BBRKC - Male - NS - 79 mm cutoff</t>
  </si>
  <si>
    <t>BBRKC - Male - NS - 132 mm cutoff</t>
  </si>
  <si>
    <t>BBRKC - Male - OS - 132 mm cutoff</t>
  </si>
  <si>
    <t>EBS CB - Male - Standard</t>
  </si>
  <si>
    <t>EBS CB - Male - NS - Warm</t>
  </si>
  <si>
    <t>EBS CB - Male - NS - Cold</t>
  </si>
  <si>
    <t>EBS CB - Male - NS</t>
  </si>
  <si>
    <t>EBS CB - Male - OS</t>
  </si>
  <si>
    <t>EBS CB - Male - NS - 40 mm cutoff</t>
  </si>
  <si>
    <t>EBS CB - Male - NS - 106 mm cutoff</t>
  </si>
  <si>
    <t>EBS CB - Male - OS - 106 mm cutoff</t>
  </si>
  <si>
    <t>Size10mm</t>
  </si>
  <si>
    <t>EBS CO - Female - NS</t>
  </si>
  <si>
    <t>BBRKC - Female - Standard</t>
  </si>
  <si>
    <t>BBRKC_Warm_pct_dif</t>
  </si>
  <si>
    <t>BBRKC_Cold_pct_dif</t>
  </si>
  <si>
    <t>EBSCO_Warm_pct_dif</t>
  </si>
  <si>
    <t>EBSCO_Cold_pct_dif</t>
  </si>
  <si>
    <t>EBSCB_Warm_pct_dif</t>
  </si>
  <si>
    <t>EBSCB_Cold_pct_dif</t>
  </si>
  <si>
    <t>EBS CB - AllMatfem - NS</t>
  </si>
  <si>
    <t>EBS CB - AllMatfem - OS</t>
  </si>
  <si>
    <t>EBSCB_AllMatfem_NS</t>
  </si>
  <si>
    <t>EBSCB_AllMatfem_OS</t>
  </si>
  <si>
    <t>EBSCB_Male_Standard</t>
  </si>
  <si>
    <t>EBSCB_Male_NS_Cold</t>
  </si>
  <si>
    <t>EBSCB_Male_NS_Warm</t>
  </si>
  <si>
    <t>EBSCO_Standard</t>
  </si>
  <si>
    <t>EBSCO_NS_Warm</t>
  </si>
  <si>
    <t>EBSCO_NS_Cold</t>
  </si>
  <si>
    <t>BBRKC_Female_Standard</t>
  </si>
  <si>
    <t>EBSCB_Female_Standard</t>
  </si>
  <si>
    <t>EBSCB_Female_w_clutch_NS</t>
  </si>
  <si>
    <t>EBSCB_Female_w_clutch_NS_Warm</t>
  </si>
  <si>
    <t>EBSCO_Female_w_clutch_NS</t>
  </si>
  <si>
    <t>EBSCO_Female_w_clutch_OS</t>
  </si>
  <si>
    <t>EBSCO_Female_w_clutch_NS_Cold</t>
  </si>
  <si>
    <t xml:space="preserve">EBSCO_Female_w_clutch_NS _Warm </t>
  </si>
  <si>
    <t>EBSCO_Female_NS_CS4</t>
  </si>
  <si>
    <t>EBSCO_Female_NS_CS5</t>
  </si>
  <si>
    <t>EBSCO_Female_NS_CS6</t>
  </si>
  <si>
    <t>EBSCO_Female_OS_CS4</t>
  </si>
  <si>
    <t>EBSCO_Female_OS_CS5</t>
  </si>
  <si>
    <t>EBSCO _Female_OS_CS6</t>
  </si>
  <si>
    <t>EBSCB_Female_NS_CS4</t>
  </si>
  <si>
    <t>EBSCB_Female_NS_CS5</t>
  </si>
  <si>
    <t>EBSCB_Female_NS_CS6</t>
  </si>
  <si>
    <t>EBSCB_Female_OS_CS4</t>
  </si>
  <si>
    <t>EBSCB_Female_OS_CS5</t>
  </si>
  <si>
    <t>EBSCB_Female_OS_CS6</t>
  </si>
  <si>
    <t>EBSCB_Female_w_clutch_OS</t>
  </si>
  <si>
    <t>BBRKC_Female_w_clutch_NS_Cold</t>
  </si>
  <si>
    <t>BBRKC_Female_w_clutch_NS_Warm</t>
  </si>
  <si>
    <t>BBRKC_Female_w_clutch_NS_Cold_pct_dif</t>
  </si>
  <si>
    <t>BBRKC_Female_w_clutch_NS_Warm_pct_dif</t>
  </si>
  <si>
    <t>EBSCB_Female_w_clutch_NS_pct_dif</t>
  </si>
  <si>
    <t>EBSCB_Female_w_clutch_NS_Cold</t>
  </si>
  <si>
    <t>EBSCO_Female_Standard</t>
  </si>
  <si>
    <t>EBSCO_Female_w_clutch_NS_pct_dif</t>
  </si>
  <si>
    <t>EBSCO_Female_w_clutch_OS_pct_dif</t>
  </si>
  <si>
    <t>EBSCO_Female_w_clutch_NS_Cold_pct_dif</t>
  </si>
  <si>
    <t xml:space="preserve">EBSCO_Female_w_clutch_NS _Warm_pct_dif </t>
  </si>
  <si>
    <t>EBSCO_Female_NS_CS4_pct_dif</t>
  </si>
  <si>
    <t>EBSCO_Female_NS_CS5_pct_dif</t>
  </si>
  <si>
    <t>EBSCO_Female_NS_CS6_pct_dif</t>
  </si>
  <si>
    <t>EBSCO_Female_OS_CS4_pct_dif</t>
  </si>
  <si>
    <t>EBSCO_Female_OS_CS5_pct_dif</t>
  </si>
  <si>
    <t>EBSCO _Female_OS_CS6_pct_dif</t>
  </si>
  <si>
    <t>EBSCB_Female_NS_CS4_pct_dif</t>
  </si>
  <si>
    <t>EBSCB_Female_NS_CS5_pct_dif</t>
  </si>
  <si>
    <t>EBSCB_Female_NS_CS6_pct_dif</t>
  </si>
  <si>
    <t>EBSCB_Female_OS_CS4_pct_dif</t>
  </si>
  <si>
    <t>EBSCB_Female_OS_CS5_pct_dif</t>
  </si>
  <si>
    <t>EBSCB_Female_OS_CS6_pct_dif</t>
  </si>
  <si>
    <t>EBSCB_AllMatfem_NS_pct_dif</t>
  </si>
  <si>
    <t>EBSCB_AllMatfem_OS_pct_dif</t>
  </si>
  <si>
    <t>EBSCO_AllMatfem_NS</t>
  </si>
  <si>
    <t>EBSCO_AllMatfem_OS</t>
  </si>
  <si>
    <t>EBSCO_AllMatfem_NS_pct_dif</t>
  </si>
  <si>
    <t>EBSCO_AllMatfem_OS_pct_dif</t>
  </si>
  <si>
    <t>EBS CO - AllMatfem - NS</t>
  </si>
  <si>
    <t>EBS CO - AllMatfem - OS</t>
  </si>
  <si>
    <t>EBSCB_Female_w_clutch_NS_Cold_pct_dif</t>
  </si>
  <si>
    <t>EBSCB_Female_w_clutch_NS_Warm_pct_dif</t>
  </si>
  <si>
    <t>NS - RKC - Male -NS</t>
  </si>
  <si>
    <t>NS - RKC - Male -OS</t>
  </si>
  <si>
    <t>NBS - CO - Male - All</t>
  </si>
  <si>
    <t>EBS - CB - AllMatfem - NS</t>
  </si>
  <si>
    <t>EBS -CB - AllMatfem - OS</t>
  </si>
  <si>
    <t>NBS_CO_Male_All</t>
  </si>
  <si>
    <t>NS_RKC_Male_NS</t>
  </si>
  <si>
    <t>NS_RKC_Male_OS</t>
  </si>
  <si>
    <t>NBS_CO_Male_All_pct_dif</t>
  </si>
  <si>
    <t>NS_RKC_Male_NS_pct_dif</t>
  </si>
  <si>
    <t>NS_RKC_Male_OS_pct_dif</t>
  </si>
  <si>
    <t>SMBKC_Standard</t>
  </si>
  <si>
    <t>SMBKC_NS</t>
  </si>
  <si>
    <t>SMBKC_OS</t>
  </si>
  <si>
    <t>SMBKC_NS_pct_dif</t>
  </si>
  <si>
    <t>SMBKC_OS_pct_dif</t>
  </si>
  <si>
    <t>NBS - BKC - Male - NS</t>
  </si>
  <si>
    <t>NBS_BKC_Male_NS</t>
  </si>
  <si>
    <t>NBS_BKC_Male_NS_pct_dif</t>
  </si>
  <si>
    <t>NBS_BKC_Male_OS</t>
  </si>
  <si>
    <t>NBS - BKC - Male - OS</t>
  </si>
  <si>
    <t>NBS_BKC_Male_OS_pct_dif</t>
  </si>
  <si>
    <t>BBRKC - Matfem</t>
  </si>
  <si>
    <t>NS  RKC - Male -NS</t>
  </si>
  <si>
    <t>NBS  BKC - Male -OS</t>
  </si>
  <si>
    <t>NBS  BKC - Male - NS</t>
  </si>
  <si>
    <t>NS  RKC - Male - OS</t>
  </si>
  <si>
    <t>NBS CO - Male - All</t>
  </si>
  <si>
    <t>NBS CO -NS+OS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</si>
</sst>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Fill="1"/>
    <xf numFmtId="0" fontId="6" fillId="0" borderId="0" xfId="0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  <xf numFmtId="165" fontId="6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H25" sqref="H25"/>
    </sheetView>
  </sheetViews>
  <sheetFormatPr defaultRowHeight="14.4" x14ac:dyDescent="0.3"/>
  <cols>
    <col min="2" max="2" width="10.33203125" bestFit="1" customWidth="1"/>
    <col min="3" max="3" width="10.44140625" bestFit="1" customWidth="1"/>
    <col min="4" max="5" width="10.33203125" bestFit="1" customWidth="1"/>
    <col min="6" max="6" width="10.44140625" bestFit="1" customWidth="1"/>
    <col min="8" max="8" width="18.109375" bestFit="1" customWidth="1"/>
    <col min="9" max="9" width="18.109375" customWidth="1"/>
    <col min="18" max="18" width="14.33203125" bestFit="1" customWidth="1"/>
  </cols>
  <sheetData>
    <row r="1" spans="1:21" x14ac:dyDescent="0.3">
      <c r="A1" t="s">
        <v>0</v>
      </c>
      <c r="B1" t="s">
        <v>6</v>
      </c>
      <c r="C1" t="s">
        <v>5</v>
      </c>
      <c r="D1" t="s">
        <v>3</v>
      </c>
      <c r="E1" t="s">
        <v>1</v>
      </c>
      <c r="F1" t="s">
        <v>4</v>
      </c>
      <c r="G1" t="s">
        <v>2</v>
      </c>
      <c r="H1" t="s">
        <v>21</v>
      </c>
      <c r="K1" t="s">
        <v>22</v>
      </c>
      <c r="L1" t="s">
        <v>23</v>
      </c>
      <c r="M1" t="s">
        <v>7</v>
      </c>
      <c r="N1" t="s">
        <v>8</v>
      </c>
      <c r="R1" t="s">
        <v>87</v>
      </c>
      <c r="S1" t="s">
        <v>88</v>
      </c>
      <c r="T1" t="s">
        <v>89</v>
      </c>
      <c r="U1" t="s">
        <v>90</v>
      </c>
    </row>
    <row r="2" spans="1:21" x14ac:dyDescent="0.3">
      <c r="A2">
        <v>1975</v>
      </c>
      <c r="F2">
        <v>32</v>
      </c>
      <c r="G2">
        <v>8</v>
      </c>
      <c r="J2" t="s">
        <v>24</v>
      </c>
      <c r="K2">
        <f>SUM(B3:B18)</f>
        <v>1850</v>
      </c>
      <c r="L2">
        <f>SUM(C3:C18)</f>
        <v>584</v>
      </c>
      <c r="M2">
        <f>B3+SUM(B5:B11)+B16</f>
        <v>1346</v>
      </c>
      <c r="N2">
        <f>B4+B12+B14+B18</f>
        <v>504</v>
      </c>
      <c r="Q2" t="s">
        <v>25</v>
      </c>
      <c r="R2">
        <v>1752</v>
      </c>
      <c r="S2">
        <v>1562</v>
      </c>
      <c r="T2">
        <v>1218</v>
      </c>
      <c r="U2">
        <v>977</v>
      </c>
    </row>
    <row r="3" spans="1:21" x14ac:dyDescent="0.3">
      <c r="A3">
        <v>2000</v>
      </c>
      <c r="B3">
        <v>184</v>
      </c>
      <c r="C3">
        <v>107</v>
      </c>
      <c r="D3">
        <v>217</v>
      </c>
      <c r="E3">
        <v>43</v>
      </c>
      <c r="F3">
        <v>145</v>
      </c>
      <c r="G3">
        <v>43</v>
      </c>
      <c r="H3" t="s">
        <v>7</v>
      </c>
      <c r="J3" t="s">
        <v>25</v>
      </c>
      <c r="K3">
        <f>SUM(D3:D18)</f>
        <v>3480</v>
      </c>
      <c r="L3">
        <f>SUM(E3:E18)</f>
        <v>2165</v>
      </c>
      <c r="Q3" t="s">
        <v>26</v>
      </c>
      <c r="R3">
        <v>2741</v>
      </c>
      <c r="S3">
        <v>1765</v>
      </c>
      <c r="T3">
        <v>1421</v>
      </c>
      <c r="U3" t="s">
        <v>102</v>
      </c>
    </row>
    <row r="4" spans="1:21" x14ac:dyDescent="0.3">
      <c r="A4">
        <v>2001</v>
      </c>
      <c r="B4">
        <v>135</v>
      </c>
      <c r="C4">
        <v>21</v>
      </c>
      <c r="D4">
        <v>103</v>
      </c>
      <c r="E4">
        <v>12</v>
      </c>
      <c r="F4">
        <v>122</v>
      </c>
      <c r="G4">
        <v>5</v>
      </c>
      <c r="H4" t="s">
        <v>8</v>
      </c>
      <c r="J4" t="s">
        <v>26</v>
      </c>
      <c r="K4">
        <f>SUM(F2:F18)</f>
        <v>4764</v>
      </c>
      <c r="L4">
        <f>SUM(G2:G18)</f>
        <v>2102</v>
      </c>
    </row>
    <row r="5" spans="1:21" x14ac:dyDescent="0.3">
      <c r="A5">
        <v>2006</v>
      </c>
      <c r="B5">
        <v>218</v>
      </c>
      <c r="C5">
        <v>28</v>
      </c>
      <c r="D5">
        <v>129</v>
      </c>
      <c r="E5">
        <v>66</v>
      </c>
      <c r="F5">
        <v>322</v>
      </c>
      <c r="G5">
        <v>122</v>
      </c>
      <c r="H5" t="s">
        <v>7</v>
      </c>
    </row>
    <row r="6" spans="1:21" x14ac:dyDescent="0.3">
      <c r="A6">
        <v>2007</v>
      </c>
      <c r="B6">
        <v>172</v>
      </c>
      <c r="C6">
        <v>85</v>
      </c>
      <c r="D6">
        <v>137</v>
      </c>
      <c r="E6">
        <v>135</v>
      </c>
      <c r="F6">
        <v>281</v>
      </c>
      <c r="G6">
        <v>68</v>
      </c>
      <c r="H6" t="s">
        <v>7</v>
      </c>
    </row>
    <row r="7" spans="1:21" x14ac:dyDescent="0.3">
      <c r="A7">
        <v>2008</v>
      </c>
      <c r="B7">
        <v>20</v>
      </c>
      <c r="C7">
        <v>28</v>
      </c>
      <c r="D7">
        <v>10</v>
      </c>
      <c r="F7">
        <v>1</v>
      </c>
      <c r="H7" t="s">
        <v>7</v>
      </c>
    </row>
    <row r="8" spans="1:21" x14ac:dyDescent="0.3">
      <c r="A8">
        <v>2009</v>
      </c>
      <c r="B8">
        <v>112</v>
      </c>
      <c r="C8">
        <v>30</v>
      </c>
      <c r="D8">
        <v>108</v>
      </c>
      <c r="E8">
        <v>107</v>
      </c>
      <c r="F8">
        <v>180</v>
      </c>
      <c r="G8">
        <v>101</v>
      </c>
      <c r="H8" t="s">
        <v>7</v>
      </c>
    </row>
    <row r="9" spans="1:21" x14ac:dyDescent="0.3">
      <c r="A9">
        <v>2010</v>
      </c>
      <c r="B9">
        <v>183</v>
      </c>
      <c r="C9">
        <v>40</v>
      </c>
      <c r="D9">
        <v>583</v>
      </c>
      <c r="E9">
        <v>200</v>
      </c>
      <c r="F9">
        <v>382</v>
      </c>
      <c r="G9">
        <v>236</v>
      </c>
      <c r="H9" t="s">
        <v>7</v>
      </c>
    </row>
    <row r="10" spans="1:21" x14ac:dyDescent="0.3">
      <c r="A10">
        <v>2011</v>
      </c>
      <c r="B10">
        <v>121</v>
      </c>
      <c r="C10">
        <v>52</v>
      </c>
      <c r="D10">
        <v>95</v>
      </c>
      <c r="E10">
        <v>74</v>
      </c>
      <c r="F10">
        <v>342</v>
      </c>
      <c r="G10">
        <v>112</v>
      </c>
      <c r="H10" t="s">
        <v>7</v>
      </c>
    </row>
    <row r="11" spans="1:21" x14ac:dyDescent="0.3">
      <c r="A11">
        <v>2012</v>
      </c>
      <c r="B11">
        <v>176</v>
      </c>
      <c r="C11">
        <v>75</v>
      </c>
      <c r="D11">
        <v>448</v>
      </c>
      <c r="E11">
        <v>165</v>
      </c>
      <c r="F11">
        <v>674</v>
      </c>
      <c r="G11">
        <v>334</v>
      </c>
      <c r="H11" t="s">
        <v>7</v>
      </c>
    </row>
    <row r="12" spans="1:21" x14ac:dyDescent="0.3">
      <c r="A12">
        <v>2013</v>
      </c>
      <c r="B12">
        <v>109</v>
      </c>
      <c r="C12">
        <v>42</v>
      </c>
      <c r="D12">
        <v>4</v>
      </c>
      <c r="F12">
        <v>646</v>
      </c>
      <c r="G12">
        <v>232</v>
      </c>
      <c r="H12" t="s">
        <v>8</v>
      </c>
    </row>
    <row r="13" spans="1:21" x14ac:dyDescent="0.3">
      <c r="A13">
        <v>2014</v>
      </c>
      <c r="D13">
        <v>503</v>
      </c>
      <c r="E13">
        <v>225</v>
      </c>
    </row>
    <row r="14" spans="1:21" x14ac:dyDescent="0.3">
      <c r="A14">
        <v>2015</v>
      </c>
      <c r="B14">
        <v>146</v>
      </c>
      <c r="C14">
        <v>17</v>
      </c>
      <c r="F14">
        <v>337</v>
      </c>
      <c r="G14">
        <v>328</v>
      </c>
      <c r="H14" t="s">
        <v>8</v>
      </c>
    </row>
    <row r="15" spans="1:21" x14ac:dyDescent="0.3">
      <c r="A15">
        <v>2016</v>
      </c>
      <c r="D15">
        <v>253</v>
      </c>
      <c r="E15">
        <v>349</v>
      </c>
    </row>
    <row r="16" spans="1:21" x14ac:dyDescent="0.3">
      <c r="A16">
        <v>2017</v>
      </c>
      <c r="B16">
        <v>160</v>
      </c>
      <c r="C16">
        <v>38</v>
      </c>
      <c r="D16">
        <v>120</v>
      </c>
      <c r="E16">
        <v>265</v>
      </c>
      <c r="F16">
        <v>555</v>
      </c>
      <c r="G16">
        <v>301</v>
      </c>
      <c r="H16" t="s">
        <v>7</v>
      </c>
    </row>
    <row r="17" spans="1:8" x14ac:dyDescent="0.3">
      <c r="A17">
        <v>2018</v>
      </c>
      <c r="D17">
        <v>759</v>
      </c>
      <c r="E17">
        <v>512</v>
      </c>
      <c r="F17">
        <v>28</v>
      </c>
      <c r="G17">
        <v>12</v>
      </c>
    </row>
    <row r="18" spans="1:8" x14ac:dyDescent="0.3">
      <c r="A18">
        <v>2019</v>
      </c>
      <c r="B18">
        <v>114</v>
      </c>
      <c r="C18">
        <v>21</v>
      </c>
      <c r="D18">
        <v>11</v>
      </c>
      <c r="E18">
        <v>12</v>
      </c>
      <c r="F18">
        <v>717</v>
      </c>
      <c r="G18">
        <v>200</v>
      </c>
      <c r="H18" t="s">
        <v>8</v>
      </c>
    </row>
    <row r="25" spans="1:8" x14ac:dyDescent="0.3">
      <c r="C25">
        <f>SUM(B3:C18)</f>
        <v>2434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3" sqref="B23"/>
    </sheetView>
  </sheetViews>
  <sheetFormatPr defaultRowHeight="14.4" x14ac:dyDescent="0.3"/>
  <cols>
    <col min="2" max="2" width="19.6640625" bestFit="1" customWidth="1"/>
    <col min="3" max="3" width="18.33203125" bestFit="1" customWidth="1"/>
  </cols>
  <sheetData>
    <row r="1" spans="1:3" ht="15.6" x14ac:dyDescent="0.3">
      <c r="A1" s="2" t="s">
        <v>55</v>
      </c>
      <c r="B1" s="2" t="s">
        <v>56</v>
      </c>
      <c r="C1" s="2" t="s">
        <v>57</v>
      </c>
    </row>
    <row r="2" spans="1:3" ht="15.6" x14ac:dyDescent="0.3">
      <c r="A2" s="2" t="s">
        <v>24</v>
      </c>
      <c r="B2" s="6">
        <v>0.8159769</v>
      </c>
      <c r="C2" s="6">
        <v>0.90791219999999995</v>
      </c>
    </row>
    <row r="3" spans="1:3" ht="15.6" x14ac:dyDescent="0.3">
      <c r="A3" s="2" t="s">
        <v>58</v>
      </c>
      <c r="B3" s="6">
        <v>3.0103610000000001</v>
      </c>
      <c r="C3" s="6">
        <v>3.1927189999999999</v>
      </c>
    </row>
    <row r="4" spans="1:3" ht="15.6" x14ac:dyDescent="0.3">
      <c r="A4" s="2" t="s">
        <v>59</v>
      </c>
      <c r="B4" s="6">
        <v>2.3749410000000002</v>
      </c>
      <c r="C4" s="6">
        <v>2.6935699999999998</v>
      </c>
    </row>
    <row r="5" spans="1:3" ht="15.6" x14ac:dyDescent="0.3">
      <c r="A5" s="2" t="s">
        <v>26</v>
      </c>
      <c r="B5" s="6">
        <v>1.242149E-2</v>
      </c>
      <c r="C5" s="6">
        <v>-0.1781421</v>
      </c>
    </row>
    <row r="6" spans="1:3" ht="15.6" x14ac:dyDescent="0.3">
      <c r="A6" s="2"/>
      <c r="B6" s="2"/>
      <c r="C6" s="2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6" sqref="C6"/>
    </sheetView>
  </sheetViews>
  <sheetFormatPr defaultRowHeight="14.4" x14ac:dyDescent="0.3"/>
  <cols>
    <col min="1" max="1" width="17.33203125" bestFit="1" customWidth="1"/>
    <col min="3" max="3" width="14.6640625" bestFit="1" customWidth="1"/>
    <col min="4" max="4" width="17.33203125" bestFit="1" customWidth="1"/>
  </cols>
  <sheetData>
    <row r="1" spans="1:5" x14ac:dyDescent="0.3">
      <c r="A1" t="s">
        <v>65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 t="s">
        <v>62</v>
      </c>
    </row>
    <row r="3" spans="1:5" x14ac:dyDescent="0.3">
      <c r="A3" t="s">
        <v>63</v>
      </c>
      <c r="B3">
        <v>2.7340099999999999E-4</v>
      </c>
      <c r="C3">
        <v>3.0142540000000002</v>
      </c>
      <c r="D3">
        <v>2.079514E-4</v>
      </c>
      <c r="E3">
        <v>3.0919660000000002</v>
      </c>
    </row>
    <row r="4" spans="1:5" x14ac:dyDescent="0.3">
      <c r="A4" t="s">
        <v>64</v>
      </c>
      <c r="B4">
        <v>2.7439860000000001E-4</v>
      </c>
      <c r="C4">
        <v>3.0142540000000002</v>
      </c>
      <c r="D4">
        <v>2.0835839999999999E-4</v>
      </c>
      <c r="E4">
        <v>3.0919660000000002</v>
      </c>
    </row>
    <row r="5" spans="1:5" x14ac:dyDescent="0.3">
      <c r="A5" t="s">
        <v>66</v>
      </c>
    </row>
    <row r="6" spans="1:5" x14ac:dyDescent="0.3">
      <c r="A6" t="s">
        <v>67</v>
      </c>
      <c r="B6">
        <v>2.3695650000000001E-4</v>
      </c>
      <c r="C6">
        <v>3.11951</v>
      </c>
      <c r="D6">
        <v>3.428293E-4</v>
      </c>
      <c r="E6">
        <v>3.0517479999999999</v>
      </c>
    </row>
    <row r="7" spans="1:5" x14ac:dyDescent="0.3">
      <c r="A7" t="s">
        <v>68</v>
      </c>
      <c r="B7">
        <v>2.3778819999999999E-4</v>
      </c>
      <c r="C7">
        <v>3.1195089999999999</v>
      </c>
      <c r="D7">
        <v>3.4347739999999999E-4</v>
      </c>
      <c r="E7">
        <v>3.0517479999999999</v>
      </c>
    </row>
    <row r="8" spans="1:5" x14ac:dyDescent="0.3">
      <c r="A8" t="s">
        <v>69</v>
      </c>
    </row>
    <row r="9" spans="1:5" x14ac:dyDescent="0.3">
      <c r="A9" t="s">
        <v>70</v>
      </c>
      <c r="B9">
        <v>3.8990010000000002E-4</v>
      </c>
      <c r="C9">
        <v>3.1478860000000002</v>
      </c>
      <c r="D9">
        <v>4.8090300000000003E-4</v>
      </c>
      <c r="E9">
        <v>3.1111659999999999</v>
      </c>
    </row>
    <row r="10" spans="1:5" x14ac:dyDescent="0.3">
      <c r="A10" t="s">
        <v>71</v>
      </c>
      <c r="B10">
        <v>3.9084450000000001E-4</v>
      </c>
      <c r="C10">
        <v>3.1478860000000002</v>
      </c>
      <c r="D10">
        <v>4.8189169999999999E-4</v>
      </c>
      <c r="E10" s="7">
        <v>3.1111659999999999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M12" sqref="M12"/>
    </sheetView>
  </sheetViews>
  <sheetFormatPr defaultRowHeight="14.4" x14ac:dyDescent="0.3"/>
  <cols>
    <col min="1" max="1" width="15.109375" bestFit="1" customWidth="1"/>
    <col min="2" max="2" width="13.88671875" bestFit="1" customWidth="1"/>
    <col min="3" max="3" width="15.109375" bestFit="1" customWidth="1"/>
  </cols>
  <sheetData>
    <row r="1" spans="1:4" x14ac:dyDescent="0.3">
      <c r="A1" t="s">
        <v>157</v>
      </c>
      <c r="B1" t="s">
        <v>158</v>
      </c>
      <c r="C1" t="s">
        <v>159</v>
      </c>
      <c r="D1" t="s">
        <v>160</v>
      </c>
    </row>
    <row r="2" spans="1:4" x14ac:dyDescent="0.3">
      <c r="A2">
        <v>2001</v>
      </c>
      <c r="B2">
        <v>2000</v>
      </c>
      <c r="C2">
        <v>2003</v>
      </c>
      <c r="D2">
        <v>2007</v>
      </c>
    </row>
    <row r="3" spans="1:4" x14ac:dyDescent="0.3">
      <c r="A3">
        <v>2002</v>
      </c>
      <c r="B3">
        <v>2006</v>
      </c>
      <c r="C3">
        <v>2005</v>
      </c>
      <c r="D3">
        <v>2008</v>
      </c>
    </row>
    <row r="4" spans="1:4" x14ac:dyDescent="0.3">
      <c r="A4">
        <v>2003</v>
      </c>
      <c r="B4">
        <v>2007</v>
      </c>
      <c r="C4">
        <v>2016</v>
      </c>
      <c r="D4">
        <v>2009</v>
      </c>
    </row>
    <row r="5" spans="1:4" x14ac:dyDescent="0.3">
      <c r="A5">
        <v>2004</v>
      </c>
      <c r="B5">
        <v>2008</v>
      </c>
      <c r="C5">
        <v>2018</v>
      </c>
      <c r="D5">
        <v>2010</v>
      </c>
    </row>
    <row r="6" spans="1:4" x14ac:dyDescent="0.3">
      <c r="A6">
        <v>2005</v>
      </c>
      <c r="B6">
        <v>2009</v>
      </c>
      <c r="C6">
        <v>2019</v>
      </c>
      <c r="D6">
        <v>2012</v>
      </c>
    </row>
    <row r="7" spans="1:4" x14ac:dyDescent="0.3">
      <c r="A7">
        <v>2013</v>
      </c>
      <c r="B7">
        <v>2010</v>
      </c>
    </row>
    <row r="8" spans="1:4" x14ac:dyDescent="0.3">
      <c r="A8">
        <v>2014</v>
      </c>
      <c r="B8">
        <v>2011</v>
      </c>
    </row>
    <row r="9" spans="1:4" x14ac:dyDescent="0.3">
      <c r="A9">
        <v>2015</v>
      </c>
      <c r="B9">
        <v>2012</v>
      </c>
    </row>
    <row r="10" spans="1:4" x14ac:dyDescent="0.3">
      <c r="A10">
        <v>2016</v>
      </c>
      <c r="B10">
        <v>2017</v>
      </c>
    </row>
    <row r="11" spans="1:4" x14ac:dyDescent="0.3">
      <c r="A11">
        <v>2018</v>
      </c>
    </row>
    <row r="12" spans="1:4" x14ac:dyDescent="0.3">
      <c r="A12">
        <v>2019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4" sqref="E24"/>
    </sheetView>
  </sheetViews>
  <sheetFormatPr defaultRowHeight="14.4" x14ac:dyDescent="0.3"/>
  <cols>
    <col min="1" max="1" width="21.5546875" bestFit="1" customWidth="1"/>
    <col min="2" max="2" width="11.44140625" customWidth="1"/>
    <col min="3" max="3" width="13.6640625" customWidth="1"/>
    <col min="4" max="4" width="21.5546875" bestFit="1" customWidth="1"/>
    <col min="5" max="5" width="19.109375" bestFit="1" customWidth="1"/>
    <col min="6" max="6" width="12" bestFit="1" customWidth="1"/>
  </cols>
  <sheetData>
    <row r="1" spans="1:7" x14ac:dyDescent="0.3">
      <c r="B1" t="s">
        <v>171</v>
      </c>
      <c r="C1" t="s">
        <v>169</v>
      </c>
      <c r="D1" t="s">
        <v>170</v>
      </c>
      <c r="E1" t="s">
        <v>172</v>
      </c>
      <c r="F1" t="s">
        <v>173</v>
      </c>
      <c r="G1" t="s">
        <v>174</v>
      </c>
    </row>
    <row r="2" spans="1:7" x14ac:dyDescent="0.3">
      <c r="A2" t="s">
        <v>161</v>
      </c>
      <c r="B2">
        <v>1414.307</v>
      </c>
      <c r="C2">
        <v>1067.818</v>
      </c>
      <c r="D2">
        <v>218.9914</v>
      </c>
      <c r="E2">
        <v>166.7595</v>
      </c>
      <c r="F2">
        <v>183.71799999999999</v>
      </c>
      <c r="G2">
        <v>59.726779999999998</v>
      </c>
    </row>
    <row r="3" spans="1:7" x14ac:dyDescent="0.3">
      <c r="A3" t="s">
        <v>162</v>
      </c>
      <c r="B3">
        <v>890.93880000000001</v>
      </c>
      <c r="C3">
        <v>376.428</v>
      </c>
      <c r="D3">
        <v>232.64400000000001</v>
      </c>
      <c r="E3">
        <v>63.176220000000001</v>
      </c>
      <c r="F3">
        <v>188.26070000000001</v>
      </c>
      <c r="G3">
        <v>23.316269999999999</v>
      </c>
    </row>
    <row r="4" spans="1:7" x14ac:dyDescent="0.3">
      <c r="A4" t="s">
        <v>163</v>
      </c>
      <c r="B4">
        <v>1668.442</v>
      </c>
      <c r="C4">
        <v>1271.1199999999999</v>
      </c>
      <c r="D4">
        <v>206.13890000000001</v>
      </c>
      <c r="E4">
        <v>158.97630000000001</v>
      </c>
      <c r="F4">
        <v>200.12010000000001</v>
      </c>
      <c r="G4">
        <v>67.608869999999996</v>
      </c>
    </row>
    <row r="5" spans="1:7" x14ac:dyDescent="0.3">
      <c r="A5" t="s">
        <v>164</v>
      </c>
      <c r="B5">
        <v>1018.912</v>
      </c>
      <c r="C5">
        <v>441.52949999999998</v>
      </c>
      <c r="D5">
        <v>238.74539999999999</v>
      </c>
      <c r="E5">
        <v>60.018210000000003</v>
      </c>
      <c r="F5">
        <v>158.3801</v>
      </c>
      <c r="G5">
        <v>27.517309999999998</v>
      </c>
    </row>
    <row r="7" spans="1:7" x14ac:dyDescent="0.3">
      <c r="A7" t="s">
        <v>165</v>
      </c>
      <c r="B7">
        <v>1499.914</v>
      </c>
      <c r="C7">
        <v>1019.15</v>
      </c>
      <c r="D7">
        <v>223.76439999999999</v>
      </c>
      <c r="E7">
        <v>162.79859999999999</v>
      </c>
      <c r="F7">
        <v>166.91560000000001</v>
      </c>
      <c r="G7">
        <v>64.516289999999998</v>
      </c>
    </row>
    <row r="8" spans="1:7" x14ac:dyDescent="0.3">
      <c r="A8" t="s">
        <v>166</v>
      </c>
      <c r="B8">
        <v>886.10709999999995</v>
      </c>
      <c r="C8">
        <v>342.9316</v>
      </c>
      <c r="D8">
        <v>237.19489999999999</v>
      </c>
      <c r="E8">
        <v>66.085710000000006</v>
      </c>
      <c r="F8">
        <v>187.9872</v>
      </c>
      <c r="G8">
        <v>26.057950000000002</v>
      </c>
    </row>
    <row r="9" spans="1:7" x14ac:dyDescent="0.3">
      <c r="A9" t="s">
        <v>167</v>
      </c>
      <c r="B9">
        <v>1523.771</v>
      </c>
      <c r="C9">
        <v>1408.6579999999999</v>
      </c>
      <c r="D9">
        <v>177.172</v>
      </c>
      <c r="E9">
        <v>152.42959999999999</v>
      </c>
      <c r="F9">
        <v>224.49379999999999</v>
      </c>
      <c r="G9">
        <v>57.084249999999997</v>
      </c>
    </row>
    <row r="10" spans="1:7" x14ac:dyDescent="0.3">
      <c r="A10" t="s">
        <v>168</v>
      </c>
      <c r="B10">
        <v>920.52030000000002</v>
      </c>
      <c r="C10">
        <v>398.8553</v>
      </c>
      <c r="D10">
        <v>239.25819999999999</v>
      </c>
      <c r="E10">
        <v>52.626190000000001</v>
      </c>
      <c r="F10">
        <v>139.79239999999999</v>
      </c>
      <c r="G10">
        <v>16.91339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F1"/>
    </sheetView>
  </sheetViews>
  <sheetFormatPr defaultRowHeight="14.4" x14ac:dyDescent="0.3"/>
  <cols>
    <col min="1" max="1" width="6.5546875" customWidth="1"/>
    <col min="2" max="2" width="15.44140625" bestFit="1" customWidth="1"/>
    <col min="3" max="3" width="10.33203125" bestFit="1" customWidth="1"/>
    <col min="4" max="4" width="10.44140625" bestFit="1" customWidth="1"/>
    <col min="5" max="5" width="18.5546875" bestFit="1" customWidth="1"/>
    <col min="6" max="7" width="18.6640625" bestFit="1" customWidth="1"/>
    <col min="8" max="8" width="18.5546875" customWidth="1"/>
  </cols>
  <sheetData>
    <row r="1" spans="1:8" x14ac:dyDescent="0.3">
      <c r="A1" t="s">
        <v>0</v>
      </c>
      <c r="B1" t="s">
        <v>468</v>
      </c>
      <c r="C1" t="s">
        <v>76</v>
      </c>
      <c r="D1" t="s">
        <v>77</v>
      </c>
      <c r="E1" t="s">
        <v>79</v>
      </c>
      <c r="F1" t="s">
        <v>80</v>
      </c>
      <c r="G1" t="s">
        <v>82</v>
      </c>
      <c r="H1" t="s">
        <v>83</v>
      </c>
    </row>
    <row r="2" spans="1:8" x14ac:dyDescent="0.3">
      <c r="A2">
        <v>2000</v>
      </c>
      <c r="B2">
        <v>32</v>
      </c>
      <c r="C2">
        <v>1</v>
      </c>
      <c r="D2">
        <v>2</v>
      </c>
      <c r="E2">
        <v>15</v>
      </c>
      <c r="F2">
        <v>17</v>
      </c>
      <c r="G2">
        <v>36</v>
      </c>
      <c r="H2">
        <v>27</v>
      </c>
    </row>
    <row r="3" spans="1:8" x14ac:dyDescent="0.3">
      <c r="A3">
        <v>2001</v>
      </c>
      <c r="B3">
        <v>29</v>
      </c>
      <c r="C3">
        <v>5</v>
      </c>
      <c r="D3">
        <v>1</v>
      </c>
      <c r="E3">
        <v>25</v>
      </c>
      <c r="F3">
        <v>4</v>
      </c>
      <c r="G3">
        <v>60</v>
      </c>
      <c r="H3">
        <v>0</v>
      </c>
    </row>
    <row r="4" spans="1:8" x14ac:dyDescent="0.3">
      <c r="A4">
        <v>2006</v>
      </c>
      <c r="B4">
        <v>46</v>
      </c>
      <c r="C4">
        <v>25</v>
      </c>
      <c r="D4">
        <v>3</v>
      </c>
      <c r="E4">
        <v>27</v>
      </c>
      <c r="F4">
        <v>19</v>
      </c>
      <c r="G4">
        <v>231</v>
      </c>
      <c r="H4">
        <v>65</v>
      </c>
    </row>
    <row r="5" spans="1:8" x14ac:dyDescent="0.3">
      <c r="A5">
        <v>2007</v>
      </c>
      <c r="B5">
        <v>67</v>
      </c>
      <c r="C5">
        <v>77</v>
      </c>
      <c r="D5">
        <v>13</v>
      </c>
      <c r="E5">
        <v>36</v>
      </c>
      <c r="F5">
        <v>31</v>
      </c>
      <c r="G5">
        <v>158</v>
      </c>
      <c r="H5">
        <v>28</v>
      </c>
    </row>
    <row r="6" spans="1:8" x14ac:dyDescent="0.3">
      <c r="A6">
        <v>2008</v>
      </c>
      <c r="B6">
        <v>109</v>
      </c>
      <c r="C6">
        <v>62</v>
      </c>
      <c r="D6">
        <v>27</v>
      </c>
      <c r="E6">
        <v>27</v>
      </c>
      <c r="F6">
        <v>84</v>
      </c>
      <c r="G6">
        <v>212</v>
      </c>
      <c r="H6">
        <v>122</v>
      </c>
    </row>
    <row r="7" spans="1:8" x14ac:dyDescent="0.3">
      <c r="A7">
        <v>2009</v>
      </c>
      <c r="B7">
        <v>58</v>
      </c>
      <c r="C7">
        <v>116</v>
      </c>
      <c r="D7">
        <v>31</v>
      </c>
      <c r="E7">
        <v>15</v>
      </c>
      <c r="F7">
        <v>44</v>
      </c>
      <c r="G7">
        <v>104</v>
      </c>
      <c r="H7">
        <v>58</v>
      </c>
    </row>
    <row r="8" spans="1:8" x14ac:dyDescent="0.3">
      <c r="A8">
        <v>2010</v>
      </c>
      <c r="B8">
        <v>198</v>
      </c>
      <c r="C8">
        <v>267</v>
      </c>
      <c r="D8">
        <v>30</v>
      </c>
      <c r="E8">
        <v>58</v>
      </c>
      <c r="F8">
        <v>140</v>
      </c>
      <c r="G8">
        <v>441</v>
      </c>
      <c r="H8">
        <v>144</v>
      </c>
    </row>
    <row r="9" spans="1:8" x14ac:dyDescent="0.3">
      <c r="A9">
        <v>2011</v>
      </c>
      <c r="B9">
        <v>116</v>
      </c>
      <c r="C9">
        <v>119</v>
      </c>
      <c r="D9">
        <v>26</v>
      </c>
      <c r="E9">
        <v>36</v>
      </c>
      <c r="F9">
        <v>80</v>
      </c>
      <c r="G9">
        <v>339</v>
      </c>
      <c r="H9">
        <v>126</v>
      </c>
    </row>
    <row r="10" spans="1:8" x14ac:dyDescent="0.3">
      <c r="A10">
        <v>2012</v>
      </c>
      <c r="B10">
        <v>0</v>
      </c>
      <c r="C10">
        <v>113</v>
      </c>
      <c r="D10">
        <v>73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2013</v>
      </c>
      <c r="B11">
        <v>0</v>
      </c>
      <c r="C11">
        <v>46</v>
      </c>
      <c r="D11">
        <v>3</v>
      </c>
      <c r="E11">
        <v>0</v>
      </c>
      <c r="F11">
        <v>0</v>
      </c>
      <c r="G11">
        <v>657</v>
      </c>
      <c r="H11">
        <v>58</v>
      </c>
    </row>
    <row r="12" spans="1:8" x14ac:dyDescent="0.3">
      <c r="A12">
        <v>2014</v>
      </c>
      <c r="B12">
        <v>264</v>
      </c>
      <c r="C12">
        <v>74</v>
      </c>
      <c r="D12">
        <v>28</v>
      </c>
      <c r="E12">
        <v>48</v>
      </c>
      <c r="F12">
        <v>217</v>
      </c>
      <c r="G12">
        <v>0</v>
      </c>
      <c r="H12">
        <v>0</v>
      </c>
    </row>
    <row r="13" spans="1:8" x14ac:dyDescent="0.3">
      <c r="A13">
        <v>2015</v>
      </c>
      <c r="B13">
        <v>0</v>
      </c>
      <c r="C13">
        <v>54</v>
      </c>
      <c r="D13">
        <v>16</v>
      </c>
      <c r="E13">
        <v>0</v>
      </c>
      <c r="F13">
        <v>0</v>
      </c>
      <c r="G13">
        <v>432</v>
      </c>
      <c r="H13">
        <v>219</v>
      </c>
    </row>
    <row r="14" spans="1:8" x14ac:dyDescent="0.3">
      <c r="A14">
        <v>2016</v>
      </c>
      <c r="B14">
        <v>61</v>
      </c>
      <c r="C14">
        <v>37</v>
      </c>
      <c r="D14">
        <v>9</v>
      </c>
      <c r="E14">
        <v>20</v>
      </c>
      <c r="F14">
        <v>40</v>
      </c>
      <c r="G14">
        <v>0</v>
      </c>
      <c r="H14">
        <v>0</v>
      </c>
    </row>
    <row r="15" spans="1:8" x14ac:dyDescent="0.3">
      <c r="A15">
        <v>2017</v>
      </c>
      <c r="B15">
        <v>60</v>
      </c>
      <c r="C15">
        <v>22</v>
      </c>
      <c r="D15">
        <v>3</v>
      </c>
      <c r="E15">
        <v>18</v>
      </c>
      <c r="F15">
        <v>42</v>
      </c>
      <c r="G15">
        <v>546</v>
      </c>
      <c r="H15">
        <v>94</v>
      </c>
    </row>
    <row r="16" spans="1:8" x14ac:dyDescent="0.3">
      <c r="A16">
        <v>2018</v>
      </c>
      <c r="B16">
        <v>204</v>
      </c>
      <c r="C16">
        <v>68</v>
      </c>
      <c r="D16">
        <v>6</v>
      </c>
      <c r="E16">
        <v>93</v>
      </c>
      <c r="F16">
        <v>111</v>
      </c>
      <c r="G16">
        <v>0</v>
      </c>
      <c r="H16">
        <v>0</v>
      </c>
    </row>
    <row r="17" spans="1:8" x14ac:dyDescent="0.3">
      <c r="A17">
        <v>2019</v>
      </c>
      <c r="B17">
        <v>21</v>
      </c>
      <c r="C17">
        <v>100</v>
      </c>
      <c r="D17">
        <v>27</v>
      </c>
      <c r="E17">
        <v>21</v>
      </c>
      <c r="F17">
        <v>0</v>
      </c>
      <c r="G17">
        <v>354</v>
      </c>
      <c r="H17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O10" sqref="O10"/>
    </sheetView>
  </sheetViews>
  <sheetFormatPr defaultRowHeight="14.4" x14ac:dyDescent="0.3"/>
  <cols>
    <col min="2" max="3" width="16.44140625" bestFit="1" customWidth="1"/>
    <col min="4" max="5" width="17.6640625" bestFit="1" customWidth="1"/>
    <col min="6" max="6" width="16.33203125" customWidth="1"/>
  </cols>
  <sheetData>
    <row r="1" spans="1:6" x14ac:dyDescent="0.3">
      <c r="A1" t="s">
        <v>0</v>
      </c>
      <c r="B1" t="s">
        <v>469</v>
      </c>
      <c r="C1" t="s">
        <v>472</v>
      </c>
      <c r="D1" t="s">
        <v>471</v>
      </c>
      <c r="E1" t="s">
        <v>470</v>
      </c>
      <c r="F1" t="s">
        <v>473</v>
      </c>
    </row>
    <row r="2" spans="1:6" x14ac:dyDescent="0.3">
      <c r="A2">
        <v>2010</v>
      </c>
      <c r="B2">
        <v>26</v>
      </c>
      <c r="C2">
        <v>23</v>
      </c>
      <c r="D2">
        <v>13</v>
      </c>
      <c r="E2">
        <v>4</v>
      </c>
      <c r="F2">
        <v>173</v>
      </c>
    </row>
    <row r="3" spans="1:6" x14ac:dyDescent="0.3">
      <c r="A3">
        <v>2017</v>
      </c>
      <c r="B3">
        <v>38</v>
      </c>
      <c r="C3">
        <v>5</v>
      </c>
      <c r="D3">
        <v>47</v>
      </c>
      <c r="E3">
        <v>10</v>
      </c>
      <c r="F3">
        <v>425</v>
      </c>
    </row>
    <row r="4" spans="1:6" x14ac:dyDescent="0.3">
      <c r="A4">
        <v>2018</v>
      </c>
      <c r="B4">
        <v>0</v>
      </c>
      <c r="C4">
        <v>2</v>
      </c>
      <c r="D4">
        <v>2</v>
      </c>
      <c r="E4">
        <v>3</v>
      </c>
      <c r="F4">
        <v>7</v>
      </c>
    </row>
    <row r="5" spans="1:6" x14ac:dyDescent="0.3">
      <c r="A5">
        <v>2019</v>
      </c>
      <c r="B5">
        <v>68</v>
      </c>
      <c r="C5">
        <v>11</v>
      </c>
      <c r="D5">
        <v>17</v>
      </c>
      <c r="E5">
        <v>1</v>
      </c>
      <c r="F5">
        <v>352</v>
      </c>
    </row>
    <row r="6" spans="1:6" x14ac:dyDescent="0.3">
      <c r="A6">
        <v>2021</v>
      </c>
      <c r="B6">
        <v>18</v>
      </c>
      <c r="C6">
        <v>10</v>
      </c>
      <c r="D6">
        <v>13</v>
      </c>
      <c r="E6">
        <v>2</v>
      </c>
      <c r="F6">
        <v>0</v>
      </c>
    </row>
    <row r="7" spans="1:6" x14ac:dyDescent="0.3">
      <c r="A7">
        <v>2022</v>
      </c>
      <c r="B7">
        <v>10</v>
      </c>
      <c r="C7">
        <v>13</v>
      </c>
      <c r="D7">
        <v>23</v>
      </c>
      <c r="E7">
        <v>9</v>
      </c>
      <c r="F7">
        <v>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1" workbookViewId="0">
      <selection activeCell="A57" sqref="A57:XFD57"/>
    </sheetView>
  </sheetViews>
  <sheetFormatPr defaultRowHeight="14.4" x14ac:dyDescent="0.3"/>
  <cols>
    <col min="1" max="1" width="34.6640625" bestFit="1" customWidth="1"/>
    <col min="2" max="2" width="11" customWidth="1"/>
    <col min="3" max="3" width="10.109375" bestFit="1" customWidth="1"/>
    <col min="4" max="5" width="9.5546875" style="5" bestFit="1" customWidth="1"/>
  </cols>
  <sheetData>
    <row r="1" spans="1:5" ht="15.6" x14ac:dyDescent="0.3">
      <c r="A1" s="19" t="s">
        <v>9</v>
      </c>
      <c r="B1" s="19" t="s">
        <v>10</v>
      </c>
      <c r="C1" s="19" t="s">
        <v>11</v>
      </c>
      <c r="D1" s="20" t="s">
        <v>12</v>
      </c>
      <c r="E1" s="20" t="s">
        <v>13</v>
      </c>
    </row>
    <row r="2" spans="1:5" ht="15.6" x14ac:dyDescent="0.3">
      <c r="A2" s="2" t="s">
        <v>357</v>
      </c>
      <c r="B2" s="2">
        <f>LN(D2)</f>
        <v>-7.8165739960175911</v>
      </c>
      <c r="C2" s="2">
        <v>3.1413340000000001</v>
      </c>
      <c r="D2" s="3">
        <v>4.0299999999999998E-4</v>
      </c>
      <c r="E2" s="3">
        <v>3.1413340000000001</v>
      </c>
    </row>
    <row r="3" spans="1:5" ht="15.6" x14ac:dyDescent="0.3">
      <c r="A3" s="2" t="s">
        <v>358</v>
      </c>
      <c r="B3" s="4">
        <v>-7.8496199999999998</v>
      </c>
      <c r="C3" s="4">
        <v>3.1478860000000002</v>
      </c>
      <c r="D3" s="4">
        <f>EXP(B3)</f>
        <v>3.8990010214434766E-4</v>
      </c>
      <c r="E3" s="4">
        <f>C3</f>
        <v>3.1478860000000002</v>
      </c>
    </row>
    <row r="4" spans="1:5" ht="15.6" x14ac:dyDescent="0.3">
      <c r="A4" s="2" t="s">
        <v>359</v>
      </c>
      <c r="B4" s="4">
        <v>-7.6398400000000004</v>
      </c>
      <c r="C4" s="4">
        <v>3.11117</v>
      </c>
      <c r="D4" s="4">
        <f t="shared" ref="D4:D22" si="0">EXP(B4)</f>
        <v>4.8090539076564213E-4</v>
      </c>
      <c r="E4" s="4">
        <f t="shared" ref="E4:E22" si="1">C4</f>
        <v>3.11117</v>
      </c>
    </row>
    <row r="5" spans="1:5" ht="15.6" x14ac:dyDescent="0.3">
      <c r="A5" s="2" t="s">
        <v>360</v>
      </c>
      <c r="B5" s="4">
        <v>-7.5879690000000002</v>
      </c>
      <c r="C5" s="4">
        <v>3.0992769999999998</v>
      </c>
      <c r="D5" s="4">
        <f t="shared" si="0"/>
        <v>5.0650872923577975E-4</v>
      </c>
      <c r="E5" s="4">
        <f t="shared" si="1"/>
        <v>3.0992769999999998</v>
      </c>
    </row>
    <row r="6" spans="1:5" ht="15.6" x14ac:dyDescent="0.3">
      <c r="A6" s="2" t="s">
        <v>361</v>
      </c>
      <c r="B6" s="4">
        <v>-7.9068019999999999</v>
      </c>
      <c r="C6" s="4">
        <v>3.1575449999999998</v>
      </c>
      <c r="D6" s="4">
        <f t="shared" si="0"/>
        <v>3.6823030011733082E-4</v>
      </c>
      <c r="E6" s="4">
        <f t="shared" si="1"/>
        <v>3.1575449999999998</v>
      </c>
    </row>
    <row r="7" spans="1:5" ht="15.6" x14ac:dyDescent="0.3">
      <c r="A7" s="2" t="s">
        <v>362</v>
      </c>
      <c r="B7" s="4">
        <v>-7.8326409999999997</v>
      </c>
      <c r="C7" s="4">
        <v>3.1444019999999999</v>
      </c>
      <c r="D7" s="4">
        <v>3.9657670000000001E-4</v>
      </c>
      <c r="E7" s="4">
        <v>3.1444019999999999</v>
      </c>
    </row>
    <row r="8" spans="1:5" ht="15.6" x14ac:dyDescent="0.3">
      <c r="A8" s="2" t="s">
        <v>363</v>
      </c>
      <c r="B8" s="4">
        <v>-7.0620799999999999</v>
      </c>
      <c r="C8" s="4">
        <v>2.9895700000000001</v>
      </c>
      <c r="D8" s="4">
        <v>8.5699370000000003E-4</v>
      </c>
      <c r="E8" s="4">
        <v>2.9895700000000001</v>
      </c>
    </row>
    <row r="9" spans="1:5" ht="15.6" x14ac:dyDescent="0.3">
      <c r="A9" s="2" t="s">
        <v>364</v>
      </c>
      <c r="B9" s="4">
        <v>-7.72281</v>
      </c>
      <c r="C9" s="4">
        <v>3.1276600000000001</v>
      </c>
      <c r="D9" s="4">
        <v>4.4261510000000002E-4</v>
      </c>
      <c r="E9" s="4">
        <v>3.1276600000000001</v>
      </c>
    </row>
    <row r="10" spans="1:5" ht="15.6" x14ac:dyDescent="0.3">
      <c r="A10" s="2" t="s">
        <v>365</v>
      </c>
      <c r="B10" s="4">
        <f>LN(D10)</f>
        <v>-8.2170885989658995</v>
      </c>
      <c r="C10" s="4">
        <v>3.0221339999999999</v>
      </c>
      <c r="D10" s="4">
        <v>2.7E-4</v>
      </c>
      <c r="E10" s="4">
        <v>3.0221339999999999</v>
      </c>
    </row>
    <row r="11" spans="1:5" ht="15.6" x14ac:dyDescent="0.3">
      <c r="A11" s="2" t="s">
        <v>366</v>
      </c>
      <c r="B11" s="4">
        <v>-8.2392959999999995</v>
      </c>
      <c r="C11" s="4">
        <v>3.0244719999999998</v>
      </c>
      <c r="D11" s="4">
        <v>2.6499910000000001E-4</v>
      </c>
      <c r="E11" s="4">
        <v>3.0244719999999998</v>
      </c>
    </row>
    <row r="12" spans="1:5" ht="15.6" x14ac:dyDescent="0.3">
      <c r="A12" s="2" t="s">
        <v>367</v>
      </c>
      <c r="B12" s="4">
        <v>-8.1800840000000008</v>
      </c>
      <c r="C12" s="4">
        <v>3.006783</v>
      </c>
      <c r="D12" s="4">
        <v>2.812127E-4</v>
      </c>
      <c r="E12" s="4">
        <v>3.006783</v>
      </c>
    </row>
    <row r="13" spans="1:5" ht="15.6" x14ac:dyDescent="0.3">
      <c r="A13" s="2" t="s">
        <v>368</v>
      </c>
      <c r="B13" s="4">
        <v>-8.2045709999999996</v>
      </c>
      <c r="C13" s="4">
        <v>3.0142540000000002</v>
      </c>
      <c r="D13" s="4">
        <f t="shared" si="0"/>
        <v>2.7340099344839281E-4</v>
      </c>
      <c r="E13" s="4">
        <f t="shared" si="1"/>
        <v>3.0142540000000002</v>
      </c>
    </row>
    <row r="14" spans="1:5" ht="15.6" x14ac:dyDescent="0.3">
      <c r="A14" s="2" t="s">
        <v>369</v>
      </c>
      <c r="B14" s="4">
        <v>-8.4782060000000001</v>
      </c>
      <c r="C14" s="4">
        <v>3.0919660000000002</v>
      </c>
      <c r="D14" s="4">
        <f t="shared" si="0"/>
        <v>2.0795143314962319E-4</v>
      </c>
      <c r="E14" s="4">
        <f t="shared" si="1"/>
        <v>3.0919660000000002</v>
      </c>
    </row>
    <row r="15" spans="1:5" ht="15.6" x14ac:dyDescent="0.3">
      <c r="A15" s="2" t="s">
        <v>370</v>
      </c>
      <c r="B15" s="4">
        <v>-8.3600499999999993</v>
      </c>
      <c r="C15" s="4">
        <v>3.0488499999999998</v>
      </c>
      <c r="D15" s="4">
        <v>2.340326E-4</v>
      </c>
      <c r="E15" s="4">
        <v>3.0488499999999998</v>
      </c>
    </row>
    <row r="16" spans="1:5" ht="15.6" x14ac:dyDescent="0.3">
      <c r="A16" s="2" t="s">
        <v>371</v>
      </c>
      <c r="B16" s="4">
        <v>-9.0331700000000001</v>
      </c>
      <c r="C16" s="4">
        <v>3.1923499999999998</v>
      </c>
      <c r="D16" s="4">
        <v>1.1938340000000001E-4</v>
      </c>
      <c r="E16" s="4">
        <v>3.1923499999999998</v>
      </c>
    </row>
    <row r="17" spans="1:5" ht="15.6" x14ac:dyDescent="0.3">
      <c r="A17" s="2" t="s">
        <v>372</v>
      </c>
      <c r="B17" s="4">
        <v>-8.3534299999999995</v>
      </c>
      <c r="C17" s="4">
        <v>3.0663399999999998</v>
      </c>
      <c r="D17" s="4">
        <v>2.355871E-4</v>
      </c>
      <c r="E17" s="4">
        <v>3.0576300000000001</v>
      </c>
    </row>
    <row r="18" spans="1:5" ht="15.6" x14ac:dyDescent="0.3">
      <c r="A18" s="2" t="s">
        <v>81</v>
      </c>
      <c r="B18" s="4">
        <f>LN(D18)</f>
        <v>-8.2282618995640249</v>
      </c>
      <c r="C18" s="4">
        <v>3.0972529999999998</v>
      </c>
      <c r="D18" s="4">
        <v>2.6699999999999998E-4</v>
      </c>
      <c r="E18" s="4">
        <v>3.0972529999999998</v>
      </c>
    </row>
    <row r="19" spans="1:5" ht="15.6" x14ac:dyDescent="0.3">
      <c r="A19" s="2" t="s">
        <v>355</v>
      </c>
      <c r="B19" s="4">
        <v>-8.2891860000000008</v>
      </c>
      <c r="C19" s="4">
        <v>3.1054680000000001</v>
      </c>
      <c r="D19" s="4">
        <v>2.521992E-4</v>
      </c>
      <c r="E19" s="4">
        <v>3.1054680000000001</v>
      </c>
    </row>
    <row r="20" spans="1:5" ht="15.6" x14ac:dyDescent="0.3">
      <c r="A20" s="2" t="s">
        <v>356</v>
      </c>
      <c r="B20" s="4">
        <v>-8.376201</v>
      </c>
      <c r="C20" s="4">
        <v>3.1264829999999999</v>
      </c>
      <c r="D20" s="4">
        <v>2.310341E-4</v>
      </c>
      <c r="E20" s="4">
        <v>3.1264829999999999</v>
      </c>
    </row>
    <row r="21" spans="1:5" ht="15.6" x14ac:dyDescent="0.3">
      <c r="A21" s="2" t="s">
        <v>4</v>
      </c>
      <c r="B21" s="4">
        <v>-8.3476339999999993</v>
      </c>
      <c r="C21" s="4">
        <v>3.1195089999999999</v>
      </c>
      <c r="D21" s="4">
        <f t="shared" si="0"/>
        <v>2.3695649478204216E-4</v>
      </c>
      <c r="E21" s="4">
        <f t="shared" si="1"/>
        <v>3.1195089999999999</v>
      </c>
    </row>
    <row r="22" spans="1:5" ht="15.6" x14ac:dyDescent="0.3">
      <c r="A22" s="2" t="s">
        <v>2</v>
      </c>
      <c r="B22" s="4">
        <v>-7.9782780000000004</v>
      </c>
      <c r="C22" s="4">
        <v>3.0517479999999999</v>
      </c>
      <c r="D22" s="4">
        <f t="shared" si="0"/>
        <v>3.4282926651053587E-4</v>
      </c>
      <c r="E22" s="4">
        <f t="shared" si="1"/>
        <v>3.0517479999999999</v>
      </c>
    </row>
    <row r="23" spans="1:5" ht="15.6" x14ac:dyDescent="0.3">
      <c r="A23" s="2" t="s">
        <v>46</v>
      </c>
      <c r="B23" s="3">
        <v>-8.4144070000000006</v>
      </c>
      <c r="C23" s="3">
        <v>3.1348600000000002</v>
      </c>
      <c r="D23" s="3">
        <v>2.340326E-4</v>
      </c>
      <c r="E23" s="3">
        <v>3.1348600000000002</v>
      </c>
    </row>
    <row r="24" spans="1:5" ht="15.6" x14ac:dyDescent="0.3">
      <c r="A24" s="2" t="s">
        <v>47</v>
      </c>
      <c r="B24" s="3">
        <v>-8.5887170000000008</v>
      </c>
      <c r="C24" s="3">
        <v>3.1736499999999999</v>
      </c>
      <c r="D24" s="3">
        <v>1.8619479999999999E-4</v>
      </c>
      <c r="E24" s="3">
        <v>3.1736499999999999</v>
      </c>
    </row>
    <row r="25" spans="1:5" ht="16.2" customHeight="1" x14ac:dyDescent="0.3">
      <c r="A25" s="2" t="s">
        <v>48</v>
      </c>
      <c r="B25" s="3">
        <v>-7.9945310000000003</v>
      </c>
      <c r="C25" s="3">
        <v>3.0553520000000001</v>
      </c>
      <c r="D25" s="3">
        <v>3.3730259999999998E-4</v>
      </c>
      <c r="E25" s="3">
        <v>3.0553520000000001</v>
      </c>
    </row>
    <row r="26" spans="1:5" ht="15.6" x14ac:dyDescent="0.3">
      <c r="A26" s="2" t="s">
        <v>78</v>
      </c>
      <c r="B26" s="4">
        <f>LN(D26)</f>
        <v>-7.5969104382725448</v>
      </c>
      <c r="C26" s="4">
        <v>3.1071580000000001</v>
      </c>
      <c r="D26" s="4">
        <v>5.0199999999999995E-4</v>
      </c>
      <c r="E26" s="4">
        <v>3.1071580000000001</v>
      </c>
    </row>
    <row r="27" spans="1:5" ht="15.6" x14ac:dyDescent="0.3">
      <c r="A27" s="2" t="s">
        <v>76</v>
      </c>
      <c r="B27" s="4">
        <v>-7.9725450000000002</v>
      </c>
      <c r="C27" s="4">
        <v>3.1765590000000001</v>
      </c>
      <c r="D27" s="4">
        <v>3.4600000000000001E-4</v>
      </c>
      <c r="E27" s="4">
        <v>3.1765590000000001</v>
      </c>
    </row>
    <row r="28" spans="1:5" ht="15.6" x14ac:dyDescent="0.3">
      <c r="A28" s="2" t="s">
        <v>77</v>
      </c>
      <c r="B28" s="4">
        <v>-7.5045000000000002</v>
      </c>
      <c r="C28" s="4">
        <v>3.093953</v>
      </c>
      <c r="D28" s="4">
        <v>5.5199999999999997E-4</v>
      </c>
      <c r="E28" s="4">
        <v>3.093953</v>
      </c>
    </row>
    <row r="29" spans="1:5" ht="15.6" x14ac:dyDescent="0.3">
      <c r="A29" s="2" t="s">
        <v>375</v>
      </c>
      <c r="B29" s="4">
        <f>LN(D29)</f>
        <v>-5.6287677708507555</v>
      </c>
      <c r="C29" s="22">
        <v>2.6660759999999999</v>
      </c>
      <c r="D29" s="11">
        <v>3.5929999999999998E-3</v>
      </c>
      <c r="E29" s="22">
        <v>2.6660759999999999</v>
      </c>
    </row>
    <row r="30" spans="1:5" ht="15.6" x14ac:dyDescent="0.3">
      <c r="A30" s="2" t="s">
        <v>266</v>
      </c>
      <c r="B30" s="4">
        <v>-5.5037000000000003</v>
      </c>
      <c r="C30" s="4">
        <v>2.6369899999999999</v>
      </c>
      <c r="D30" s="4">
        <v>4.0865060000000002E-3</v>
      </c>
      <c r="E30" s="4">
        <v>2.6369899999999999</v>
      </c>
    </row>
    <row r="31" spans="1:5" ht="15.6" x14ac:dyDescent="0.3">
      <c r="A31" s="2" t="s">
        <v>267</v>
      </c>
      <c r="B31" s="4">
        <v>-5.0690189999999999</v>
      </c>
      <c r="C31" s="4">
        <v>2.542665</v>
      </c>
      <c r="D31" s="4">
        <v>4.0797430000000003E-3</v>
      </c>
      <c r="E31" s="4">
        <v>2.542665</v>
      </c>
    </row>
    <row r="32" spans="1:5" ht="15.6" x14ac:dyDescent="0.3">
      <c r="A32" s="2" t="s">
        <v>252</v>
      </c>
      <c r="B32" s="8">
        <f>LN(D32)</f>
        <v>-7.7264656825174285</v>
      </c>
      <c r="C32" s="8">
        <v>2.8986860000000001</v>
      </c>
      <c r="D32" s="9">
        <v>4.4099999999999999E-4</v>
      </c>
      <c r="E32" s="9">
        <v>2.8986860000000001</v>
      </c>
    </row>
    <row r="33" spans="1:5" ht="15.6" x14ac:dyDescent="0.3">
      <c r="A33" s="2" t="s">
        <v>272</v>
      </c>
      <c r="B33" s="8">
        <v>-7.6935099999999998</v>
      </c>
      <c r="C33" s="8">
        <v>2.88374</v>
      </c>
      <c r="D33" s="9">
        <v>4.5600000000000003E-4</v>
      </c>
      <c r="E33" s="9">
        <v>2.88374</v>
      </c>
    </row>
    <row r="34" spans="1:5" ht="15.6" x14ac:dyDescent="0.3">
      <c r="A34" s="2" t="s">
        <v>273</v>
      </c>
      <c r="B34" s="8">
        <v>-7.3675620000000004</v>
      </c>
      <c r="C34" s="8">
        <v>2.8240720000000001</v>
      </c>
      <c r="D34" s="9">
        <v>6.3199999999999997E-4</v>
      </c>
      <c r="E34" s="9">
        <v>2.8240720000000001</v>
      </c>
    </row>
    <row r="35" spans="1:5" ht="15.6" x14ac:dyDescent="0.3">
      <c r="A35" s="14" t="s">
        <v>268</v>
      </c>
      <c r="B35">
        <v>-7.5922790000000004</v>
      </c>
      <c r="C35">
        <v>2.8594010000000001</v>
      </c>
      <c r="D35" s="5">
        <v>5.0520779999999998E-4</v>
      </c>
      <c r="E35" s="5">
        <v>2.8594010000000001</v>
      </c>
    </row>
    <row r="36" spans="1:5" ht="15.6" x14ac:dyDescent="0.3">
      <c r="A36" s="14" t="s">
        <v>275</v>
      </c>
      <c r="B36">
        <v>-7.8599220000000001</v>
      </c>
      <c r="C36">
        <v>2.9231569999999998</v>
      </c>
      <c r="D36" s="5">
        <v>3.8683609999999997E-4</v>
      </c>
      <c r="E36" s="5">
        <v>2.9231569999999998</v>
      </c>
    </row>
    <row r="37" spans="1:5" ht="15.6" x14ac:dyDescent="0.3">
      <c r="A37" s="16" t="s">
        <v>382</v>
      </c>
      <c r="B37">
        <v>-7.7618119999999999</v>
      </c>
      <c r="C37">
        <v>2.89866</v>
      </c>
      <c r="D37" s="5">
        <v>4.2661130000000002E-4</v>
      </c>
      <c r="E37" s="5">
        <v>2.89866</v>
      </c>
    </row>
    <row r="38" spans="1:5" ht="15.6" x14ac:dyDescent="0.3">
      <c r="A38" s="16" t="s">
        <v>383</v>
      </c>
      <c r="B38">
        <v>-7.3547029999999998</v>
      </c>
      <c r="C38">
        <v>2.820837</v>
      </c>
      <c r="D38" s="5">
        <v>6.4052520000000004E-4</v>
      </c>
      <c r="E38" s="5">
        <v>2.820837</v>
      </c>
    </row>
    <row r="39" spans="1:5" ht="15.6" x14ac:dyDescent="0.3">
      <c r="A39" s="2" t="s">
        <v>271</v>
      </c>
      <c r="B39" s="8">
        <f>LN(D39)</f>
        <v>-6.7610608998313335</v>
      </c>
      <c r="C39" s="8">
        <v>2.708793</v>
      </c>
      <c r="D39" s="9">
        <v>1.158E-3</v>
      </c>
      <c r="E39" s="9">
        <v>2.708793</v>
      </c>
    </row>
    <row r="40" spans="1:5" ht="15.6" x14ac:dyDescent="0.3">
      <c r="A40" s="2" t="s">
        <v>374</v>
      </c>
      <c r="B40" s="8">
        <v>-7.1463679999999998</v>
      </c>
      <c r="C40" s="8">
        <v>2.7990469999999998</v>
      </c>
      <c r="D40" s="9">
        <v>7.8899999999999999E-4</v>
      </c>
      <c r="E40" s="9">
        <v>2.7990469999999998</v>
      </c>
    </row>
    <row r="41" spans="1:5" ht="15.6" x14ac:dyDescent="0.3">
      <c r="A41" s="2" t="s">
        <v>274</v>
      </c>
      <c r="B41" s="8">
        <v>-7.381869</v>
      </c>
      <c r="C41" s="8">
        <v>2.8658610000000002</v>
      </c>
      <c r="D41" s="9">
        <v>6.2299999999999996E-4</v>
      </c>
      <c r="E41" s="9">
        <v>2.8658610000000002</v>
      </c>
    </row>
    <row r="42" spans="1:5" ht="15.6" x14ac:dyDescent="0.3">
      <c r="A42" s="14" t="s">
        <v>269</v>
      </c>
      <c r="B42">
        <v>-7.1917160000000004</v>
      </c>
      <c r="C42">
        <v>2.810441</v>
      </c>
      <c r="D42" s="5">
        <v>7.5424249999999997E-4</v>
      </c>
      <c r="E42" s="5">
        <v>2.810441</v>
      </c>
    </row>
    <row r="43" spans="1:5" ht="15.6" x14ac:dyDescent="0.3">
      <c r="A43" s="14" t="s">
        <v>270</v>
      </c>
      <c r="B43">
        <v>-7.0910960000000003</v>
      </c>
      <c r="C43">
        <v>2.7853110000000001</v>
      </c>
      <c r="D43" s="5">
        <v>8.3384680000000001E-4</v>
      </c>
      <c r="E43" s="5">
        <v>2.7853110000000001</v>
      </c>
    </row>
    <row r="44" spans="1:5" ht="15.6" x14ac:dyDescent="0.3">
      <c r="A44" s="14" t="s">
        <v>254</v>
      </c>
      <c r="B44">
        <v>-7.1687849999999997</v>
      </c>
      <c r="C44">
        <v>2.8012199999999998</v>
      </c>
      <c r="D44" s="5">
        <v>7.7188460000000001E-4</v>
      </c>
      <c r="E44" s="5">
        <v>2.8012199999999998</v>
      </c>
    </row>
    <row r="45" spans="1:5" ht="15.6" x14ac:dyDescent="0.3">
      <c r="A45" s="14" t="s">
        <v>255</v>
      </c>
      <c r="B45">
        <v>-7.111529</v>
      </c>
      <c r="C45">
        <v>2.7909090000000001</v>
      </c>
      <c r="D45" s="5">
        <v>8.1695800000000001E-4</v>
      </c>
      <c r="E45" s="5">
        <v>2.7909090000000001</v>
      </c>
    </row>
    <row r="46" spans="1:5" ht="15.6" x14ac:dyDescent="0.3">
      <c r="A46" s="14" t="s">
        <v>256</v>
      </c>
      <c r="B46">
        <v>-7.4734999999999996</v>
      </c>
      <c r="C46">
        <v>2.8825509999999999</v>
      </c>
      <c r="D46" s="5">
        <v>5.6920379999999995E-4</v>
      </c>
      <c r="E46" s="5">
        <v>2.8825509999999999</v>
      </c>
    </row>
    <row r="47" spans="1:5" ht="15.6" x14ac:dyDescent="0.3">
      <c r="A47" s="14" t="s">
        <v>257</v>
      </c>
      <c r="B47">
        <v>-7.5671229999999996</v>
      </c>
      <c r="C47">
        <v>2.9124599999999998</v>
      </c>
      <c r="D47" s="5">
        <v>5.181761E-4</v>
      </c>
      <c r="E47" s="5">
        <v>2.9124599999999998</v>
      </c>
    </row>
    <row r="48" spans="1:5" ht="15.6" x14ac:dyDescent="0.3">
      <c r="A48" s="14" t="s">
        <v>258</v>
      </c>
      <c r="B48">
        <v>-7.356293</v>
      </c>
      <c r="C48">
        <v>2.858552</v>
      </c>
      <c r="D48" s="5">
        <v>6.3952010000000001E-4</v>
      </c>
      <c r="E48" s="5">
        <v>2.858552</v>
      </c>
    </row>
    <row r="49" spans="1:5" ht="15.6" x14ac:dyDescent="0.3">
      <c r="A49" s="14" t="s">
        <v>259</v>
      </c>
      <c r="B49">
        <v>-7.3335039999999996</v>
      </c>
      <c r="C49">
        <v>2.8555259999999998</v>
      </c>
      <c r="D49" s="5">
        <v>6.5419369999999998E-4</v>
      </c>
      <c r="E49" s="5">
        <v>2.8555259999999998</v>
      </c>
    </row>
    <row r="50" spans="1:5" ht="15.6" x14ac:dyDescent="0.3">
      <c r="A50" s="14" t="s">
        <v>260</v>
      </c>
      <c r="B50">
        <v>-8.4945810000000002</v>
      </c>
      <c r="C50">
        <v>3.0601799999999999</v>
      </c>
      <c r="D50" s="5">
        <v>2.0498979999999999E-4</v>
      </c>
      <c r="E50" s="5">
        <v>3.0601799999999999</v>
      </c>
    </row>
    <row r="51" spans="1:5" ht="15.6" x14ac:dyDescent="0.3">
      <c r="A51" s="14" t="s">
        <v>261</v>
      </c>
      <c r="B51">
        <v>-7.7813670000000004</v>
      </c>
      <c r="C51">
        <v>2.90211</v>
      </c>
      <c r="D51" s="5">
        <v>4.1812430000000002E-4</v>
      </c>
      <c r="E51" s="5">
        <v>2.90211</v>
      </c>
    </row>
    <row r="52" spans="1:5" ht="15.6" x14ac:dyDescent="0.3">
      <c r="A52" s="14" t="s">
        <v>262</v>
      </c>
      <c r="B52">
        <v>-7.3619329999999996</v>
      </c>
      <c r="C52">
        <v>2.8176199999999998</v>
      </c>
      <c r="D52" s="5">
        <v>6.3665209999999996E-4</v>
      </c>
      <c r="E52" s="5">
        <v>2.8176199999999998</v>
      </c>
    </row>
    <row r="53" spans="1:5" ht="15.6" x14ac:dyDescent="0.3">
      <c r="A53" s="14" t="s">
        <v>263</v>
      </c>
      <c r="B53">
        <v>-7.3701999999999996</v>
      </c>
      <c r="C53">
        <v>2.825224</v>
      </c>
      <c r="D53" s="5">
        <v>6.3056980000000004E-4</v>
      </c>
      <c r="E53" s="5">
        <v>2.825224</v>
      </c>
    </row>
    <row r="54" spans="1:5" ht="15.6" x14ac:dyDescent="0.3">
      <c r="A54" s="14" t="s">
        <v>264</v>
      </c>
      <c r="B54">
        <v>-7.3695760000000003</v>
      </c>
      <c r="C54">
        <v>2.8234300000000001</v>
      </c>
      <c r="D54" s="5">
        <v>6.3102850000000001E-4</v>
      </c>
      <c r="E54" s="5">
        <v>2.8234300000000001</v>
      </c>
    </row>
    <row r="55" spans="1:5" ht="15.6" x14ac:dyDescent="0.3">
      <c r="A55" s="14" t="s">
        <v>265</v>
      </c>
      <c r="B55">
        <v>-7.3757970000000004</v>
      </c>
      <c r="C55">
        <v>2.8271410000000001</v>
      </c>
      <c r="D55" s="5">
        <v>6.2706130000000004E-4</v>
      </c>
      <c r="E55" s="5">
        <v>2.8271410000000001</v>
      </c>
    </row>
    <row r="56" spans="1:5" ht="15.6" x14ac:dyDescent="0.3">
      <c r="A56" s="21" t="s">
        <v>448</v>
      </c>
      <c r="B56">
        <v>-7.9801690000000001</v>
      </c>
      <c r="C56">
        <v>3.0312869999999998</v>
      </c>
      <c r="D56" s="5">
        <v>3.4373720000000001E-4</v>
      </c>
      <c r="E56" s="5">
        <v>3.0312869999999998</v>
      </c>
    </row>
    <row r="57" spans="1:5" ht="15.6" x14ac:dyDescent="0.3">
      <c r="A57" s="21" t="s">
        <v>446</v>
      </c>
      <c r="B57">
        <v>-7.6326900000000002</v>
      </c>
      <c r="C57">
        <v>3.097601</v>
      </c>
      <c r="D57" s="5">
        <v>4.8660110000000001E-4</v>
      </c>
      <c r="E57" s="5">
        <v>3.097601</v>
      </c>
    </row>
    <row r="58" spans="1:5" ht="15.6" x14ac:dyDescent="0.3">
      <c r="A58" s="21" t="s">
        <v>447</v>
      </c>
      <c r="B58">
        <v>-7.03179</v>
      </c>
      <c r="C58">
        <v>2.9840749999999998</v>
      </c>
      <c r="D58" s="5">
        <v>8.8594870000000003E-4</v>
      </c>
      <c r="E58" s="5">
        <v>2.9840749999999998</v>
      </c>
    </row>
    <row r="59" spans="1:5" ht="15.6" x14ac:dyDescent="0.3">
      <c r="A59" s="21" t="s">
        <v>462</v>
      </c>
      <c r="B59">
        <v>-8.0410550000000001</v>
      </c>
      <c r="C59">
        <v>3.1962100000000002</v>
      </c>
      <c r="D59" s="5">
        <v>3.231455E-4</v>
      </c>
      <c r="E59" s="5">
        <v>3.1962100000000002</v>
      </c>
    </row>
    <row r="60" spans="1:5" ht="15.6" x14ac:dyDescent="0.3">
      <c r="A60" s="21" t="s">
        <v>466</v>
      </c>
      <c r="B60">
        <v>-8.3403050000000007</v>
      </c>
      <c r="C60">
        <v>3.276659</v>
      </c>
      <c r="D60">
        <v>2.394482E-4</v>
      </c>
      <c r="E60">
        <v>3.276659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7"/>
  <sheetViews>
    <sheetView topLeftCell="A28" zoomScale="74" zoomScaleNormal="115" workbookViewId="0">
      <selection activeCell="A43" sqref="A43:E47"/>
    </sheetView>
  </sheetViews>
  <sheetFormatPr defaultRowHeight="14.4" x14ac:dyDescent="0.3"/>
  <cols>
    <col min="1" max="1" width="27.21875" bestFit="1" customWidth="1"/>
    <col min="2" max="2" width="10.109375" bestFit="1" customWidth="1"/>
    <col min="3" max="5" width="9.33203125" bestFit="1" customWidth="1"/>
    <col min="8" max="8" width="25.33203125" bestFit="1" customWidth="1"/>
    <col min="9" max="9" width="9.21875" customWidth="1"/>
    <col min="10" max="12" width="7.44140625" customWidth="1"/>
    <col min="15" max="15" width="9.6640625" customWidth="1"/>
    <col min="16" max="16" width="8.44140625" customWidth="1"/>
    <col min="17" max="17" width="7.77734375" customWidth="1"/>
    <col min="18" max="18" width="17.33203125" bestFit="1" customWidth="1"/>
    <col min="19" max="19" width="7" customWidth="1"/>
    <col min="20" max="20" width="5.33203125" customWidth="1"/>
    <col min="21" max="21" width="6.6640625" customWidth="1"/>
    <col min="22" max="22" width="8.21875" customWidth="1"/>
    <col min="23" max="23" width="16.33203125" customWidth="1"/>
    <col min="24" max="24" width="25.33203125" customWidth="1"/>
    <col min="25" max="25" width="37.33203125" bestFit="1" customWidth="1"/>
    <col min="26" max="27" width="27.77734375" customWidth="1"/>
    <col min="28" max="28" width="25.21875" bestFit="1" customWidth="1"/>
    <col min="29" max="29" width="29.6640625" bestFit="1" customWidth="1"/>
    <col min="30" max="30" width="21.5546875" bestFit="1" customWidth="1"/>
    <col min="31" max="31" width="21.5546875" customWidth="1"/>
    <col min="32" max="32" width="29.6640625" bestFit="1" customWidth="1"/>
    <col min="33" max="33" width="36" bestFit="1" customWidth="1"/>
    <col min="34" max="34" width="36.77734375" bestFit="1" customWidth="1"/>
    <col min="35" max="35" width="35.109375" bestFit="1" customWidth="1"/>
    <col min="36" max="36" width="36.77734375" bestFit="1" customWidth="1"/>
    <col min="37" max="37" width="25.33203125" bestFit="1" customWidth="1"/>
    <col min="46" max="47" width="23.5546875" bestFit="1" customWidth="1"/>
    <col min="48" max="49" width="31.21875" bestFit="1" customWidth="1"/>
    <col min="50" max="50" width="26.33203125" customWidth="1"/>
    <col min="62" max="62" width="25.21875" bestFit="1" customWidth="1"/>
    <col min="67" max="67" width="13.33203125" customWidth="1"/>
    <col min="68" max="68" width="23.33203125" bestFit="1" customWidth="1"/>
    <col min="69" max="69" width="10.33203125" customWidth="1"/>
    <col min="70" max="70" width="32.88671875" bestFit="1" customWidth="1"/>
    <col min="76" max="76" width="30.88671875" bestFit="1" customWidth="1"/>
    <col min="78" max="78" width="18.109375" bestFit="1" customWidth="1"/>
    <col min="79" max="79" width="9.33203125" bestFit="1" customWidth="1"/>
    <col min="80" max="80" width="12.88671875" bestFit="1" customWidth="1"/>
    <col min="81" max="81" width="14" customWidth="1"/>
    <col min="82" max="82" width="9.33203125" customWidth="1"/>
    <col min="85" max="85" width="19.77734375" bestFit="1" customWidth="1"/>
    <col min="86" max="86" width="21.33203125" bestFit="1" customWidth="1"/>
    <col min="87" max="87" width="21.33203125" customWidth="1"/>
    <col min="88" max="88" width="27.109375" bestFit="1" customWidth="1"/>
    <col min="89" max="89" width="13.88671875" customWidth="1"/>
    <col min="90" max="90" width="27.44140625" bestFit="1" customWidth="1"/>
  </cols>
  <sheetData>
    <row r="1" spans="1:92" ht="15.6" x14ac:dyDescent="0.3">
      <c r="A1" s="19" t="s">
        <v>9</v>
      </c>
      <c r="B1" s="19" t="s">
        <v>10</v>
      </c>
      <c r="C1" s="19" t="s">
        <v>11</v>
      </c>
      <c r="D1" s="20" t="s">
        <v>12</v>
      </c>
      <c r="E1" s="20" t="s">
        <v>13</v>
      </c>
      <c r="G1" t="s">
        <v>373</v>
      </c>
      <c r="H1" s="2" t="s">
        <v>357</v>
      </c>
      <c r="I1" s="2" t="s">
        <v>360</v>
      </c>
      <c r="J1" s="2" t="s">
        <v>361</v>
      </c>
      <c r="K1" s="2" t="s">
        <v>376</v>
      </c>
      <c r="L1" s="2" t="s">
        <v>377</v>
      </c>
      <c r="M1" s="2" t="s">
        <v>386</v>
      </c>
      <c r="N1" s="2" t="s">
        <v>388</v>
      </c>
      <c r="O1" s="2" t="s">
        <v>387</v>
      </c>
      <c r="P1" s="2" t="s">
        <v>380</v>
      </c>
      <c r="Q1" s="2" t="s">
        <v>381</v>
      </c>
      <c r="R1" s="2" t="s">
        <v>389</v>
      </c>
      <c r="S1" s="2" t="s">
        <v>390</v>
      </c>
      <c r="T1" s="2" t="s">
        <v>391</v>
      </c>
      <c r="U1" s="2" t="s">
        <v>378</v>
      </c>
      <c r="V1" s="2" t="s">
        <v>379</v>
      </c>
      <c r="W1" s="2" t="s">
        <v>392</v>
      </c>
      <c r="X1" s="2" t="s">
        <v>413</v>
      </c>
      <c r="Y1" s="2" t="s">
        <v>414</v>
      </c>
      <c r="Z1" s="2" t="s">
        <v>415</v>
      </c>
      <c r="AA1" s="2" t="s">
        <v>416</v>
      </c>
      <c r="AB1" s="2" t="s">
        <v>393</v>
      </c>
      <c r="AC1" s="2" t="s">
        <v>394</v>
      </c>
      <c r="AD1" s="2" t="s">
        <v>412</v>
      </c>
      <c r="AE1" s="2" t="s">
        <v>417</v>
      </c>
      <c r="AF1" s="2" t="s">
        <v>412</v>
      </c>
      <c r="AG1" s="16" t="s">
        <v>418</v>
      </c>
      <c r="AH1" s="16" t="s">
        <v>395</v>
      </c>
      <c r="AI1" s="21" t="s">
        <v>444</v>
      </c>
      <c r="AJ1" s="21" t="s">
        <v>445</v>
      </c>
      <c r="AK1" s="2" t="s">
        <v>419</v>
      </c>
      <c r="AL1" s="2" t="s">
        <v>396</v>
      </c>
      <c r="AM1" s="2" t="s">
        <v>397</v>
      </c>
      <c r="AN1" s="16" t="s">
        <v>398</v>
      </c>
      <c r="AO1" s="16" t="s">
        <v>399</v>
      </c>
      <c r="AP1" s="2" t="s">
        <v>420</v>
      </c>
      <c r="AQ1" s="2" t="s">
        <v>421</v>
      </c>
      <c r="AR1" s="21" t="s">
        <v>422</v>
      </c>
      <c r="AS1" s="21" t="s">
        <v>423</v>
      </c>
      <c r="AT1" s="21" t="s">
        <v>438</v>
      </c>
      <c r="AU1" s="21" t="s">
        <v>439</v>
      </c>
      <c r="AV1" s="21" t="s">
        <v>440</v>
      </c>
      <c r="AW1" s="21" t="s">
        <v>441</v>
      </c>
      <c r="AX1" s="16" t="s">
        <v>400</v>
      </c>
      <c r="AY1" s="16" t="s">
        <v>401</v>
      </c>
      <c r="AZ1" s="16" t="s">
        <v>402</v>
      </c>
      <c r="BA1" s="16" t="s">
        <v>403</v>
      </c>
      <c r="BB1" s="16" t="s">
        <v>404</v>
      </c>
      <c r="BC1" s="16" t="s">
        <v>405</v>
      </c>
      <c r="BD1" s="21" t="s">
        <v>424</v>
      </c>
      <c r="BE1" s="21" t="s">
        <v>425</v>
      </c>
      <c r="BF1" s="21" t="s">
        <v>426</v>
      </c>
      <c r="BG1" s="21" t="s">
        <v>427</v>
      </c>
      <c r="BH1" s="21" t="s">
        <v>428</v>
      </c>
      <c r="BI1" s="21" t="s">
        <v>429</v>
      </c>
      <c r="BJ1" s="16" t="s">
        <v>406</v>
      </c>
      <c r="BK1" s="16" t="s">
        <v>407</v>
      </c>
      <c r="BL1" s="16" t="s">
        <v>408</v>
      </c>
      <c r="BM1" s="16" t="s">
        <v>409</v>
      </c>
      <c r="BN1" s="16" t="s">
        <v>410</v>
      </c>
      <c r="BO1" s="16" t="s">
        <v>411</v>
      </c>
      <c r="BP1" s="16" t="s">
        <v>384</v>
      </c>
      <c r="BQ1" s="16" t="s">
        <v>385</v>
      </c>
      <c r="BR1" s="21" t="s">
        <v>430</v>
      </c>
      <c r="BS1" s="21" t="s">
        <v>431</v>
      </c>
      <c r="BT1" s="21" t="s">
        <v>432</v>
      </c>
      <c r="BU1" s="21" t="s">
        <v>433</v>
      </c>
      <c r="BV1" s="21" t="s">
        <v>434</v>
      </c>
      <c r="BW1" s="21" t="s">
        <v>435</v>
      </c>
      <c r="BX1" s="21" t="s">
        <v>436</v>
      </c>
      <c r="BY1" s="21" t="s">
        <v>437</v>
      </c>
      <c r="BZ1" s="2" t="s">
        <v>457</v>
      </c>
      <c r="CA1" s="2" t="s">
        <v>458</v>
      </c>
      <c r="CB1" s="2" t="s">
        <v>459</v>
      </c>
      <c r="CC1" s="2" t="s">
        <v>460</v>
      </c>
      <c r="CD1" s="2" t="s">
        <v>461</v>
      </c>
      <c r="CE1" s="21" t="s">
        <v>451</v>
      </c>
      <c r="CF1" s="21" t="s">
        <v>452</v>
      </c>
      <c r="CG1" s="21" t="s">
        <v>453</v>
      </c>
      <c r="CH1" s="21" t="s">
        <v>463</v>
      </c>
      <c r="CI1" s="21" t="s">
        <v>465</v>
      </c>
      <c r="CJ1" s="21" t="s">
        <v>454</v>
      </c>
      <c r="CK1" s="21" t="s">
        <v>455</v>
      </c>
      <c r="CL1" s="21" t="s">
        <v>456</v>
      </c>
      <c r="CM1" s="21" t="s">
        <v>464</v>
      </c>
      <c r="CN1" s="21" t="s">
        <v>467</v>
      </c>
    </row>
    <row r="2" spans="1:92" ht="15.6" x14ac:dyDescent="0.3">
      <c r="A2" s="2" t="s">
        <v>357</v>
      </c>
      <c r="B2" s="2">
        <f>LN(D2)</f>
        <v>-7.8165739960175911</v>
      </c>
      <c r="C2" s="2">
        <v>3.1413340000000001</v>
      </c>
      <c r="D2" s="3">
        <v>4.0299999999999998E-4</v>
      </c>
      <c r="E2" s="3">
        <v>3.1413340000000001</v>
      </c>
      <c r="G2">
        <v>10</v>
      </c>
      <c r="H2">
        <f>($D$2*G2^$E$2)/1000</f>
        <v>5.5800622792776997E-4</v>
      </c>
      <c r="I2">
        <f>($D$3*G2^$E$3)/1000</f>
        <v>6.3659604252057236E-4</v>
      </c>
      <c r="J2">
        <f>($D$4*$G2^$E$4)/1000</f>
        <v>5.2925445441170125E-4</v>
      </c>
      <c r="K2">
        <f>((I2-H2)/H2)*100</f>
        <v>14.084038969359908</v>
      </c>
      <c r="L2">
        <f>((J2-H2)/H2)*100</f>
        <v>-5.1525900746380993</v>
      </c>
      <c r="M2">
        <f>($D$5*$G2^$E$5)/1000</f>
        <v>2.8411735579755777E-4</v>
      </c>
      <c r="N2">
        <f>($D$6*$G2^$E$6)/1000</f>
        <v>2.8036022443322288E-4</v>
      </c>
      <c r="O2">
        <f>($D$7*$G2^$E$7)/1000</f>
        <v>2.8563928033268992E-4</v>
      </c>
      <c r="P2">
        <f>((N2-$M2)/$M2)*100</f>
        <v>-1.3223871360438693</v>
      </c>
      <c r="Q2">
        <f>((O2-$M2)/$M2)*100</f>
        <v>0.53566756978287489</v>
      </c>
      <c r="R2">
        <f>($D$8*$G2^$E$8)/1000</f>
        <v>3.3401368542018245E-4</v>
      </c>
      <c r="S2">
        <f>($D$9*$G2^$E$9)/1000</f>
        <v>3.2152274768535891E-4</v>
      </c>
      <c r="T2">
        <f>($D$10*$G2^$E$10)/1000</f>
        <v>3.0914276380673822E-4</v>
      </c>
      <c r="U2">
        <f>((S2-$R2)/$R2)*100</f>
        <v>-3.7396484874894229</v>
      </c>
      <c r="V2">
        <f>((T2-$R2)/$R2)*100</f>
        <v>-7.4460786186521384</v>
      </c>
      <c r="W2">
        <f>($D$11*$G2^$E$11)/1000</f>
        <v>1.6654562060648189E-3</v>
      </c>
      <c r="X2">
        <f>($D$12*$G2^$E$12)/1000</f>
        <v>1.771504014738922E-3</v>
      </c>
      <c r="Y2">
        <f>(D$13*G2^E$13)/1000</f>
        <v>2.1982406661000234E-3</v>
      </c>
      <c r="Z2">
        <f>((X2-$W2)/$W2)*100</f>
        <v>6.3674930801498224</v>
      </c>
      <c r="AA2">
        <f>((Y2-$W2)/$W2)*100</f>
        <v>31.990301401805144</v>
      </c>
      <c r="AB2">
        <f>($D$14*$G2^$E$14)/1000</f>
        <v>3.4924049047043034E-4</v>
      </c>
      <c r="AC2">
        <f>($D$15*$G2^$E$15)/1000</f>
        <v>3.4890311164718408E-4</v>
      </c>
      <c r="AD2">
        <f>($D$16*$G2^$E$16)/1000</f>
        <v>4.2149174983561045E-4</v>
      </c>
      <c r="AE2">
        <f>((AC2-$AB2)/$AB2)*100</f>
        <v>-9.6603581901916577E-2</v>
      </c>
      <c r="AF2">
        <f>((AD2-$AB2)/$AB2)*100</f>
        <v>20.688110725035624</v>
      </c>
      <c r="AG2">
        <f>($D$17*$G2^$E$17)/1000</f>
        <v>3.6548625347725697E-4</v>
      </c>
      <c r="AH2">
        <f>($D$18*$G2^$E$18)/1000</f>
        <v>3.241037053469285E-4</v>
      </c>
      <c r="AI2">
        <f>((AG2-$AB2)/$AB2)*100</f>
        <v>4.6517409779557433</v>
      </c>
      <c r="AJ2">
        <f>((AH2-$AB2)/$AB2)*100</f>
        <v>-7.1975575024655205</v>
      </c>
      <c r="AK2">
        <f>($D$19*$G2^$E$19)/1000</f>
        <v>5.9224521340659191E-4</v>
      </c>
      <c r="AL2">
        <f>($D$20*$G2^$E$20)/1000</f>
        <v>4.9673413267821247E-4</v>
      </c>
      <c r="AM2">
        <f>($D$21*$G2^$E$21)/1000</f>
        <v>4.5745570346395885E-4</v>
      </c>
      <c r="AN2">
        <f>($D$22*$G2^$E$22)/1000</f>
        <v>4.8747460983617754E-4</v>
      </c>
      <c r="AO2">
        <f>($D$23*$G2^$E$23)/1000</f>
        <v>5.0862448887683848E-4</v>
      </c>
      <c r="AP2">
        <f>((AL2-$AK2)/$AK2)*100</f>
        <v>-16.126948528465114</v>
      </c>
      <c r="AQ2">
        <f t="shared" ref="AQ2:AS2" si="0">((AM2-$AK2)/$AK2)*100</f>
        <v>-22.759071224455219</v>
      </c>
      <c r="AR2">
        <f t="shared" si="0"/>
        <v>-17.690409512602777</v>
      </c>
      <c r="AS2">
        <f t="shared" si="0"/>
        <v>-14.119274016376998</v>
      </c>
      <c r="AT2">
        <f>($D$24*G2^$E$24)/1000</f>
        <v>4.9764785885711307E-4</v>
      </c>
      <c r="AU2">
        <f>($D$25*$G2^$E$25)/1000</f>
        <v>4.5815914314773892E-4</v>
      </c>
      <c r="AV2">
        <f>((AT2-$AK2)/$AK2)*100</f>
        <v>-15.972666795457116</v>
      </c>
      <c r="AW2">
        <f>((AU2-$AK2)/$AK2)*100</f>
        <v>-22.640296151587364</v>
      </c>
      <c r="AX2">
        <f>($D$26*$G2^$E$26)/1000</f>
        <v>4.8839631257636582E-4</v>
      </c>
      <c r="AY2">
        <f>($D$27*$G2^$E$27)/1000</f>
        <v>5.0478766033684481E-4</v>
      </c>
      <c r="AZ2">
        <f>($D$28*$G2^$E$28)/1000</f>
        <v>4.3432896273984671E-4</v>
      </c>
      <c r="BA2">
        <f>($D$29*$G2^$E$29)/1000</f>
        <v>4.2358188433180627E-4</v>
      </c>
      <c r="BB2">
        <f>($D$30*$G2^$E$30)/1000</f>
        <v>4.6174925012650768E-4</v>
      </c>
      <c r="BC2">
        <f>($D$31*$G2^$E$31)/1000</f>
        <v>4.6906427513397593E-4</v>
      </c>
      <c r="BD2">
        <f>((AX2-$AK2)/$AK2)*100</f>
        <v>-17.534780945360058</v>
      </c>
      <c r="BE2">
        <f t="shared" ref="BE2:BI2" si="1">((AY2-$AK2)/$AK2)*100</f>
        <v>-14.767118600535687</v>
      </c>
      <c r="BF2">
        <f t="shared" si="1"/>
        <v>-26.663997798886648</v>
      </c>
      <c r="BG2">
        <f t="shared" si="1"/>
        <v>-28.478631022551436</v>
      </c>
      <c r="BH2">
        <f t="shared" si="1"/>
        <v>-22.03411025130486</v>
      </c>
      <c r="BI2">
        <f t="shared" si="1"/>
        <v>-20.798975742510397</v>
      </c>
      <c r="BJ2">
        <f>($D$32*$G2^$E$32)/1000</f>
        <v>2.3545734992422206E-4</v>
      </c>
      <c r="BK2">
        <f>($D$33*$G2^$E$33)/1000</f>
        <v>3.3374549182654052E-4</v>
      </c>
      <c r="BL2">
        <f>($D$34*$G2^$E$34)/1000</f>
        <v>4.1833304902223414E-4</v>
      </c>
      <c r="BM2">
        <f>($D$35*$G2^$E$35)/1000</f>
        <v>4.2165491513220589E-4</v>
      </c>
      <c r="BN2">
        <f>($D$36*$G2^$E$36)/1000</f>
        <v>4.202221827934608E-4</v>
      </c>
      <c r="BO2">
        <f>($D$37*$G2^$E$37)/1000</f>
        <v>4.2116376410094149E-4</v>
      </c>
      <c r="BP2">
        <f>($D$38*$G2^$E$38)/1000</f>
        <v>3.3782544287268361E-4</v>
      </c>
      <c r="BQ2">
        <f>($D$39*$G2^$E$39)/1000</f>
        <v>4.2400718964963314E-4</v>
      </c>
      <c r="BR2">
        <f>((BJ2-$AB2)/$AB2)*100</f>
        <v>-32.580168580378889</v>
      </c>
      <c r="BS2">
        <f t="shared" ref="BS2:BY2" si="2">((BK2-$AB2)/$AB2)*100</f>
        <v>-4.4367703822136724</v>
      </c>
      <c r="BT2">
        <f t="shared" si="2"/>
        <v>19.783662100215086</v>
      </c>
      <c r="BU2">
        <f t="shared" si="2"/>
        <v>20.734830764964457</v>
      </c>
      <c r="BV2">
        <f t="shared" si="2"/>
        <v>20.324588431145951</v>
      </c>
      <c r="BW2">
        <f t="shared" si="2"/>
        <v>20.59419671918047</v>
      </c>
      <c r="BX2">
        <f>((BP2-$AB2)/$AB2)*100</f>
        <v>-3.2685349806863897</v>
      </c>
      <c r="BY2">
        <f t="shared" si="2"/>
        <v>21.408370798727066</v>
      </c>
      <c r="BZ2" s="4">
        <f>($D$40*$G2^$E$40)/1000</f>
        <v>6.4248311295586429E-4</v>
      </c>
      <c r="CA2" s="4">
        <f>($D$41*$G2^$E$41)/1000</f>
        <v>5.1955927103319258E-4</v>
      </c>
      <c r="CB2" s="4">
        <f>($D$42*$G2^$E$42)/1000</f>
        <v>6.8531790364660336E-4</v>
      </c>
      <c r="CC2" s="4">
        <f>((CA2-BZ2)/BZ2)*100</f>
        <v>-19.132618343404776</v>
      </c>
      <c r="CD2" s="4">
        <f>((CB2-BZ2)/BZ2)*100</f>
        <v>6.667068725537324</v>
      </c>
      <c r="CE2">
        <f t="shared" ref="CE2:CE21" si="3">($D$43*$G2^$E$43)/1000</f>
        <v>3.6941415714329055E-4</v>
      </c>
      <c r="CF2">
        <f t="shared" ref="CF2:CF21" si="4">($D$44*$G2^$E$44)/1000</f>
        <v>6.0921990750140295E-4</v>
      </c>
      <c r="CG2">
        <f>($D$45*$G2^$E$45)/1000</f>
        <v>8.5405054707178563E-4</v>
      </c>
      <c r="CH2">
        <f t="shared" ref="CH2:CH21" si="5">($D$46*$G2^$E$46)/1000</f>
        <v>5.0770110949494322E-4</v>
      </c>
      <c r="CI2">
        <f>($D$47*G2^$E$47)/1000</f>
        <v>4.5276263281240035E-4</v>
      </c>
      <c r="CJ2">
        <f>((CE2-R2)/R2)*100</f>
        <v>10.598509363044521</v>
      </c>
      <c r="CK2">
        <f>((CF2-H2)/H2)*100</f>
        <v>9.1779763397662713</v>
      </c>
      <c r="CL2">
        <f>((CG2-H2)/H2)*100</f>
        <v>53.053945337387262</v>
      </c>
      <c r="CM2">
        <f>((CH2-BZ2)/BZ2)*100</f>
        <v>-20.978295108929967</v>
      </c>
      <c r="CN2">
        <f>((CI2-BZ2)/BZ2)*100</f>
        <v>-29.529255527140506</v>
      </c>
    </row>
    <row r="3" spans="1:92" ht="15.6" x14ac:dyDescent="0.3">
      <c r="A3" s="2" t="s">
        <v>360</v>
      </c>
      <c r="B3" s="4">
        <v>-7.5879690000000002</v>
      </c>
      <c r="C3" s="4">
        <v>3.0992769999999998</v>
      </c>
      <c r="D3" s="4">
        <f t="shared" ref="D3:D4" si="6">EXP(B3)</f>
        <v>5.0650872923577975E-4</v>
      </c>
      <c r="E3" s="4">
        <f t="shared" ref="E3:E4" si="7">C3</f>
        <v>3.0992769999999998</v>
      </c>
      <c r="G3">
        <v>20</v>
      </c>
      <c r="H3">
        <f t="shared" ref="H3:H21" si="8">($D$2*G3^$E$2)/1000</f>
        <v>4.9235097982136423E-3</v>
      </c>
      <c r="I3">
        <f t="shared" ref="I3:I21" si="9">($D$3*G3^$E$3)/1000</f>
        <v>5.4555592441634044E-3</v>
      </c>
      <c r="J3">
        <f t="shared" ref="J3:J21" si="10">($D$4*$G3^$E$4)/1000</f>
        <v>4.7225903956804073E-3</v>
      </c>
      <c r="K3">
        <f t="shared" ref="K3:K21" si="11">((I3-H3)/H3)*100</f>
        <v>10.806304196709455</v>
      </c>
      <c r="L3">
        <f t="shared" ref="L3:L21" si="12">((J3-H3)/H3)*100</f>
        <v>-4.0808165468896389</v>
      </c>
      <c r="M3">
        <f t="shared" ref="M3:M21" si="13">($D$5*$G3^$E$5)/1000</f>
        <v>2.3080794224000912E-3</v>
      </c>
      <c r="N3">
        <f t="shared" ref="N3:N21" si="14">($D$6*$G3^$E$6)/1000</f>
        <v>2.2812516295008483E-3</v>
      </c>
      <c r="O3">
        <f t="shared" ref="O3:O21" si="15">($D$7*$G3^$E$7)/1000</f>
        <v>2.2958832714646818E-3</v>
      </c>
      <c r="P3">
        <f t="shared" ref="P3:Q21" si="16">((N3-$M3)/$M3)*100</f>
        <v>-1.162342709651889</v>
      </c>
      <c r="Q3">
        <f t="shared" si="16"/>
        <v>-0.52841123303838167</v>
      </c>
      <c r="R3">
        <f t="shared" ref="R3:R21" si="17">($D$8*$G3^$E$8)/1000</f>
        <v>2.8584481477834053E-3</v>
      </c>
      <c r="S3">
        <f t="shared" ref="S3:S21" si="18">($D$9*$G3^$E$9)/1000</f>
        <v>2.7672648277440306E-3</v>
      </c>
      <c r="T3">
        <f t="shared" ref="T3:T21" si="19">($D$10*$G3^$E$10)/1000</f>
        <v>2.699754347674659E-3</v>
      </c>
      <c r="U3">
        <f t="shared" ref="U3:U21" si="20">((S3-$R3)/$R3)*100</f>
        <v>-3.1899588631713724</v>
      </c>
      <c r="V3">
        <f t="shared" ref="V3:V21" si="21">((T3-$R3)/$R3)*100</f>
        <v>-5.5517466787636502</v>
      </c>
      <c r="W3">
        <f t="shared" ref="W3:W21" si="22">($D$11*$G3^$E$11)/1000</f>
        <v>1.0570659020034219E-2</v>
      </c>
      <c r="X3">
        <f t="shared" ref="X3:X20" si="23">($D$12*$G3^$E$12)/1000</f>
        <v>1.1019331013235326E-2</v>
      </c>
      <c r="Y3">
        <f t="shared" ref="Y3:Y21" si="24">(D$13*G3^E$13)/1000</f>
        <v>1.2808364307897875E-2</v>
      </c>
      <c r="Z3">
        <f t="shared" ref="Z3:Z21" si="25">((X3-$W3)/$W3)*100</f>
        <v>4.2445035106208087</v>
      </c>
      <c r="AA3">
        <f t="shared" ref="AA3:AA21" si="26">((Y3-$W3)/$W3)*100</f>
        <v>21.169023460340625</v>
      </c>
      <c r="AB3">
        <f t="shared" ref="AB3:AB21" si="27">($D$14*$G3^$E$14)/1000</f>
        <v>2.6044499950660686E-3</v>
      </c>
      <c r="AC3">
        <f t="shared" ref="AC3:AC21" si="28">($D$15*$G3^$E$15)/1000</f>
        <v>2.5751176904199092E-3</v>
      </c>
      <c r="AD3">
        <f t="shared" ref="AD3:AD21" si="29">($D$16*$G3^$E$16)/1000</f>
        <v>2.9848290317922338E-3</v>
      </c>
      <c r="AE3">
        <f t="shared" ref="AE3:AE21" si="30">((AC3-$AB3)/$AB3)*100</f>
        <v>-1.1262379658556396</v>
      </c>
      <c r="AF3">
        <f t="shared" ref="AF3:AF21" si="31">((AD3-$AB3)/$AB3)*100</f>
        <v>14.604966017653027</v>
      </c>
      <c r="AG3">
        <f t="shared" ref="AG3:AG21" si="32">($D$17*$G3^$E$17)/1000</f>
        <v>2.652384722333478E-3</v>
      </c>
      <c r="AH3">
        <f t="shared" ref="AH3:AH21" si="33">($D$18*$G3^$E$18)/1000</f>
        <v>2.4583399294282071E-3</v>
      </c>
      <c r="AI3">
        <f t="shared" ref="AI3:AI21" si="34">((AG3-$AB3)/$AB3)*100</f>
        <v>1.8404932848861786</v>
      </c>
      <c r="AJ3">
        <f t="shared" ref="AJ3:AJ21" si="35">((AH3-$AB3)/$AB3)*100</f>
        <v>-5.6100161613644302</v>
      </c>
      <c r="AK3">
        <f t="shared" ref="AK3:AK21" si="36">($D$19*$G3^$E$19)/1000</f>
        <v>3.8719478957428342E-3</v>
      </c>
      <c r="AL3">
        <f t="shared" ref="AL3:AL21" si="37">($D$20*$G3^$E$20)/1000</f>
        <v>3.4571729754488711E-3</v>
      </c>
      <c r="AM3">
        <f t="shared" ref="AM3:AM21" si="38">($D$21*$G3^$E$21)/1000</f>
        <v>3.3347184400882731E-3</v>
      </c>
      <c r="AN3">
        <f t="shared" ref="AN3:AN21" si="39">($D$22*$G3^$E$22)/1000</f>
        <v>3.4196294012392987E-3</v>
      </c>
      <c r="AO3">
        <f t="shared" ref="AO3:AO21" si="40">($D$23*$G3^$E$23)/1000</f>
        <v>3.5063835863617522E-3</v>
      </c>
      <c r="AP3">
        <f t="shared" ref="AP3:AP21" si="41">((AL3-$AK3)/$AK3)*100</f>
        <v>-10.712306349731715</v>
      </c>
      <c r="AQ3">
        <f t="shared" ref="AQ3:AQ21" si="42">((AM3-$AK3)/$AK3)*100</f>
        <v>-13.874914387283962</v>
      </c>
      <c r="AR3">
        <f t="shared" ref="AR3:AR21" si="43">((AN3-$AK3)/$AK3)*100</f>
        <v>-11.681936500252364</v>
      </c>
      <c r="AS3">
        <f t="shared" ref="AS3:AS21" si="44">((AO3-$AK3)/$AK3)*100</f>
        <v>-9.4413540477395408</v>
      </c>
      <c r="AT3">
        <f t="shared" ref="AT3:AT21" si="45">($D$24*G3^$E$24)/1000</f>
        <v>3.4609477023704893E-3</v>
      </c>
      <c r="AU3">
        <f t="shared" ref="AU3:AU21" si="46">($D$25*$G3^$E$25)/1000</f>
        <v>3.3379439177425333E-3</v>
      </c>
      <c r="AV3">
        <f t="shared" ref="AV3:AV21" si="47">((AT3-$AK3)/$AK3)*100</f>
        <v>-10.614817255785784</v>
      </c>
      <c r="AW3">
        <f t="shared" ref="AW3:AW21" si="48">((AU3-$AK3)/$AK3)*100</f>
        <v>-13.791610640923983</v>
      </c>
      <c r="AX3">
        <f t="shared" ref="AX3:AX21" si="49">($D$26*$G3^$E$26)/1000</f>
        <v>3.4042670462255836E-3</v>
      </c>
      <c r="AY3">
        <f t="shared" ref="AY3:AY21" si="50">($D$27*$G3^$E$27)/1000</f>
        <v>3.4934622453468853E-3</v>
      </c>
      <c r="AZ3">
        <f t="shared" ref="AZ3:AZ21" si="51">($D$28*$G3^$E$28)/1000</f>
        <v>3.2029717320610157E-3</v>
      </c>
      <c r="BA3">
        <f t="shared" ref="BA3:BA21" si="52">($D$29*$G3^$E$29)/1000</f>
        <v>3.1891518552442173E-3</v>
      </c>
      <c r="BB3">
        <f t="shared" ref="BB3:BB21" si="53">($D$30*$G3^$E$30)/1000</f>
        <v>3.3490073061402965E-3</v>
      </c>
      <c r="BC3">
        <f t="shared" ref="BC3:BC21" si="54">($D$31*$G3^$E$31)/1000</f>
        <v>3.3949340092185899E-3</v>
      </c>
      <c r="BD3">
        <f t="shared" ref="BD3:BD21" si="55">((AX3-$AK3)/$AK3)*100</f>
        <v>-12.078696875840214</v>
      </c>
      <c r="BE3">
        <f t="shared" ref="BE3:BE21" si="56">((AY3-$AK3)/$AK3)*100</f>
        <v>-9.7750708580580312</v>
      </c>
      <c r="BF3">
        <f t="shared" ref="BF3:BF21" si="57">((AZ3-$AK3)/$AK3)*100</f>
        <v>-17.277509452473538</v>
      </c>
      <c r="BG3">
        <f t="shared" ref="BG3:BG21" si="58">((BA3-$AK3)/$AK3)*100</f>
        <v>-17.634432561691852</v>
      </c>
      <c r="BH3">
        <f t="shared" ref="BH3:BH21" si="59">((BB3-$AK3)/$AK3)*100</f>
        <v>-13.505878789781892</v>
      </c>
      <c r="BI3">
        <f t="shared" ref="BI3:BI21" si="60">((BC3-$AK3)/$AK3)*100</f>
        <v>-12.319739298370106</v>
      </c>
      <c r="BJ3">
        <f t="shared" ref="BJ3:BJ21" si="61">($D$32*$G3^$E$32)/1000</f>
        <v>1.9638948164579723E-3</v>
      </c>
      <c r="BK3">
        <f t="shared" ref="BK3:BK21" si="62">($D$33*$G3^$E$33)/1000</f>
        <v>2.494810531846004E-3</v>
      </c>
      <c r="BL3">
        <f t="shared" ref="BL3:BL21" si="63">($D$34*$G3^$E$34)/1000</f>
        <v>2.9492413364043913E-3</v>
      </c>
      <c r="BM3">
        <f t="shared" ref="BM3:BM21" si="64">($D$35*$G3^$E$35)/1000</f>
        <v>2.9883697778722595E-3</v>
      </c>
      <c r="BN3">
        <f t="shared" ref="BN3:BN21" si="65">($D$36*$G3^$E$36)/1000</f>
        <v>2.9745145317595979E-3</v>
      </c>
      <c r="BO3">
        <f t="shared" ref="BO3:BO21" si="66">($D$37*$G3^$E$37)/1000</f>
        <v>2.9888577189783471E-3</v>
      </c>
      <c r="BP3">
        <f t="shared" ref="BP3:BP21" si="67">($D$38*$G3^$E$38)/1000</f>
        <v>2.5192772335360315E-3</v>
      </c>
      <c r="BQ3">
        <f t="shared" ref="BQ3:BQ21" si="68">($D$39*$G3^$E$39)/1000</f>
        <v>2.9959169536521117E-3</v>
      </c>
      <c r="BR3">
        <f t="shared" ref="BR3:BR21" si="69">((BJ3-$AB3)/$AB3)*100</f>
        <v>-24.594643007989369</v>
      </c>
      <c r="BS3">
        <f t="shared" ref="BS3:BS21" si="70">((BK3-$AB3)/$AB3)*100</f>
        <v>-4.2096973805512965</v>
      </c>
      <c r="BT3">
        <f t="shared" ref="BT3:BT21" si="71">((BL3-$AB3)/$AB3)*100</f>
        <v>13.23854717854071</v>
      </c>
      <c r="BU3">
        <f t="shared" ref="BU3:BU21" si="72">((BM3-$AB3)/$AB3)*100</f>
        <v>14.740915876038994</v>
      </c>
      <c r="BV3">
        <f t="shared" ref="BV3:BV21" si="73">((BN3-$AB3)/$AB3)*100</f>
        <v>14.2089323041175</v>
      </c>
      <c r="BW3">
        <f t="shared" ref="BW3:BW21" si="74">((BO3-$AB3)/$AB3)*100</f>
        <v>14.759650776191116</v>
      </c>
      <c r="BX3">
        <f t="shared" ref="BX3:BX21" si="75">((BP3-$AB3)/$AB3)*100</f>
        <v>-3.2702782426765857</v>
      </c>
      <c r="BY3">
        <f t="shared" ref="BY3:BY21" si="76">((BQ3-$AB3)/$AB3)*100</f>
        <v>15.030695898467902</v>
      </c>
      <c r="BZ3" s="4">
        <f t="shared" ref="BZ3:BZ21" si="77">($D$40*$G3^$E$40)/1000</f>
        <v>5.5361707497223397E-3</v>
      </c>
      <c r="CA3" s="4">
        <f t="shared" ref="CA3:CA21" si="78">($D$41*$G3^$E$41)/1000</f>
        <v>4.6975849312688184E-3</v>
      </c>
      <c r="CB3" s="4">
        <f t="shared" ref="CB3:CB21" si="79">($D$42*$G3^$E$42)/1000</f>
        <v>5.8514666736919334E-3</v>
      </c>
      <c r="CC3" s="4">
        <f t="shared" ref="CC3:CC21" si="80">((CA3-BZ3)/BZ3)*100</f>
        <v>-15.14739801866804</v>
      </c>
      <c r="CD3" s="4">
        <f t="shared" ref="CD3:CD21" si="81">((CB3-BZ3)/BZ3)*100</f>
        <v>5.6951986891915682</v>
      </c>
      <c r="CE3">
        <f t="shared" si="3"/>
        <v>3.0201036447883955E-3</v>
      </c>
      <c r="CF3">
        <f t="shared" si="4"/>
        <v>5.2148869963808495E-3</v>
      </c>
      <c r="CG3">
        <f t="shared" ref="CG3:CG21" si="82">($D$45*$G3^$E$45)/1000</f>
        <v>6.7574004987375775E-3</v>
      </c>
      <c r="CH3">
        <f t="shared" si="5"/>
        <v>4.6533229546243454E-3</v>
      </c>
      <c r="CI3">
        <f t="shared" ref="CI3:CI21" si="83">($D$47*G3^$E$47)/1000</f>
        <v>4.3877636023733884E-3</v>
      </c>
      <c r="CJ3">
        <f t="shared" ref="CJ3:CJ21" si="84">((CE3-R3)/R3)*100</f>
        <v>5.6553587347857484</v>
      </c>
      <c r="CK3">
        <f t="shared" ref="CK3:CK21" si="85">((CF3-H3)/H3)*100</f>
        <v>5.9180789743309807</v>
      </c>
      <c r="CL3">
        <f t="shared" ref="CL3:CL21" si="86">((CG3-H3)/H3)*100</f>
        <v>37.247629753662949</v>
      </c>
      <c r="CM3">
        <f t="shared" ref="CM3:CM21" si="87">((CH3-BZ3)/BZ3)*100</f>
        <v>-15.946903284048322</v>
      </c>
      <c r="CN3">
        <f t="shared" ref="CN3:CN21" si="88">((CI3-BZ3)/BZ3)*100</f>
        <v>-20.743708950930539</v>
      </c>
    </row>
    <row r="4" spans="1:92" ht="15.6" x14ac:dyDescent="0.3">
      <c r="A4" s="2" t="s">
        <v>361</v>
      </c>
      <c r="B4" s="4">
        <v>-7.9068019999999999</v>
      </c>
      <c r="C4" s="4">
        <v>3.1575449999999998</v>
      </c>
      <c r="D4" s="4">
        <f t="shared" si="6"/>
        <v>3.6823030011733082E-4</v>
      </c>
      <c r="E4" s="4">
        <f t="shared" si="7"/>
        <v>3.1575449999999998</v>
      </c>
      <c r="G4">
        <v>30</v>
      </c>
      <c r="H4">
        <f t="shared" si="8"/>
        <v>1.7596904039229404E-2</v>
      </c>
      <c r="I4">
        <f t="shared" si="9"/>
        <v>1.9168797319369782E-2</v>
      </c>
      <c r="J4">
        <f t="shared" si="10"/>
        <v>1.6990116395432742E-2</v>
      </c>
      <c r="K4">
        <f t="shared" si="11"/>
        <v>8.932783156833155</v>
      </c>
      <c r="L4">
        <f t="shared" si="12"/>
        <v>-3.4482636402626818</v>
      </c>
      <c r="M4">
        <f t="shared" si="13"/>
        <v>7.8599924734653742E-3</v>
      </c>
      <c r="N4">
        <f t="shared" si="14"/>
        <v>7.7760004039020159E-3</v>
      </c>
      <c r="O4">
        <f t="shared" si="15"/>
        <v>7.7699461306504989E-3</v>
      </c>
      <c r="P4">
        <f t="shared" si="16"/>
        <v>-1.0686024172021531</v>
      </c>
      <c r="Q4">
        <f t="shared" si="16"/>
        <v>-1.145628868206473</v>
      </c>
      <c r="R4">
        <f t="shared" si="17"/>
        <v>1.0035280102163048E-2</v>
      </c>
      <c r="S4">
        <f t="shared" si="18"/>
        <v>9.7475729314271571E-3</v>
      </c>
      <c r="T4">
        <f t="shared" si="19"/>
        <v>9.5911476581873149E-3</v>
      </c>
      <c r="U4">
        <f t="shared" si="20"/>
        <v>-2.8669570535841538</v>
      </c>
      <c r="V4">
        <f t="shared" si="21"/>
        <v>-4.4257104879414628</v>
      </c>
      <c r="W4">
        <f t="shared" si="22"/>
        <v>3.1158370955999399E-2</v>
      </c>
      <c r="X4">
        <f t="shared" si="23"/>
        <v>3.2100080268502106E-2</v>
      </c>
      <c r="Y4">
        <f>(D$13*G4^E$13)/1000</f>
        <v>3.5911599823870259E-2</v>
      </c>
      <c r="Z4">
        <f t="shared" si="25"/>
        <v>3.0223316675719367</v>
      </c>
      <c r="AA4">
        <f t="shared" si="26"/>
        <v>15.255062193665964</v>
      </c>
      <c r="AB4">
        <f t="shared" si="27"/>
        <v>8.4362470799430687E-3</v>
      </c>
      <c r="AC4">
        <f t="shared" si="28"/>
        <v>8.2908391545886955E-3</v>
      </c>
      <c r="AD4">
        <f t="shared" si="29"/>
        <v>9.3802379284983924E-3</v>
      </c>
      <c r="AE4">
        <f t="shared" si="30"/>
        <v>-1.7236091353947689</v>
      </c>
      <c r="AF4">
        <f t="shared" si="31"/>
        <v>11.189701292647467</v>
      </c>
      <c r="AG4">
        <f t="shared" si="32"/>
        <v>8.4557481635814183E-3</v>
      </c>
      <c r="AH4">
        <f t="shared" si="33"/>
        <v>8.0423752264260438E-3</v>
      </c>
      <c r="AI4">
        <f t="shared" si="34"/>
        <v>0.23115827990283583</v>
      </c>
      <c r="AJ4">
        <f t="shared" si="35"/>
        <v>-4.6688041469700874</v>
      </c>
      <c r="AK4">
        <f t="shared" si="36"/>
        <v>1.1612461157338043E-2</v>
      </c>
      <c r="AL4">
        <f t="shared" si="37"/>
        <v>1.0754960504606659E-2</v>
      </c>
      <c r="AM4">
        <f t="shared" si="38"/>
        <v>1.0658896443242943E-2</v>
      </c>
      <c r="AN4">
        <f t="shared" si="39"/>
        <v>1.0687426391442946E-2</v>
      </c>
      <c r="AO4">
        <f t="shared" si="40"/>
        <v>1.0847467198291161E-2</v>
      </c>
      <c r="AP4">
        <f t="shared" si="41"/>
        <v>-7.3843144972719186</v>
      </c>
      <c r="AQ4">
        <f t="shared" si="42"/>
        <v>-8.2115642943832921</v>
      </c>
      <c r="AR4">
        <f t="shared" si="43"/>
        <v>-7.965880387987843</v>
      </c>
      <c r="AS4">
        <f t="shared" si="44"/>
        <v>-6.5876987546561043</v>
      </c>
      <c r="AT4">
        <f t="shared" si="45"/>
        <v>1.076200270611173E-2</v>
      </c>
      <c r="AU4">
        <f t="shared" si="46"/>
        <v>1.0665650796968292E-2</v>
      </c>
      <c r="AV4">
        <f t="shared" si="47"/>
        <v>-7.3236710091288373</v>
      </c>
      <c r="AW4">
        <f t="shared" si="48"/>
        <v>-8.1533995898143505</v>
      </c>
      <c r="AX4">
        <f t="shared" si="49"/>
        <v>1.0599709854022353E-2</v>
      </c>
      <c r="AY4">
        <f t="shared" si="50"/>
        <v>1.0832051940355263E-2</v>
      </c>
      <c r="AZ4">
        <f t="shared" si="51"/>
        <v>1.0307305317637573E-2</v>
      </c>
      <c r="BA4">
        <f t="shared" si="52"/>
        <v>1.0388047995856345E-2</v>
      </c>
      <c r="BB4">
        <f t="shared" si="53"/>
        <v>1.0672892023718784E-2</v>
      </c>
      <c r="BC4">
        <f t="shared" si="54"/>
        <v>1.0805988611102589E-2</v>
      </c>
      <c r="BD4">
        <f t="shared" si="55"/>
        <v>-8.7212459925062547</v>
      </c>
      <c r="BE4">
        <f t="shared" si="56"/>
        <v>-6.7204463068505564</v>
      </c>
      <c r="BF4">
        <f t="shared" si="57"/>
        <v>-11.239269798338373</v>
      </c>
      <c r="BG4">
        <f t="shared" si="58"/>
        <v>-10.54395915639277</v>
      </c>
      <c r="BH4">
        <f t="shared" si="59"/>
        <v>-8.0910422079262254</v>
      </c>
      <c r="BI4">
        <f t="shared" si="60"/>
        <v>-6.9448890748352214</v>
      </c>
      <c r="BJ4">
        <f t="shared" si="61"/>
        <v>6.7918670020191254E-3</v>
      </c>
      <c r="BK4">
        <f t="shared" si="62"/>
        <v>8.0923335005776403E-3</v>
      </c>
      <c r="BL4">
        <f t="shared" si="63"/>
        <v>9.2441836678303028E-3</v>
      </c>
      <c r="BM4">
        <f t="shared" si="64"/>
        <v>9.3957529045607842E-3</v>
      </c>
      <c r="BN4">
        <f t="shared" si="65"/>
        <v>9.3453901839343455E-3</v>
      </c>
      <c r="BO4">
        <f t="shared" si="66"/>
        <v>9.4045941742745397E-3</v>
      </c>
      <c r="BP4">
        <f t="shared" si="67"/>
        <v>8.1602723003878636E-3</v>
      </c>
      <c r="BQ4">
        <f t="shared" si="68"/>
        <v>9.4027417789391953E-3</v>
      </c>
      <c r="BR4">
        <f t="shared" si="69"/>
        <v>-19.491843497962609</v>
      </c>
      <c r="BS4">
        <f t="shared" si="70"/>
        <v>-4.0766181467476565</v>
      </c>
      <c r="BT4">
        <f t="shared" si="71"/>
        <v>9.5769668696413568</v>
      </c>
      <c r="BU4">
        <f t="shared" si="72"/>
        <v>11.373609799775929</v>
      </c>
      <c r="BV4">
        <f t="shared" si="73"/>
        <v>10.776629647947818</v>
      </c>
      <c r="BW4">
        <f t="shared" si="74"/>
        <v>11.478410780946518</v>
      </c>
      <c r="BX4">
        <f t="shared" si="75"/>
        <v>-3.2712979710056986</v>
      </c>
      <c r="BY4">
        <f t="shared" si="76"/>
        <v>11.456453205287689</v>
      </c>
      <c r="BZ4" s="4">
        <f t="shared" si="77"/>
        <v>1.9514293864559551E-2</v>
      </c>
      <c r="CA4" s="4">
        <f t="shared" si="78"/>
        <v>1.7030951593404307E-2</v>
      </c>
      <c r="CB4" s="4">
        <f t="shared" si="79"/>
        <v>2.0515533499602931E-2</v>
      </c>
      <c r="CC4" s="4">
        <f t="shared" si="80"/>
        <v>-12.725760349777811</v>
      </c>
      <c r="CD4" s="4">
        <f t="shared" si="81"/>
        <v>5.1308012577475779</v>
      </c>
      <c r="CE4">
        <f t="shared" si="3"/>
        <v>1.0322977763690001E-2</v>
      </c>
      <c r="CF4">
        <f t="shared" si="4"/>
        <v>1.8310717489830628E-2</v>
      </c>
      <c r="CG4">
        <f t="shared" si="82"/>
        <v>2.2659440562571229E-2</v>
      </c>
      <c r="CH4">
        <f t="shared" si="5"/>
        <v>1.700543861577938E-2</v>
      </c>
      <c r="CI4">
        <f t="shared" si="83"/>
        <v>1.6566632183755366E-2</v>
      </c>
      <c r="CJ4">
        <f t="shared" si="84"/>
        <v>2.8668622958012038</v>
      </c>
      <c r="CK4">
        <f t="shared" si="85"/>
        <v>4.0564718032779741</v>
      </c>
      <c r="CL4">
        <f t="shared" si="86"/>
        <v>28.76947281212497</v>
      </c>
      <c r="CM4">
        <f t="shared" si="87"/>
        <v>-12.856500297643731</v>
      </c>
      <c r="CN4">
        <f t="shared" si="88"/>
        <v>-15.105141396673924</v>
      </c>
    </row>
    <row r="5" spans="1:92" ht="15.6" x14ac:dyDescent="0.3">
      <c r="A5" s="2" t="s">
        <v>365</v>
      </c>
      <c r="B5" s="4">
        <f>LN(D5)</f>
        <v>-8.2170885989658995</v>
      </c>
      <c r="C5" s="4">
        <v>3.0221339999999999</v>
      </c>
      <c r="D5" s="4">
        <v>2.7E-4</v>
      </c>
      <c r="E5" s="4">
        <v>3.0221339999999999</v>
      </c>
      <c r="G5">
        <v>40</v>
      </c>
      <c r="H5">
        <f t="shared" si="8"/>
        <v>4.3442075589599928E-2</v>
      </c>
      <c r="I5">
        <f t="shared" si="9"/>
        <v>4.6753552769085854E-2</v>
      </c>
      <c r="J5">
        <f t="shared" si="10"/>
        <v>4.2140146123406441E-2</v>
      </c>
      <c r="K5">
        <f t="shared" si="11"/>
        <v>7.6227416267345598</v>
      </c>
      <c r="L5">
        <f t="shared" si="12"/>
        <v>-2.9969320031871818</v>
      </c>
      <c r="M5">
        <f t="shared" si="13"/>
        <v>1.8750106290242145E-2</v>
      </c>
      <c r="N5">
        <f t="shared" si="14"/>
        <v>1.8562222967330438E-2</v>
      </c>
      <c r="O5">
        <f t="shared" si="15"/>
        <v>1.8453624410662423E-2</v>
      </c>
      <c r="P5">
        <f t="shared" si="16"/>
        <v>-1.0020387084924691</v>
      </c>
      <c r="Q5">
        <f t="shared" si="16"/>
        <v>-1.5812277274076931</v>
      </c>
      <c r="R5">
        <f t="shared" si="17"/>
        <v>2.4462248615016436E-2</v>
      </c>
      <c r="S5">
        <f t="shared" si="18"/>
        <v>2.3817147253179936E-2</v>
      </c>
      <c r="T5">
        <f t="shared" si="19"/>
        <v>2.357704721286891E-2</v>
      </c>
      <c r="U5">
        <f t="shared" si="20"/>
        <v>-2.6371302654511384</v>
      </c>
      <c r="V5">
        <f t="shared" si="21"/>
        <v>-3.618642816033415</v>
      </c>
      <c r="W5">
        <f t="shared" si="22"/>
        <v>6.7092026623654197E-2</v>
      </c>
      <c r="X5">
        <f>($D$12*$G5^$E$12)/1000</f>
        <v>6.8543822068134239E-2</v>
      </c>
      <c r="Y5">
        <f t="shared" si="24"/>
        <v>7.4629770422219799E-2</v>
      </c>
      <c r="Z5">
        <f t="shared" si="25"/>
        <v>2.1638867053811603</v>
      </c>
      <c r="AA5">
        <f t="shared" si="26"/>
        <v>11.23493234277718</v>
      </c>
      <c r="AB5">
        <f t="shared" si="27"/>
        <v>1.9422604084831825E-2</v>
      </c>
      <c r="AC5">
        <f t="shared" si="28"/>
        <v>1.9005938606300454E-2</v>
      </c>
      <c r="AD5">
        <f t="shared" si="29"/>
        <v>2.1137316098131322E-2</v>
      </c>
      <c r="AE5">
        <f t="shared" si="30"/>
        <v>-2.145260628860616</v>
      </c>
      <c r="AF5">
        <f t="shared" si="31"/>
        <v>8.8284351872188438</v>
      </c>
      <c r="AG5">
        <f t="shared" si="32"/>
        <v>1.9248725905106654E-2</v>
      </c>
      <c r="AH5">
        <f t="shared" si="33"/>
        <v>1.8646609430620527E-2</v>
      </c>
      <c r="AI5">
        <f t="shared" si="34"/>
        <v>-0.89523618442576436</v>
      </c>
      <c r="AJ5">
        <f t="shared" si="35"/>
        <v>-3.9953172644718378</v>
      </c>
      <c r="AK5">
        <f t="shared" si="36"/>
        <v>2.5313806119451093E-2</v>
      </c>
      <c r="AL5">
        <f t="shared" si="37"/>
        <v>2.4061251675484566E-2</v>
      </c>
      <c r="AM5">
        <f t="shared" si="38"/>
        <v>2.4309123245068214E-2</v>
      </c>
      <c r="AN5">
        <f t="shared" si="39"/>
        <v>2.3988665267612907E-2</v>
      </c>
      <c r="AO5">
        <f t="shared" si="40"/>
        <v>2.4172500781188766E-2</v>
      </c>
      <c r="AP5">
        <f t="shared" si="41"/>
        <v>-4.9481079141396487</v>
      </c>
      <c r="AQ5">
        <f t="shared" si="42"/>
        <v>-3.968912733399192</v>
      </c>
      <c r="AR5">
        <f t="shared" si="43"/>
        <v>-5.2348542356099879</v>
      </c>
      <c r="AS5">
        <f t="shared" si="44"/>
        <v>-4.5086279513903254</v>
      </c>
      <c r="AT5">
        <f t="shared" si="45"/>
        <v>2.406954794511193E-2</v>
      </c>
      <c r="AU5">
        <f t="shared" si="46"/>
        <v>2.4318776051145092E-2</v>
      </c>
      <c r="AV5">
        <f t="shared" si="47"/>
        <v>-4.9153342190729532</v>
      </c>
      <c r="AW5">
        <f t="shared" si="48"/>
        <v>-3.9307801585057609</v>
      </c>
      <c r="AX5">
        <f t="shared" si="49"/>
        <v>2.3728750245642742E-2</v>
      </c>
      <c r="AY5">
        <f t="shared" si="50"/>
        <v>2.4177053875524997E-2</v>
      </c>
      <c r="AZ5">
        <f t="shared" si="51"/>
        <v>2.3620409405040996E-2</v>
      </c>
      <c r="BA5">
        <f t="shared" si="52"/>
        <v>2.4011153290589275E-2</v>
      </c>
      <c r="BB5">
        <f t="shared" si="53"/>
        <v>2.4289914782770598E-2</v>
      </c>
      <c r="BC5">
        <f t="shared" si="54"/>
        <v>2.457142344438203E-2</v>
      </c>
      <c r="BD5">
        <f t="shared" si="55"/>
        <v>-6.2616260325640871</v>
      </c>
      <c r="BE5">
        <f t="shared" si="56"/>
        <v>-4.4906413463150336</v>
      </c>
      <c r="BF5">
        <f t="shared" si="57"/>
        <v>-6.6896171457554665</v>
      </c>
      <c r="BG5">
        <f t="shared" si="58"/>
        <v>-5.1460172473267889</v>
      </c>
      <c r="BH5">
        <f t="shared" si="59"/>
        <v>-4.0447941010883319</v>
      </c>
      <c r="BI5">
        <f t="shared" si="60"/>
        <v>-2.9327184998016445</v>
      </c>
      <c r="BJ5">
        <f t="shared" si="61"/>
        <v>1.6380388428527577E-2</v>
      </c>
      <c r="BK5">
        <f t="shared" si="62"/>
        <v>1.8649179516242346E-2</v>
      </c>
      <c r="BL5">
        <f t="shared" si="63"/>
        <v>2.0792104474380402E-2</v>
      </c>
      <c r="BM5">
        <f t="shared" si="64"/>
        <v>2.1179295221781705E-2</v>
      </c>
      <c r="BN5">
        <f t="shared" si="65"/>
        <v>2.105490157809612E-2</v>
      </c>
      <c r="BO5">
        <f t="shared" si="66"/>
        <v>2.1210918948277275E-2</v>
      </c>
      <c r="BP5">
        <f t="shared" si="67"/>
        <v>1.8787092308511777E-2</v>
      </c>
      <c r="BQ5">
        <f t="shared" si="68"/>
        <v>2.116831651038004E-2</v>
      </c>
      <c r="BR5">
        <f t="shared" si="69"/>
        <v>-15.663273796947138</v>
      </c>
      <c r="BS5">
        <f t="shared" si="70"/>
        <v>-3.9820848183456969</v>
      </c>
      <c r="BT5">
        <f t="shared" si="71"/>
        <v>7.0510647468641681</v>
      </c>
      <c r="BU5">
        <f t="shared" si="72"/>
        <v>9.0445705904172549</v>
      </c>
      <c r="BV5">
        <f t="shared" si="73"/>
        <v>8.4041124770650377</v>
      </c>
      <c r="BW5">
        <f t="shared" si="74"/>
        <v>9.2073897796333224</v>
      </c>
      <c r="BX5">
        <f t="shared" si="75"/>
        <v>-3.2720214732500996</v>
      </c>
      <c r="BY5">
        <f t="shared" si="76"/>
        <v>8.9880451556521059</v>
      </c>
      <c r="BZ5" s="4">
        <f t="shared" si="77"/>
        <v>4.7704267944217171E-2</v>
      </c>
      <c r="CA5" s="4">
        <f t="shared" si="78"/>
        <v>4.2473121772230137E-2</v>
      </c>
      <c r="CB5" s="4">
        <f t="shared" si="79"/>
        <v>4.9961721488869307E-2</v>
      </c>
      <c r="CC5" s="4">
        <f t="shared" si="80"/>
        <v>-10.965782302967227</v>
      </c>
      <c r="CD5" s="4">
        <f t="shared" si="81"/>
        <v>4.7321836010393898</v>
      </c>
      <c r="CE5">
        <f t="shared" si="3"/>
        <v>2.4690515641841704E-2</v>
      </c>
      <c r="CF5">
        <f t="shared" si="4"/>
        <v>4.4639129565803792E-2</v>
      </c>
      <c r="CG5">
        <f t="shared" si="82"/>
        <v>5.3465759909525387E-2</v>
      </c>
      <c r="CH5">
        <f t="shared" si="5"/>
        <v>4.2649925546892183E-2</v>
      </c>
      <c r="CI5">
        <f t="shared" si="83"/>
        <v>4.2522213705497781E-2</v>
      </c>
      <c r="CJ5">
        <f t="shared" si="84"/>
        <v>0.93314000040513068</v>
      </c>
      <c r="CK5">
        <f t="shared" si="85"/>
        <v>2.7555174561927238</v>
      </c>
      <c r="CL5">
        <f t="shared" si="86"/>
        <v>23.073677267679031</v>
      </c>
      <c r="CM5">
        <f t="shared" si="87"/>
        <v>-10.595157655988491</v>
      </c>
      <c r="CN5">
        <f t="shared" si="88"/>
        <v>-10.862873411618029</v>
      </c>
    </row>
    <row r="6" spans="1:92" ht="15.6" x14ac:dyDescent="0.3">
      <c r="A6" s="2" t="s">
        <v>366</v>
      </c>
      <c r="B6" s="4">
        <v>-8.2392959999999995</v>
      </c>
      <c r="C6" s="4">
        <v>3.0244719999999998</v>
      </c>
      <c r="D6" s="4">
        <v>2.6499910000000001E-4</v>
      </c>
      <c r="E6" s="4">
        <v>3.0244719999999998</v>
      </c>
      <c r="G6">
        <v>50</v>
      </c>
      <c r="H6">
        <f t="shared" si="8"/>
        <v>8.7566357705097589E-2</v>
      </c>
      <c r="I6">
        <f t="shared" si="9"/>
        <v>9.336102101071117E-2</v>
      </c>
      <c r="J6">
        <f t="shared" si="10"/>
        <v>8.5249877624649625E-2</v>
      </c>
      <c r="K6">
        <f t="shared" si="11"/>
        <v>6.6174538458349641</v>
      </c>
      <c r="L6">
        <f t="shared" si="12"/>
        <v>-2.6453996045482566</v>
      </c>
      <c r="M6">
        <f t="shared" si="13"/>
        <v>3.6802623541439615E-2</v>
      </c>
      <c r="N6">
        <f t="shared" si="14"/>
        <v>3.6452859855561029E-2</v>
      </c>
      <c r="O6">
        <f t="shared" si="15"/>
        <v>3.6096829387020503E-2</v>
      </c>
      <c r="P6">
        <f t="shared" si="16"/>
        <v>-0.95037704441030801</v>
      </c>
      <c r="Q6">
        <f t="shared" si="16"/>
        <v>-1.9177821755679743</v>
      </c>
      <c r="R6">
        <f t="shared" si="17"/>
        <v>4.8826006454968936E-2</v>
      </c>
      <c r="S6">
        <f t="shared" si="18"/>
        <v>4.7625624779801375E-2</v>
      </c>
      <c r="T6">
        <f t="shared" si="19"/>
        <v>4.7367113637484817E-2</v>
      </c>
      <c r="U6">
        <f t="shared" si="20"/>
        <v>-2.458488339149024</v>
      </c>
      <c r="V6">
        <f t="shared" si="21"/>
        <v>-2.9879421304497238</v>
      </c>
      <c r="W6">
        <f t="shared" si="22"/>
        <v>0.12162990582664052</v>
      </c>
      <c r="X6">
        <f t="shared" si="23"/>
        <v>0.12345794753877937</v>
      </c>
      <c r="Y6">
        <f t="shared" si="24"/>
        <v>0.13161997496586295</v>
      </c>
      <c r="Z6">
        <f t="shared" si="25"/>
        <v>1.502954145787438</v>
      </c>
      <c r="AA6">
        <f t="shared" si="26"/>
        <v>8.2134973889244858</v>
      </c>
      <c r="AB6">
        <f t="shared" si="27"/>
        <v>3.7086782340754743E-2</v>
      </c>
      <c r="AC6">
        <f t="shared" si="28"/>
        <v>3.6170340985582167E-2</v>
      </c>
      <c r="AD6">
        <f t="shared" si="29"/>
        <v>3.9694532951019691E-2</v>
      </c>
      <c r="AE6">
        <f t="shared" si="30"/>
        <v>-2.4710727038875424</v>
      </c>
      <c r="AF6">
        <f t="shared" si="31"/>
        <v>7.0314825004359731</v>
      </c>
      <c r="AG6">
        <f t="shared" si="32"/>
        <v>3.6433976717166243E-2</v>
      </c>
      <c r="AH6">
        <f t="shared" si="33"/>
        <v>3.5800002513797863E-2</v>
      </c>
      <c r="AI6">
        <f t="shared" si="34"/>
        <v>-1.760211003452651</v>
      </c>
      <c r="AJ6">
        <f t="shared" si="35"/>
        <v>-3.4696453715879114</v>
      </c>
      <c r="AK6">
        <f t="shared" si="36"/>
        <v>4.6330460229811563E-2</v>
      </c>
      <c r="AL6">
        <f t="shared" si="37"/>
        <v>4.4933877494848111E-2</v>
      </c>
      <c r="AM6">
        <f t="shared" si="38"/>
        <v>4.607866862034099E-2</v>
      </c>
      <c r="AN6">
        <f t="shared" si="39"/>
        <v>4.4912368466376251E-2</v>
      </c>
      <c r="AO6">
        <f t="shared" si="40"/>
        <v>4.5003481063601657E-2</v>
      </c>
      <c r="AP6">
        <f t="shared" si="41"/>
        <v>-3.0143942625133118</v>
      </c>
      <c r="AQ6">
        <f t="shared" si="42"/>
        <v>-0.54346882854523404</v>
      </c>
      <c r="AR6">
        <f t="shared" si="43"/>
        <v>-3.0608195049243938</v>
      </c>
      <c r="AS6">
        <f t="shared" si="44"/>
        <v>-2.8641614169765028</v>
      </c>
      <c r="AT6">
        <f t="shared" si="45"/>
        <v>4.4938569415806068E-2</v>
      </c>
      <c r="AU6">
        <f t="shared" si="46"/>
        <v>4.6088511287935695E-2</v>
      </c>
      <c r="AV6">
        <f t="shared" si="47"/>
        <v>-3.0042671864284132</v>
      </c>
      <c r="AW6">
        <f t="shared" si="48"/>
        <v>-0.52222434371628468</v>
      </c>
      <c r="AX6">
        <f t="shared" si="49"/>
        <v>4.4334430274754692E-2</v>
      </c>
      <c r="AY6">
        <f t="shared" si="50"/>
        <v>4.506822001080061E-2</v>
      </c>
      <c r="AZ6">
        <f t="shared" si="51"/>
        <v>4.4940249140339096E-2</v>
      </c>
      <c r="BA6">
        <f t="shared" si="52"/>
        <v>4.5989592012967727E-2</v>
      </c>
      <c r="BB6">
        <f t="shared" si="53"/>
        <v>4.5967226702548027E-2</v>
      </c>
      <c r="BC6">
        <f t="shared" si="54"/>
        <v>4.646857750594461E-2</v>
      </c>
      <c r="BD6">
        <f t="shared" si="55"/>
        <v>-4.3082454721063073</v>
      </c>
      <c r="BE6">
        <f t="shared" si="56"/>
        <v>-2.7244284057397694</v>
      </c>
      <c r="BF6">
        <f t="shared" si="57"/>
        <v>-3.0006416568638539</v>
      </c>
      <c r="BG6">
        <f t="shared" si="58"/>
        <v>-0.73573242129052352</v>
      </c>
      <c r="BH6">
        <f t="shared" si="59"/>
        <v>-0.78400586884265733</v>
      </c>
      <c r="BI6">
        <f t="shared" si="60"/>
        <v>0.298113326411929</v>
      </c>
      <c r="BJ6">
        <f t="shared" si="61"/>
        <v>3.2425469983914053E-2</v>
      </c>
      <c r="BK6">
        <f t="shared" si="62"/>
        <v>3.5637173163592696E-2</v>
      </c>
      <c r="BL6">
        <f t="shared" si="63"/>
        <v>3.8990072214434061E-2</v>
      </c>
      <c r="BM6">
        <f t="shared" si="64"/>
        <v>3.9783592581208317E-2</v>
      </c>
      <c r="BN6">
        <f t="shared" si="65"/>
        <v>3.9534099745030755E-2</v>
      </c>
      <c r="BO6">
        <f t="shared" si="66"/>
        <v>3.986004232493983E-2</v>
      </c>
      <c r="BP6">
        <f t="shared" si="67"/>
        <v>3.5873086732176783E-2</v>
      </c>
      <c r="BQ6">
        <f t="shared" si="68"/>
        <v>3.9724063811995537E-2</v>
      </c>
      <c r="BR6">
        <f t="shared" si="69"/>
        <v>-12.568662101803218</v>
      </c>
      <c r="BS6">
        <f t="shared" si="70"/>
        <v>-3.9086949195079344</v>
      </c>
      <c r="BT6">
        <f t="shared" si="71"/>
        <v>5.1319897644174688</v>
      </c>
      <c r="BU6">
        <f t="shared" si="72"/>
        <v>7.2716209664003228</v>
      </c>
      <c r="BV6">
        <f t="shared" si="73"/>
        <v>6.5988938640995309</v>
      </c>
      <c r="BW6">
        <f t="shared" si="74"/>
        <v>7.4777584064971485</v>
      </c>
      <c r="BX6">
        <f t="shared" si="75"/>
        <v>-3.2725826614627254</v>
      </c>
      <c r="BY6">
        <f t="shared" si="76"/>
        <v>7.1111088770369824</v>
      </c>
      <c r="BZ6" s="4">
        <f t="shared" si="77"/>
        <v>9.5427150960640861E-2</v>
      </c>
      <c r="CA6" s="4">
        <f t="shared" si="78"/>
        <v>8.6288825314014134E-2</v>
      </c>
      <c r="CB6" s="4">
        <f t="shared" si="79"/>
        <v>9.964887947866588E-2</v>
      </c>
      <c r="CC6" s="4">
        <f t="shared" si="80"/>
        <v>-9.5762322930460844</v>
      </c>
      <c r="CD6" s="4">
        <f t="shared" si="81"/>
        <v>4.4240328622681835</v>
      </c>
      <c r="CE6">
        <f t="shared" si="3"/>
        <v>4.8561514477136747E-2</v>
      </c>
      <c r="CF6">
        <f t="shared" si="4"/>
        <v>8.9105450603199854E-2</v>
      </c>
      <c r="CG6">
        <f t="shared" si="82"/>
        <v>0.10405488915077907</v>
      </c>
      <c r="CH6">
        <f t="shared" si="5"/>
        <v>8.7028806966483241E-2</v>
      </c>
      <c r="CI6">
        <f t="shared" si="83"/>
        <v>8.8339905859991547E-2</v>
      </c>
      <c r="CJ6">
        <f t="shared" si="84"/>
        <v>-0.54170307390616412</v>
      </c>
      <c r="CK6">
        <f t="shared" si="85"/>
        <v>1.7576303713414225</v>
      </c>
      <c r="CL6">
        <f t="shared" si="86"/>
        <v>18.829755944869696</v>
      </c>
      <c r="CM6">
        <f t="shared" si="87"/>
        <v>-8.8007908751478237</v>
      </c>
      <c r="CN6">
        <f t="shared" si="88"/>
        <v>-7.4268643979243016</v>
      </c>
    </row>
    <row r="7" spans="1:92" ht="15.6" x14ac:dyDescent="0.3">
      <c r="A7" s="2" t="s">
        <v>367</v>
      </c>
      <c r="B7" s="4">
        <v>-8.1800840000000008</v>
      </c>
      <c r="C7" s="4">
        <v>3.006783</v>
      </c>
      <c r="D7" s="4">
        <v>2.812127E-4</v>
      </c>
      <c r="E7" s="4">
        <v>3.006783</v>
      </c>
      <c r="G7">
        <v>60</v>
      </c>
      <c r="H7">
        <f t="shared" si="8"/>
        <v>0.15526444888816873</v>
      </c>
      <c r="I7">
        <f t="shared" si="9"/>
        <v>0.16427452015114108</v>
      </c>
      <c r="J7">
        <f t="shared" si="10"/>
        <v>0.15160450675800491</v>
      </c>
      <c r="K7">
        <f t="shared" si="11"/>
        <v>5.8030484940322493</v>
      </c>
      <c r="L7">
        <f t="shared" si="12"/>
        <v>-2.3572312634168724</v>
      </c>
      <c r="M7">
        <f t="shared" si="13"/>
        <v>6.3852089701804088E-2</v>
      </c>
      <c r="N7">
        <f t="shared" si="14"/>
        <v>6.3272219260995299E-2</v>
      </c>
      <c r="O7">
        <f t="shared" si="15"/>
        <v>6.2452507654986764E-2</v>
      </c>
      <c r="P7">
        <f t="shared" si="16"/>
        <v>-0.90814637941662346</v>
      </c>
      <c r="Q7">
        <f t="shared" si="16"/>
        <v>-2.1919126740464066</v>
      </c>
      <c r="R7">
        <f t="shared" si="17"/>
        <v>8.5880696129052511E-2</v>
      </c>
      <c r="S7">
        <f t="shared" si="18"/>
        <v>8.3894890558116803E-2</v>
      </c>
      <c r="T7">
        <f t="shared" si="19"/>
        <v>8.3759821095370668E-2</v>
      </c>
      <c r="U7">
        <f t="shared" si="20"/>
        <v>-2.3122839711867824</v>
      </c>
      <c r="V7">
        <f t="shared" si="21"/>
        <v>-2.4695596673958193</v>
      </c>
      <c r="W7">
        <f t="shared" si="22"/>
        <v>0.19776233910937691</v>
      </c>
      <c r="X7">
        <f t="shared" si="23"/>
        <v>0.19967293728215371</v>
      </c>
      <c r="Y7">
        <f t="shared" si="24"/>
        <v>0.20924408346954046</v>
      </c>
      <c r="Z7">
        <f t="shared" si="25"/>
        <v>0.96610819905407119</v>
      </c>
      <c r="AA7">
        <f t="shared" si="26"/>
        <v>5.8058295689015473</v>
      </c>
      <c r="AB7">
        <f t="shared" si="27"/>
        <v>6.2913047785889992E-2</v>
      </c>
      <c r="AC7">
        <f t="shared" si="28"/>
        <v>6.1191447891117488E-2</v>
      </c>
      <c r="AD7">
        <f t="shared" si="29"/>
        <v>6.642693838021875E-2</v>
      </c>
      <c r="AE7">
        <f t="shared" si="30"/>
        <v>-2.736475111858466</v>
      </c>
      <c r="AF7">
        <f t="shared" si="31"/>
        <v>5.5853129326804707</v>
      </c>
      <c r="AG7">
        <f t="shared" si="32"/>
        <v>6.1364543896254446E-2</v>
      </c>
      <c r="AH7">
        <f t="shared" si="33"/>
        <v>6.1001746726110757E-2</v>
      </c>
      <c r="AI7">
        <f t="shared" si="34"/>
        <v>-2.4613398080880144</v>
      </c>
      <c r="AJ7">
        <f t="shared" si="35"/>
        <v>-3.038004240843498</v>
      </c>
      <c r="AK7">
        <f t="shared" si="36"/>
        <v>7.5919304242113489E-2</v>
      </c>
      <c r="AL7">
        <f t="shared" si="37"/>
        <v>7.4852433852442168E-2</v>
      </c>
      <c r="AM7">
        <f t="shared" si="38"/>
        <v>7.7700241249858887E-2</v>
      </c>
      <c r="AN7">
        <f t="shared" si="39"/>
        <v>7.497218680587539E-2</v>
      </c>
      <c r="AO7">
        <f t="shared" si="40"/>
        <v>7.4780868340957499E-2</v>
      </c>
      <c r="AP7">
        <f t="shared" si="41"/>
        <v>-1.4052689237890996</v>
      </c>
      <c r="AQ7">
        <f t="shared" si="42"/>
        <v>2.3458289370853946</v>
      </c>
      <c r="AR7">
        <f t="shared" si="43"/>
        <v>-1.2475317650668343</v>
      </c>
      <c r="AS7">
        <f t="shared" si="44"/>
        <v>-1.4995341600147123</v>
      </c>
      <c r="AT7">
        <f t="shared" si="45"/>
        <v>7.484555168018274E-2</v>
      </c>
      <c r="AU7">
        <f t="shared" si="46"/>
        <v>7.7705192047266475E-2</v>
      </c>
      <c r="AV7">
        <f t="shared" si="47"/>
        <v>-1.4143340388189751</v>
      </c>
      <c r="AW7">
        <f t="shared" si="48"/>
        <v>2.3523500682482932</v>
      </c>
      <c r="AX7">
        <f t="shared" si="49"/>
        <v>7.3883119152253471E-2</v>
      </c>
      <c r="AY7">
        <f t="shared" si="50"/>
        <v>7.496491587772966E-2</v>
      </c>
      <c r="AZ7">
        <f t="shared" si="51"/>
        <v>7.6011526741977892E-2</v>
      </c>
      <c r="BA7">
        <f t="shared" si="52"/>
        <v>7.8211707732996821E-2</v>
      </c>
      <c r="BB7">
        <f t="shared" si="53"/>
        <v>7.7409098889251751E-2</v>
      </c>
      <c r="BC7">
        <f t="shared" si="54"/>
        <v>7.821021592101142E-2</v>
      </c>
      <c r="BD7">
        <f t="shared" si="55"/>
        <v>-2.6820386595831289</v>
      </c>
      <c r="BE7">
        <f t="shared" si="56"/>
        <v>-1.257108944702916</v>
      </c>
      <c r="BF7">
        <f t="shared" si="57"/>
        <v>0.1214743743834861</v>
      </c>
      <c r="BG7">
        <f t="shared" si="58"/>
        <v>3.0195264745480959</v>
      </c>
      <c r="BH7">
        <f t="shared" si="59"/>
        <v>1.9623397000414717</v>
      </c>
      <c r="BI7">
        <f t="shared" si="60"/>
        <v>3.0175614776342092</v>
      </c>
      <c r="BJ7">
        <f t="shared" si="61"/>
        <v>5.6649377917614679E-2</v>
      </c>
      <c r="BK7">
        <f t="shared" si="62"/>
        <v>6.0491720004847933E-2</v>
      </c>
      <c r="BL7">
        <f t="shared" si="63"/>
        <v>6.5171347705379273E-2</v>
      </c>
      <c r="BM7">
        <f t="shared" si="64"/>
        <v>6.6589960208435758E-2</v>
      </c>
      <c r="BN7">
        <f t="shared" si="65"/>
        <v>6.6150717513975055E-2</v>
      </c>
      <c r="BO7">
        <f t="shared" si="66"/>
        <v>6.6741244825854182E-2</v>
      </c>
      <c r="BP7">
        <f t="shared" si="67"/>
        <v>6.0853877822250241E-2</v>
      </c>
      <c r="BQ7">
        <f t="shared" si="68"/>
        <v>6.6437160015174163E-2</v>
      </c>
      <c r="BR7">
        <f t="shared" si="69"/>
        <v>-9.956074437201428</v>
      </c>
      <c r="BS7">
        <f t="shared" si="70"/>
        <v>-3.8486893677166742</v>
      </c>
      <c r="BT7">
        <f t="shared" si="71"/>
        <v>3.5895573318509113</v>
      </c>
      <c r="BU7">
        <f t="shared" si="72"/>
        <v>5.8444353785867884</v>
      </c>
      <c r="BV7">
        <f t="shared" si="73"/>
        <v>5.1462611366464444</v>
      </c>
      <c r="BW7">
        <f t="shared" si="74"/>
        <v>6.0849015819303069</v>
      </c>
      <c r="BX7">
        <f t="shared" si="75"/>
        <v>-3.2730411832020279</v>
      </c>
      <c r="BY7">
        <f t="shared" si="76"/>
        <v>5.6015601744135362</v>
      </c>
      <c r="BZ7" s="4">
        <f t="shared" si="77"/>
        <v>0.16815144354133757</v>
      </c>
      <c r="CA7" s="4">
        <f t="shared" si="78"/>
        <v>0.15398501389696803</v>
      </c>
      <c r="CB7" s="4">
        <f t="shared" si="79"/>
        <v>0.17516828310944108</v>
      </c>
      <c r="CC7" s="4">
        <f t="shared" si="80"/>
        <v>-8.4248040611598611</v>
      </c>
      <c r="CD7" s="4">
        <f t="shared" si="81"/>
        <v>4.1729285341392375</v>
      </c>
      <c r="CE7">
        <f t="shared" si="3"/>
        <v>8.4394336725695157E-2</v>
      </c>
      <c r="CF7">
        <f t="shared" si="4"/>
        <v>0.15673867737472327</v>
      </c>
      <c r="CG7">
        <f t="shared" si="82"/>
        <v>0.17928554168558278</v>
      </c>
      <c r="CH7">
        <f t="shared" si="5"/>
        <v>0.15586296028184987</v>
      </c>
      <c r="CI7">
        <f t="shared" si="83"/>
        <v>0.16054873004484049</v>
      </c>
      <c r="CJ7">
        <f t="shared" si="84"/>
        <v>-1.7307258445178517</v>
      </c>
      <c r="CK7">
        <f t="shared" si="85"/>
        <v>0.94949519810318805</v>
      </c>
      <c r="CL7">
        <f t="shared" si="86"/>
        <v>15.471083670103743</v>
      </c>
      <c r="CM7">
        <f t="shared" si="87"/>
        <v>-7.3079855876864679</v>
      </c>
      <c r="CN7">
        <f t="shared" si="88"/>
        <v>-4.5213489318800049</v>
      </c>
    </row>
    <row r="8" spans="1:92" ht="15.6" x14ac:dyDescent="0.3">
      <c r="A8" s="2" t="s">
        <v>81</v>
      </c>
      <c r="B8" s="4">
        <f>LN(D8)</f>
        <v>-8.2282618995640249</v>
      </c>
      <c r="C8" s="4">
        <v>3.0972529999999998</v>
      </c>
      <c r="D8" s="4">
        <v>2.6699999999999998E-4</v>
      </c>
      <c r="E8" s="4">
        <v>3.0972529999999998</v>
      </c>
      <c r="G8">
        <v>70</v>
      </c>
      <c r="H8">
        <f t="shared" si="8"/>
        <v>0.25198474668968718</v>
      </c>
      <c r="I8">
        <f t="shared" si="9"/>
        <v>0.264884687107378</v>
      </c>
      <c r="J8">
        <f t="shared" si="10"/>
        <v>0.24666050292024916</v>
      </c>
      <c r="K8">
        <f t="shared" si="11"/>
        <v>5.1193338434793327</v>
      </c>
      <c r="L8">
        <f t="shared" si="12"/>
        <v>-2.112923039740453</v>
      </c>
      <c r="M8">
        <f t="shared" si="13"/>
        <v>0.10174130039558502</v>
      </c>
      <c r="N8">
        <f t="shared" si="14"/>
        <v>0.10085368201005432</v>
      </c>
      <c r="O8">
        <f t="shared" si="15"/>
        <v>9.9276018258434781E-2</v>
      </c>
      <c r="P8">
        <f t="shared" si="16"/>
        <v>-0.87242681396788491</v>
      </c>
      <c r="Q8">
        <f t="shared" si="16"/>
        <v>-2.4230888808820588</v>
      </c>
      <c r="R8">
        <f t="shared" si="17"/>
        <v>0.13843525374790933</v>
      </c>
      <c r="S8">
        <f t="shared" si="18"/>
        <v>0.13540559962804163</v>
      </c>
      <c r="T8">
        <f t="shared" si="19"/>
        <v>0.13562624589277772</v>
      </c>
      <c r="U8">
        <f t="shared" si="20"/>
        <v>-2.1884989826252594</v>
      </c>
      <c r="V8">
        <f t="shared" si="21"/>
        <v>-2.0291130901141785</v>
      </c>
      <c r="W8">
        <f t="shared" si="22"/>
        <v>0.29828321768769178</v>
      </c>
      <c r="X8">
        <f t="shared" si="23"/>
        <v>0.29981766770554868</v>
      </c>
      <c r="Y8">
        <f t="shared" si="24"/>
        <v>0.30965382264425678</v>
      </c>
      <c r="Z8">
        <f t="shared" si="25"/>
        <v>0.51442720437041201</v>
      </c>
      <c r="AA8">
        <f t="shared" si="26"/>
        <v>3.8120163261984925</v>
      </c>
      <c r="AB8">
        <f t="shared" si="27"/>
        <v>9.8355453839930454E-2</v>
      </c>
      <c r="AC8">
        <f t="shared" si="28"/>
        <v>9.5443831331297815E-2</v>
      </c>
      <c r="AD8">
        <f t="shared" si="29"/>
        <v>0.10266130730696732</v>
      </c>
      <c r="AE8">
        <f t="shared" si="30"/>
        <v>-2.9603061090757481</v>
      </c>
      <c r="AF8">
        <f t="shared" si="31"/>
        <v>4.3778492182492181</v>
      </c>
      <c r="AG8">
        <f t="shared" si="32"/>
        <v>9.5355385843107474E-2</v>
      </c>
      <c r="AH8">
        <f t="shared" si="33"/>
        <v>9.5727837335459129E-2</v>
      </c>
      <c r="AI8">
        <f t="shared" si="34"/>
        <v>-3.0502304444707971</v>
      </c>
      <c r="AJ8">
        <f t="shared" si="35"/>
        <v>-2.671551400441571</v>
      </c>
      <c r="AK8">
        <f t="shared" si="36"/>
        <v>0.11526493627158024</v>
      </c>
      <c r="AL8">
        <f t="shared" si="37"/>
        <v>0.11523731660305504</v>
      </c>
      <c r="AM8">
        <f t="shared" si="38"/>
        <v>0.12085999187392815</v>
      </c>
      <c r="AN8">
        <f t="shared" si="39"/>
        <v>0.11562458341551625</v>
      </c>
      <c r="AO8">
        <f t="shared" si="40"/>
        <v>0.11488362570483444</v>
      </c>
      <c r="AP8">
        <f t="shared" si="41"/>
        <v>-2.3961899792426248E-2</v>
      </c>
      <c r="AQ8">
        <f t="shared" si="42"/>
        <v>4.8540829356511148</v>
      </c>
      <c r="AR8">
        <f t="shared" si="43"/>
        <v>0.31201782221839591</v>
      </c>
      <c r="AS8">
        <f t="shared" si="44"/>
        <v>-0.33081228262459461</v>
      </c>
      <c r="AT8">
        <f t="shared" si="45"/>
        <v>0.11520759293057078</v>
      </c>
      <c r="AU8">
        <f t="shared" si="46"/>
        <v>0.12085237826540321</v>
      </c>
      <c r="AV8">
        <f t="shared" si="47"/>
        <v>-4.9749162984265446E-2</v>
      </c>
      <c r="AW8">
        <f t="shared" si="48"/>
        <v>4.8474776237746537</v>
      </c>
      <c r="AX8">
        <f t="shared" si="49"/>
        <v>0.1137831382814472</v>
      </c>
      <c r="AY8">
        <f t="shared" si="50"/>
        <v>0.11526579651003836</v>
      </c>
      <c r="AZ8">
        <f t="shared" si="51"/>
        <v>0.11853783504914214</v>
      </c>
      <c r="BA8">
        <f t="shared" si="52"/>
        <v>0.12253259063128064</v>
      </c>
      <c r="BB8">
        <f t="shared" si="53"/>
        <v>0.12027154538250977</v>
      </c>
      <c r="BC8">
        <f t="shared" si="54"/>
        <v>0.12145958231069802</v>
      </c>
      <c r="BD8">
        <f t="shared" si="55"/>
        <v>-1.2855583302815661</v>
      </c>
      <c r="BE8">
        <f t="shared" si="56"/>
        <v>7.4631408817406959E-4</v>
      </c>
      <c r="BF8">
        <f t="shared" si="57"/>
        <v>2.8394574130076249</v>
      </c>
      <c r="BG8">
        <f t="shared" si="58"/>
        <v>6.305173624159897</v>
      </c>
      <c r="BH8">
        <f t="shared" si="59"/>
        <v>4.3435664590428926</v>
      </c>
      <c r="BI8">
        <f t="shared" si="60"/>
        <v>5.3742675261818809</v>
      </c>
      <c r="BJ8">
        <f t="shared" si="61"/>
        <v>9.0795509873605657E-2</v>
      </c>
      <c r="BK8">
        <f t="shared" si="62"/>
        <v>9.4619986325251065E-2</v>
      </c>
      <c r="BL8">
        <f t="shared" si="63"/>
        <v>0.10062069562924991</v>
      </c>
      <c r="BM8">
        <f t="shared" si="64"/>
        <v>0.10293153091886866</v>
      </c>
      <c r="BN8">
        <f t="shared" si="65"/>
        <v>0.10222429720229223</v>
      </c>
      <c r="BO8">
        <f t="shared" si="66"/>
        <v>0.10319586992474283</v>
      </c>
      <c r="BP8">
        <f t="shared" si="67"/>
        <v>9.5135858032372969E-2</v>
      </c>
      <c r="BQ8">
        <f t="shared" si="68"/>
        <v>0.10262591461706548</v>
      </c>
      <c r="BR8">
        <f t="shared" si="69"/>
        <v>-7.6863495324095625</v>
      </c>
      <c r="BS8">
        <f t="shared" si="70"/>
        <v>-3.7979261635645662</v>
      </c>
      <c r="BT8">
        <f t="shared" si="71"/>
        <v>2.3031176217294957</v>
      </c>
      <c r="BU8">
        <f t="shared" si="72"/>
        <v>4.652591087003251</v>
      </c>
      <c r="BV8">
        <f t="shared" si="73"/>
        <v>3.9335321136926109</v>
      </c>
      <c r="BW8">
        <f t="shared" si="74"/>
        <v>4.9213499565463472</v>
      </c>
      <c r="BX8">
        <f t="shared" si="75"/>
        <v>-3.2734288561133051</v>
      </c>
      <c r="BY8">
        <f t="shared" si="76"/>
        <v>4.341864747109021</v>
      </c>
      <c r="BZ8" s="4">
        <f t="shared" si="77"/>
        <v>0.27146563072331503</v>
      </c>
      <c r="CA8" s="4">
        <f t="shared" si="78"/>
        <v>0.25126898398860725</v>
      </c>
      <c r="CB8" s="4">
        <f t="shared" si="79"/>
        <v>0.28221863950745529</v>
      </c>
      <c r="CC8" s="4">
        <f t="shared" si="80"/>
        <v>-7.439854054781887</v>
      </c>
      <c r="CD8" s="4">
        <f t="shared" si="81"/>
        <v>3.961093990237023</v>
      </c>
      <c r="CE8">
        <f t="shared" si="3"/>
        <v>0.13466298512594319</v>
      </c>
      <c r="CF8">
        <f t="shared" si="4"/>
        <v>0.25266821962629166</v>
      </c>
      <c r="CG8">
        <f t="shared" si="82"/>
        <v>0.28400076439967586</v>
      </c>
      <c r="CH8">
        <f t="shared" si="5"/>
        <v>0.25510496956703083</v>
      </c>
      <c r="CI8">
        <f t="shared" si="83"/>
        <v>0.26605331549450612</v>
      </c>
      <c r="CJ8">
        <f t="shared" si="84"/>
        <v>-2.7249335121207232</v>
      </c>
      <c r="CK8">
        <f t="shared" si="85"/>
        <v>0.2712358369239542</v>
      </c>
      <c r="CL8">
        <f t="shared" si="86"/>
        <v>12.705537986160568</v>
      </c>
      <c r="CM8">
        <f t="shared" si="87"/>
        <v>-6.0267891418488349</v>
      </c>
      <c r="CN8">
        <f t="shared" si="88"/>
        <v>-1.9937386601714204</v>
      </c>
    </row>
    <row r="9" spans="1:92" ht="15.6" x14ac:dyDescent="0.3">
      <c r="A9" s="2" t="s">
        <v>355</v>
      </c>
      <c r="B9" s="4">
        <v>-8.2891860000000008</v>
      </c>
      <c r="C9" s="4">
        <v>3.1054680000000001</v>
      </c>
      <c r="D9" s="4">
        <v>2.521992E-4</v>
      </c>
      <c r="E9" s="4">
        <v>3.1054680000000001</v>
      </c>
      <c r="G9">
        <v>80</v>
      </c>
      <c r="H9">
        <f t="shared" si="8"/>
        <v>0.38330662654865377</v>
      </c>
      <c r="I9">
        <f t="shared" si="9"/>
        <v>0.40067289139427048</v>
      </c>
      <c r="J9">
        <f t="shared" si="10"/>
        <v>0.37602073576533329</v>
      </c>
      <c r="K9">
        <f t="shared" si="11"/>
        <v>4.5306456092306506</v>
      </c>
      <c r="L9">
        <f t="shared" si="12"/>
        <v>-1.9007995893323464</v>
      </c>
      <c r="M9">
        <f t="shared" si="13"/>
        <v>0.15231992559848556</v>
      </c>
      <c r="N9">
        <f t="shared" si="14"/>
        <v>0.15103819194390225</v>
      </c>
      <c r="O9">
        <f t="shared" si="15"/>
        <v>0.14832472457214554</v>
      </c>
      <c r="P9">
        <f t="shared" si="16"/>
        <v>-0.84147471156331444</v>
      </c>
      <c r="Q9">
        <f t="shared" si="16"/>
        <v>-2.6229011146390291</v>
      </c>
      <c r="R9">
        <f t="shared" si="17"/>
        <v>0.20934492296699708</v>
      </c>
      <c r="S9">
        <f t="shared" si="18"/>
        <v>0.20498815205269044</v>
      </c>
      <c r="T9">
        <f t="shared" si="19"/>
        <v>0.20589916106872216</v>
      </c>
      <c r="U9">
        <f t="shared" si="20"/>
        <v>-2.0811447693878291</v>
      </c>
      <c r="V9">
        <f t="shared" si="21"/>
        <v>-1.6459734726015485</v>
      </c>
      <c r="W9">
        <f t="shared" si="22"/>
        <v>0.42583343459834178</v>
      </c>
      <c r="X9">
        <f t="shared" si="23"/>
        <v>0.4263648617202771</v>
      </c>
      <c r="Y9">
        <f t="shared" si="24"/>
        <v>0.43484105381347649</v>
      </c>
      <c r="Z9">
        <f t="shared" si="25"/>
        <v>0.1247969461196914</v>
      </c>
      <c r="AA9">
        <f t="shared" si="26"/>
        <v>2.115291680567768</v>
      </c>
      <c r="AB9">
        <f t="shared" si="27"/>
        <v>0.14484346028941733</v>
      </c>
      <c r="AC9">
        <f t="shared" si="28"/>
        <v>0.14027541484814979</v>
      </c>
      <c r="AD9">
        <f t="shared" si="29"/>
        <v>0.14968566945492653</v>
      </c>
      <c r="AE9">
        <f t="shared" si="30"/>
        <v>-3.1537809384972948</v>
      </c>
      <c r="AF9">
        <f t="shared" si="31"/>
        <v>3.3430637157064584</v>
      </c>
      <c r="AG9">
        <f t="shared" si="32"/>
        <v>0.13969068885450303</v>
      </c>
      <c r="AH9">
        <f t="shared" si="33"/>
        <v>0.14143529912032032</v>
      </c>
      <c r="AI9">
        <f t="shared" si="34"/>
        <v>-3.5574760673477055</v>
      </c>
      <c r="AJ9">
        <f t="shared" si="35"/>
        <v>-2.3529962362726131</v>
      </c>
      <c r="AK9">
        <f t="shared" si="36"/>
        <v>0.16549519712227997</v>
      </c>
      <c r="AL9">
        <f t="shared" si="37"/>
        <v>0.16746163304595399</v>
      </c>
      <c r="AM9">
        <f t="shared" si="38"/>
        <v>0.17720640694579098</v>
      </c>
      <c r="AN9">
        <f t="shared" si="39"/>
        <v>0.16828024145336548</v>
      </c>
      <c r="AO9">
        <f t="shared" si="40"/>
        <v>0.1666417206289901</v>
      </c>
      <c r="AP9">
        <f t="shared" si="41"/>
        <v>1.1882132882811505</v>
      </c>
      <c r="AQ9">
        <f t="shared" si="42"/>
        <v>7.0764650740032717</v>
      </c>
      <c r="AR9">
        <f t="shared" si="43"/>
        <v>1.6828550794907429</v>
      </c>
      <c r="AS9">
        <f t="shared" si="44"/>
        <v>0.69278355302540484</v>
      </c>
      <c r="AT9">
        <f t="shared" si="45"/>
        <v>0.16739436365514399</v>
      </c>
      <c r="AU9">
        <f t="shared" si="46"/>
        <v>0.17717579539973718</v>
      </c>
      <c r="AV9">
        <f t="shared" si="47"/>
        <v>1.1475659510896665</v>
      </c>
      <c r="AW9">
        <f t="shared" si="48"/>
        <v>7.0579681347651011</v>
      </c>
      <c r="AX9">
        <f t="shared" si="49"/>
        <v>0.16539642177730018</v>
      </c>
      <c r="AY9">
        <f t="shared" si="50"/>
        <v>0.16732109667954839</v>
      </c>
      <c r="AZ9">
        <f t="shared" si="51"/>
        <v>0.17418940506937916</v>
      </c>
      <c r="BA9">
        <f t="shared" si="52"/>
        <v>0.18078019125872771</v>
      </c>
      <c r="BB9">
        <f t="shared" si="53"/>
        <v>0.17617159540754382</v>
      </c>
      <c r="BC9">
        <f t="shared" si="54"/>
        <v>0.17783993693064207</v>
      </c>
      <c r="BD9">
        <f t="shared" si="55"/>
        <v>-5.9684719978192274E-2</v>
      </c>
      <c r="BE9">
        <f t="shared" si="56"/>
        <v>1.1032945904280893</v>
      </c>
      <c r="BF9">
        <f t="shared" si="57"/>
        <v>5.2534503105097778</v>
      </c>
      <c r="BG9">
        <f t="shared" si="58"/>
        <v>9.2359140339003698</v>
      </c>
      <c r="BH9">
        <f t="shared" si="59"/>
        <v>6.4511831587325998</v>
      </c>
      <c r="BI9">
        <f t="shared" si="60"/>
        <v>7.4592737571960441</v>
      </c>
      <c r="BJ9">
        <f t="shared" si="61"/>
        <v>0.13662499784655943</v>
      </c>
      <c r="BK9">
        <f t="shared" si="62"/>
        <v>0.13940613613318714</v>
      </c>
      <c r="BL9">
        <f t="shared" si="63"/>
        <v>0.14658400556687123</v>
      </c>
      <c r="BM9">
        <f t="shared" si="64"/>
        <v>0.15010275817029747</v>
      </c>
      <c r="BN9">
        <f t="shared" si="65"/>
        <v>0.14903570842569447</v>
      </c>
      <c r="BO9">
        <f t="shared" si="66"/>
        <v>0.15052676471470647</v>
      </c>
      <c r="BP9">
        <f t="shared" si="67"/>
        <v>0.14010162625616951</v>
      </c>
      <c r="BQ9">
        <f t="shared" si="68"/>
        <v>0.14956944094774807</v>
      </c>
      <c r="BR9">
        <f t="shared" si="69"/>
        <v>-5.6740307269905532</v>
      </c>
      <c r="BS9">
        <f t="shared" si="70"/>
        <v>-3.7539314135175044</v>
      </c>
      <c r="BT9">
        <f t="shared" si="71"/>
        <v>1.2016733610037018</v>
      </c>
      <c r="BU9">
        <f t="shared" si="72"/>
        <v>3.6310219808138631</v>
      </c>
      <c r="BV9">
        <f t="shared" si="73"/>
        <v>2.8943302845019336</v>
      </c>
      <c r="BW9">
        <f t="shared" si="74"/>
        <v>3.9237563186719693</v>
      </c>
      <c r="BX9">
        <f t="shared" si="75"/>
        <v>-3.273764672407701</v>
      </c>
      <c r="BY9">
        <f t="shared" si="76"/>
        <v>3.2628194941542938</v>
      </c>
      <c r="BZ9" s="4">
        <f t="shared" si="77"/>
        <v>0.41105978897197076</v>
      </c>
      <c r="CA9" s="4">
        <f t="shared" si="78"/>
        <v>0.38401989521697366</v>
      </c>
      <c r="CB9" s="4">
        <f t="shared" si="79"/>
        <v>0.42658939259691642</v>
      </c>
      <c r="CC9" s="4">
        <f t="shared" si="80"/>
        <v>-6.5780926474520456</v>
      </c>
      <c r="CD9" s="4">
        <f t="shared" si="81"/>
        <v>3.7779427814586319</v>
      </c>
      <c r="CE9">
        <f t="shared" si="3"/>
        <v>0.20185451705010637</v>
      </c>
      <c r="CF9">
        <f t="shared" si="4"/>
        <v>0.38210835436616786</v>
      </c>
      <c r="CG9">
        <f t="shared" si="82"/>
        <v>0.42303064369753662</v>
      </c>
      <c r="CH9">
        <f t="shared" si="5"/>
        <v>0.39090692111703851</v>
      </c>
      <c r="CI9">
        <f t="shared" si="83"/>
        <v>0.41208661684462261</v>
      </c>
      <c r="CJ9">
        <f t="shared" si="84"/>
        <v>-3.5780212917184335</v>
      </c>
      <c r="CK9">
        <f t="shared" si="85"/>
        <v>-0.3126145230713398</v>
      </c>
      <c r="CL9">
        <f t="shared" si="86"/>
        <v>10.363509106681361</v>
      </c>
      <c r="CM9">
        <f t="shared" si="87"/>
        <v>-4.9026609742911225</v>
      </c>
      <c r="CN9">
        <f t="shared" si="88"/>
        <v>0.24980012645359106</v>
      </c>
    </row>
    <row r="10" spans="1:92" ht="15.6" x14ac:dyDescent="0.3">
      <c r="A10" s="2" t="s">
        <v>356</v>
      </c>
      <c r="B10" s="4">
        <v>-8.376201</v>
      </c>
      <c r="C10" s="4">
        <v>3.1264829999999999</v>
      </c>
      <c r="D10" s="4">
        <v>2.310341E-4</v>
      </c>
      <c r="E10" s="4">
        <v>3.1264829999999999</v>
      </c>
      <c r="G10">
        <v>90</v>
      </c>
      <c r="H10">
        <f t="shared" si="8"/>
        <v>0.55492397085921152</v>
      </c>
      <c r="I10">
        <f t="shared" si="9"/>
        <v>0.5771993008567966</v>
      </c>
      <c r="J10">
        <f t="shared" si="10"/>
        <v>0.54541639229323258</v>
      </c>
      <c r="K10">
        <f t="shared" si="11"/>
        <v>4.0141228649927081</v>
      </c>
      <c r="L10">
        <f t="shared" si="12"/>
        <v>-1.7133119247413251</v>
      </c>
      <c r="M10">
        <f t="shared" si="13"/>
        <v>0.21744353318194343</v>
      </c>
      <c r="N10">
        <f t="shared" si="14"/>
        <v>0.21567318403929417</v>
      </c>
      <c r="O10">
        <f t="shared" si="15"/>
        <v>0.21135770543496021</v>
      </c>
      <c r="P10">
        <f t="shared" si="16"/>
        <v>-0.81416500033042516</v>
      </c>
      <c r="Q10">
        <f t="shared" si="16"/>
        <v>-2.7988083425276971</v>
      </c>
      <c r="R10">
        <f t="shared" si="17"/>
        <v>0.3015051512101441</v>
      </c>
      <c r="S10">
        <f t="shared" si="18"/>
        <v>0.29551619205019081</v>
      </c>
      <c r="T10">
        <f t="shared" si="19"/>
        <v>0.29756515167426006</v>
      </c>
      <c r="U10">
        <f t="shared" si="20"/>
        <v>-1.9863538436791359</v>
      </c>
      <c r="V10">
        <f t="shared" si="21"/>
        <v>-1.3067768560736519</v>
      </c>
      <c r="W10">
        <f t="shared" si="22"/>
        <v>0.58292981652492815</v>
      </c>
      <c r="X10">
        <f t="shared" si="23"/>
        <v>0.58166120125679488</v>
      </c>
      <c r="Y10">
        <f t="shared" si="24"/>
        <v>0.58667052329525049</v>
      </c>
      <c r="Z10">
        <f t="shared" si="25"/>
        <v>-0.21762744539230749</v>
      </c>
      <c r="AA10">
        <f t="shared" si="26"/>
        <v>0.64170791479189648</v>
      </c>
      <c r="AB10">
        <f t="shared" si="27"/>
        <v>0.20378583450613319</v>
      </c>
      <c r="AC10">
        <f t="shared" si="28"/>
        <v>0.19701175367209089</v>
      </c>
      <c r="AD10">
        <f t="shared" si="29"/>
        <v>0.20875583835165737</v>
      </c>
      <c r="AE10">
        <f t="shared" si="30"/>
        <v>-3.3241176210598784</v>
      </c>
      <c r="AF10">
        <f t="shared" si="31"/>
        <v>2.4388367609401236</v>
      </c>
      <c r="AG10">
        <f t="shared" si="32"/>
        <v>0.19562890895528504</v>
      </c>
      <c r="AH10">
        <f t="shared" si="33"/>
        <v>0.19956513367656936</v>
      </c>
      <c r="AI10">
        <f t="shared" si="34"/>
        <v>-4.0026950698590689</v>
      </c>
      <c r="AJ10">
        <f t="shared" si="35"/>
        <v>-2.0711453471692609</v>
      </c>
      <c r="AK10">
        <f t="shared" si="36"/>
        <v>0.22769158969649178</v>
      </c>
      <c r="AL10">
        <f t="shared" si="37"/>
        <v>0.23285932623957706</v>
      </c>
      <c r="AM10">
        <f t="shared" si="38"/>
        <v>0.24835644747126476</v>
      </c>
      <c r="AN10">
        <f t="shared" si="39"/>
        <v>0.23431186069546586</v>
      </c>
      <c r="AO10">
        <f t="shared" si="40"/>
        <v>0.23134463084512538</v>
      </c>
      <c r="AP10">
        <f t="shared" si="41"/>
        <v>2.2696211792336136</v>
      </c>
      <c r="AQ10">
        <f t="shared" si="42"/>
        <v>9.0758107501110636</v>
      </c>
      <c r="AR10">
        <f t="shared" si="43"/>
        <v>2.9075606208374962</v>
      </c>
      <c r="AS10">
        <f t="shared" si="44"/>
        <v>1.6043812393347643</v>
      </c>
      <c r="AT10">
        <f t="shared" si="45"/>
        <v>0.23273626156525082</v>
      </c>
      <c r="AU10">
        <f t="shared" si="46"/>
        <v>0.24828950512985459</v>
      </c>
      <c r="AV10">
        <f t="shared" si="47"/>
        <v>2.2155723342629745</v>
      </c>
      <c r="AW10">
        <f t="shared" si="48"/>
        <v>9.0464103047545201</v>
      </c>
      <c r="AX10">
        <f t="shared" si="49"/>
        <v>0.23004647270323283</v>
      </c>
      <c r="AY10">
        <f t="shared" si="50"/>
        <v>0.23244100135145454</v>
      </c>
      <c r="AZ10">
        <f t="shared" si="51"/>
        <v>0.24460846967425384</v>
      </c>
      <c r="BA10">
        <f t="shared" si="52"/>
        <v>0.254759575788856</v>
      </c>
      <c r="BB10">
        <f t="shared" si="53"/>
        <v>0.24669368519548501</v>
      </c>
      <c r="BC10">
        <f t="shared" si="54"/>
        <v>0.24894112822795264</v>
      </c>
      <c r="BD10">
        <f t="shared" si="55"/>
        <v>1.0342424197046827</v>
      </c>
      <c r="BE10">
        <f t="shared" si="56"/>
        <v>2.0858968314524171</v>
      </c>
      <c r="BF10">
        <f t="shared" si="57"/>
        <v>7.4297342296708964</v>
      </c>
      <c r="BG10">
        <f t="shared" si="58"/>
        <v>11.888004352047119</v>
      </c>
      <c r="BH10">
        <f t="shared" si="59"/>
        <v>8.3455412315942965</v>
      </c>
      <c r="BI10">
        <f t="shared" si="60"/>
        <v>9.3325970273149128</v>
      </c>
      <c r="BJ10">
        <f t="shared" si="61"/>
        <v>0.19591428081545217</v>
      </c>
      <c r="BK10">
        <f t="shared" si="62"/>
        <v>0.19621496945524758</v>
      </c>
      <c r="BL10">
        <f t="shared" si="63"/>
        <v>0.20427487592556545</v>
      </c>
      <c r="BM10">
        <f t="shared" si="64"/>
        <v>0.20936592809758423</v>
      </c>
      <c r="BN10">
        <f t="shared" si="65"/>
        <v>0.20783366815478718</v>
      </c>
      <c r="BO10">
        <f t="shared" si="66"/>
        <v>0.21000475140971614</v>
      </c>
      <c r="BP10">
        <f t="shared" si="67"/>
        <v>0.19711376221468666</v>
      </c>
      <c r="BQ10">
        <f t="shared" si="68"/>
        <v>0.20851427786982818</v>
      </c>
      <c r="BR10">
        <f t="shared" si="69"/>
        <v>-3.8626598898581008</v>
      </c>
      <c r="BS10">
        <f t="shared" si="70"/>
        <v>-3.7151085938987367</v>
      </c>
      <c r="BT10">
        <f t="shared" si="71"/>
        <v>0.23997812243301142</v>
      </c>
      <c r="BU10">
        <f t="shared" si="72"/>
        <v>2.7382146580375268</v>
      </c>
      <c r="BV10">
        <f t="shared" si="73"/>
        <v>1.986317478083673</v>
      </c>
      <c r="BW10">
        <f t="shared" si="74"/>
        <v>3.0516924391011995</v>
      </c>
      <c r="BX10">
        <f>((BP10-$AB10)/$AB10)*100</f>
        <v>-3.2740608824043309</v>
      </c>
      <c r="BY10">
        <f t="shared" si="76"/>
        <v>2.3203003168273115</v>
      </c>
      <c r="BZ10" s="4">
        <f t="shared" si="77"/>
        <v>0.59271233337232743</v>
      </c>
      <c r="CA10" s="4">
        <f t="shared" si="78"/>
        <v>0.55826799433312357</v>
      </c>
      <c r="CB10" s="4">
        <f t="shared" si="79"/>
        <v>0.61414872212410265</v>
      </c>
      <c r="CC10" s="4">
        <f t="shared" si="80"/>
        <v>-5.8113079650675603</v>
      </c>
      <c r="CD10" s="4">
        <f t="shared" si="81"/>
        <v>3.6166598103011651</v>
      </c>
      <c r="CE10">
        <f t="shared" si="3"/>
        <v>0.28846720638349427</v>
      </c>
      <c r="CF10">
        <f t="shared" si="4"/>
        <v>0.55034704359462627</v>
      </c>
      <c r="CG10">
        <f t="shared" si="82"/>
        <v>0.60119421311668741</v>
      </c>
      <c r="CH10">
        <f t="shared" si="5"/>
        <v>0.5695968299197135</v>
      </c>
      <c r="CI10">
        <f t="shared" si="83"/>
        <v>0.60617480777296617</v>
      </c>
      <c r="CJ10">
        <f t="shared" si="84"/>
        <v>-4.3242859282236932</v>
      </c>
      <c r="CK10">
        <f t="shared" si="85"/>
        <v>-0.82478456598272498</v>
      </c>
      <c r="CL10">
        <f t="shared" si="86"/>
        <v>8.3381228217324583</v>
      </c>
      <c r="CM10">
        <f t="shared" si="87"/>
        <v>-3.8999531730839374</v>
      </c>
      <c r="CN10">
        <f t="shared" si="88"/>
        <v>2.2713336036120491</v>
      </c>
    </row>
    <row r="11" spans="1:92" ht="15.6" x14ac:dyDescent="0.3">
      <c r="A11" s="2" t="s">
        <v>375</v>
      </c>
      <c r="B11" s="4">
        <f>LN(D11)</f>
        <v>-5.6287677708507555</v>
      </c>
      <c r="C11" s="22">
        <v>2.6660759999999999</v>
      </c>
      <c r="D11" s="11">
        <v>3.5929999999999998E-3</v>
      </c>
      <c r="E11" s="22">
        <v>2.6660759999999999</v>
      </c>
      <c r="G11">
        <v>100</v>
      </c>
      <c r="H11">
        <f t="shared" si="8"/>
        <v>0.7726326312808397</v>
      </c>
      <c r="I11">
        <f t="shared" si="9"/>
        <v>0.80009385418549894</v>
      </c>
      <c r="J11">
        <f t="shared" si="10"/>
        <v>0.76069317876713238</v>
      </c>
      <c r="K11">
        <f t="shared" si="11"/>
        <v>3.5542406303931426</v>
      </c>
      <c r="L11">
        <f t="shared" si="12"/>
        <v>-1.5452948827587785</v>
      </c>
      <c r="M11">
        <f t="shared" si="13"/>
        <v>0.29897285876072599</v>
      </c>
      <c r="N11">
        <f t="shared" si="14"/>
        <v>0.29661178262208099</v>
      </c>
      <c r="O11">
        <f t="shared" si="15"/>
        <v>0.29013553964304262</v>
      </c>
      <c r="P11">
        <f t="shared" si="16"/>
        <v>-0.78972925784364223</v>
      </c>
      <c r="Q11">
        <f t="shared" si="16"/>
        <v>-2.9558934393961351</v>
      </c>
      <c r="R11">
        <f t="shared" si="17"/>
        <v>0.41784697396244425</v>
      </c>
      <c r="S11">
        <f t="shared" si="18"/>
        <v>0.40990168596547089</v>
      </c>
      <c r="T11">
        <f t="shared" si="19"/>
        <v>0.41365862621175292</v>
      </c>
      <c r="U11">
        <f t="shared" si="20"/>
        <v>-1.9014827178543783</v>
      </c>
      <c r="V11">
        <f t="shared" si="21"/>
        <v>-1.0023640259909528</v>
      </c>
      <c r="W11">
        <f t="shared" si="22"/>
        <v>0.77198563159471756</v>
      </c>
      <c r="X11">
        <f t="shared" si="23"/>
        <v>0.76794857862343013</v>
      </c>
      <c r="Y11">
        <f t="shared" si="24"/>
        <v>0.76690264881236891</v>
      </c>
      <c r="Z11">
        <f t="shared" si="25"/>
        <v>-0.52294405570061508</v>
      </c>
      <c r="AA11">
        <f t="shared" si="26"/>
        <v>-0.65842971349719936</v>
      </c>
      <c r="AB11">
        <f t="shared" si="27"/>
        <v>0.27657351515652318</v>
      </c>
      <c r="AC11">
        <f t="shared" si="28"/>
        <v>0.26695916955501614</v>
      </c>
      <c r="AD11">
        <f t="shared" si="29"/>
        <v>0.28110015060045063</v>
      </c>
      <c r="AE11">
        <f t="shared" si="30"/>
        <v>-3.4762350965044218</v>
      </c>
      <c r="AF11">
        <f t="shared" si="31"/>
        <v>1.6366843518496921</v>
      </c>
      <c r="AG11">
        <f t="shared" si="32"/>
        <v>0.26440645112930117</v>
      </c>
      <c r="AH11">
        <f t="shared" si="33"/>
        <v>0.27154449085700288</v>
      </c>
      <c r="AI11">
        <f t="shared" si="34"/>
        <v>-4.3992151671992952</v>
      </c>
      <c r="AJ11">
        <f t="shared" si="35"/>
        <v>-1.8183318444913932</v>
      </c>
      <c r="AK11">
        <f t="shared" si="36"/>
        <v>0.3028967122651291</v>
      </c>
      <c r="AL11">
        <f t="shared" si="37"/>
        <v>0.31273105014901897</v>
      </c>
      <c r="AM11">
        <f t="shared" si="38"/>
        <v>0.33590003311670225</v>
      </c>
      <c r="AN11">
        <f t="shared" si="39"/>
        <v>0.31505980534766131</v>
      </c>
      <c r="AO11">
        <f t="shared" si="40"/>
        <v>0.31024748273330927</v>
      </c>
      <c r="AP11">
        <f t="shared" si="41"/>
        <v>3.2467628355377336</v>
      </c>
      <c r="AQ11">
        <f t="shared" si="42"/>
        <v>10.895899333065374</v>
      </c>
      <c r="AR11">
        <f t="shared" si="43"/>
        <v>4.0155909886158545</v>
      </c>
      <c r="AS11">
        <f t="shared" si="44"/>
        <v>2.4268241187596487</v>
      </c>
      <c r="AT11">
        <f t="shared" si="45"/>
        <v>0.31253030792624714</v>
      </c>
      <c r="AU11">
        <f t="shared" si="46"/>
        <v>0.33578041218259774</v>
      </c>
      <c r="AV11">
        <f t="shared" si="47"/>
        <v>3.1804886850952818</v>
      </c>
      <c r="AW11">
        <f t="shared" si="48"/>
        <v>10.856407014641068</v>
      </c>
      <c r="AX11">
        <f t="shared" si="49"/>
        <v>0.30902411855112955</v>
      </c>
      <c r="AY11">
        <f t="shared" si="50"/>
        <v>0.31190169143131696</v>
      </c>
      <c r="AZ11">
        <f t="shared" si="51"/>
        <v>0.33141319132913594</v>
      </c>
      <c r="BA11">
        <f t="shared" si="52"/>
        <v>0.34625605606681537</v>
      </c>
      <c r="BB11">
        <f t="shared" si="53"/>
        <v>0.33339432176157108</v>
      </c>
      <c r="BC11">
        <f t="shared" si="54"/>
        <v>0.33632438558635197</v>
      </c>
      <c r="BD11">
        <f t="shared" si="55"/>
        <v>2.0229358847041743</v>
      </c>
      <c r="BE11">
        <f t="shared" si="56"/>
        <v>2.9729537500907899</v>
      </c>
      <c r="BF11">
        <f t="shared" si="57"/>
        <v>9.4145885079947735</v>
      </c>
      <c r="BG11">
        <f t="shared" si="58"/>
        <v>14.314894168852291</v>
      </c>
      <c r="BH11">
        <f t="shared" si="59"/>
        <v>10.068649893349473</v>
      </c>
      <c r="BI11">
        <f t="shared" si="60"/>
        <v>11.035997410220562</v>
      </c>
      <c r="BJ11">
        <f t="shared" si="61"/>
        <v>0.27045327930139723</v>
      </c>
      <c r="BK11">
        <f t="shared" si="62"/>
        <v>0.26639459441735247</v>
      </c>
      <c r="BL11">
        <f t="shared" si="63"/>
        <v>0.27487938845130488</v>
      </c>
      <c r="BM11">
        <f t="shared" si="64"/>
        <v>0.28195588728662196</v>
      </c>
      <c r="BN11">
        <f t="shared" si="65"/>
        <v>0.27983947303758983</v>
      </c>
      <c r="BO11">
        <f t="shared" si="66"/>
        <v>0.28287332704421952</v>
      </c>
      <c r="BP11">
        <f t="shared" si="67"/>
        <v>0.26751759705409772</v>
      </c>
      <c r="BQ11">
        <f t="shared" si="68"/>
        <v>0.28067919400295249</v>
      </c>
      <c r="BR11">
        <f t="shared" si="69"/>
        <v>-2.2128785005542837</v>
      </c>
      <c r="BS11">
        <f t="shared" si="70"/>
        <v>-3.6803671289386033</v>
      </c>
      <c r="BT11">
        <f t="shared" si="71"/>
        <v>-0.61254119153799735</v>
      </c>
      <c r="BU11">
        <f t="shared" si="72"/>
        <v>1.9460909433257578</v>
      </c>
      <c r="BV11">
        <f t="shared" si="73"/>
        <v>1.180864291802606</v>
      </c>
      <c r="BW11">
        <f t="shared" si="74"/>
        <v>2.277807361319848</v>
      </c>
      <c r="BX11">
        <f t="shared" si="75"/>
        <v>-3.274325850506826</v>
      </c>
      <c r="BY11">
        <f t="shared" si="76"/>
        <v>1.4844801188232943</v>
      </c>
      <c r="BZ11" s="4">
        <f t="shared" si="77"/>
        <v>0.82227998094314314</v>
      </c>
      <c r="CA11" s="4">
        <f t="shared" si="78"/>
        <v>0.78017871709983355</v>
      </c>
      <c r="CB11" s="4">
        <f t="shared" si="79"/>
        <v>0.85083447293220149</v>
      </c>
      <c r="CC11" s="4">
        <f t="shared" si="80"/>
        <v>-5.1200643113091546</v>
      </c>
      <c r="CD11" s="4">
        <f t="shared" si="81"/>
        <v>3.4725996802581482</v>
      </c>
      <c r="CE11">
        <f t="shared" si="3"/>
        <v>0.39700916717157103</v>
      </c>
      <c r="CF11">
        <f t="shared" si="4"/>
        <v>0.76273747777392609</v>
      </c>
      <c r="CG11">
        <f t="shared" si="82"/>
        <v>0.82330087165726007</v>
      </c>
      <c r="CH11">
        <f t="shared" si="5"/>
        <v>0.79766054790302299</v>
      </c>
      <c r="CI11">
        <f t="shared" si="83"/>
        <v>0.85611001323549929</v>
      </c>
      <c r="CJ11">
        <f t="shared" si="84"/>
        <v>-4.9869469182146329</v>
      </c>
      <c r="CK11">
        <f t="shared" si="85"/>
        <v>-1.2807061346231028</v>
      </c>
      <c r="CL11">
        <f t="shared" si="86"/>
        <v>6.557869590936714</v>
      </c>
      <c r="CM11">
        <f t="shared" si="87"/>
        <v>-2.9940450467834596</v>
      </c>
      <c r="CN11">
        <f t="shared" si="88"/>
        <v>4.1141743781179736</v>
      </c>
    </row>
    <row r="12" spans="1:92" ht="15.6" x14ac:dyDescent="0.3">
      <c r="A12" s="2" t="s">
        <v>266</v>
      </c>
      <c r="B12" s="4">
        <v>-5.5037000000000003</v>
      </c>
      <c r="C12" s="4">
        <v>2.6369899999999999</v>
      </c>
      <c r="D12" s="4">
        <v>4.0865060000000002E-3</v>
      </c>
      <c r="E12" s="4">
        <v>2.6369899999999999</v>
      </c>
      <c r="G12">
        <v>110</v>
      </c>
      <c r="H12">
        <f t="shared" si="8"/>
        <v>1.0423205383416245</v>
      </c>
      <c r="I12">
        <f t="shared" si="9"/>
        <v>1.0750491781718743</v>
      </c>
      <c r="J12">
        <f t="shared" si="10"/>
        <v>1.0278004132249008</v>
      </c>
      <c r="K12">
        <f t="shared" si="11"/>
        <v>3.1399784064815988</v>
      </c>
      <c r="L12">
        <f t="shared" si="12"/>
        <v>-1.3930575655571233</v>
      </c>
      <c r="M12">
        <f t="shared" si="13"/>
        <v>0.39877323852271263</v>
      </c>
      <c r="N12">
        <f t="shared" si="14"/>
        <v>0.39571217836428924</v>
      </c>
      <c r="O12">
        <f t="shared" si="15"/>
        <v>0.38642013888022736</v>
      </c>
      <c r="P12">
        <f t="shared" si="16"/>
        <v>-0.76761925393071306</v>
      </c>
      <c r="Q12">
        <f t="shared" si="16"/>
        <v>-3.097775489711474</v>
      </c>
      <c r="R12">
        <f t="shared" si="17"/>
        <v>0.56133339434660501</v>
      </c>
      <c r="S12">
        <f t="shared" si="18"/>
        <v>0.55109105747388365</v>
      </c>
      <c r="T12">
        <f t="shared" si="19"/>
        <v>0.55725710159930353</v>
      </c>
      <c r="U12">
        <f t="shared" si="20"/>
        <v>-1.824644137668576</v>
      </c>
      <c r="V12">
        <f t="shared" si="21"/>
        <v>-0.72618033923428094</v>
      </c>
      <c r="W12">
        <f t="shared" si="22"/>
        <v>0.99532580011044103</v>
      </c>
      <c r="X12">
        <f t="shared" si="23"/>
        <v>0.98737979919357277</v>
      </c>
      <c r="Y12">
        <f t="shared" si="24"/>
        <v>0.97721015084953533</v>
      </c>
      <c r="Z12">
        <f t="shared" si="25"/>
        <v>-0.79833165341304035</v>
      </c>
      <c r="AA12">
        <f t="shared" si="26"/>
        <v>-1.8200723078710097</v>
      </c>
      <c r="AB12">
        <f t="shared" si="27"/>
        <v>0.36458180138517182</v>
      </c>
      <c r="AC12">
        <f t="shared" si="28"/>
        <v>0.35140714257534389</v>
      </c>
      <c r="AD12">
        <f t="shared" si="29"/>
        <v>0.36792305394552532</v>
      </c>
      <c r="AE12">
        <f t="shared" si="30"/>
        <v>-3.6136358863149134</v>
      </c>
      <c r="AF12">
        <f t="shared" si="31"/>
        <v>0.91646169601964034</v>
      </c>
      <c r="AG12">
        <f t="shared" si="32"/>
        <v>0.34724046763758976</v>
      </c>
      <c r="AH12">
        <f t="shared" si="33"/>
        <v>0.3587883340194099</v>
      </c>
      <c r="AI12">
        <f t="shared" si="34"/>
        <v>-4.756500100031424</v>
      </c>
      <c r="AJ12">
        <f t="shared" si="35"/>
        <v>-1.5890720117544375</v>
      </c>
      <c r="AK12">
        <f t="shared" si="36"/>
        <v>0.39211980247786471</v>
      </c>
      <c r="AL12">
        <f t="shared" si="37"/>
        <v>0.40834860324426858</v>
      </c>
      <c r="AM12">
        <f t="shared" si="38"/>
        <v>0.44140345555348959</v>
      </c>
      <c r="AN12">
        <f t="shared" si="39"/>
        <v>0.41183637239873067</v>
      </c>
      <c r="AO12">
        <f t="shared" si="40"/>
        <v>0.40457567531633176</v>
      </c>
      <c r="AP12">
        <f t="shared" si="41"/>
        <v>4.1387353211573634</v>
      </c>
      <c r="AQ12">
        <f t="shared" si="42"/>
        <v>12.568519305629039</v>
      </c>
      <c r="AR12">
        <f t="shared" si="43"/>
        <v>5.0282005132803675</v>
      </c>
      <c r="AS12">
        <f t="shared" si="44"/>
        <v>3.1765477692675801</v>
      </c>
      <c r="AT12">
        <f t="shared" si="45"/>
        <v>0.40804459651914921</v>
      </c>
      <c r="AU12">
        <f t="shared" si="46"/>
        <v>0.44121169460316728</v>
      </c>
      <c r="AV12">
        <f t="shared" si="47"/>
        <v>4.0612062794720645</v>
      </c>
      <c r="AW12">
        <f t="shared" si="48"/>
        <v>12.519615641720575</v>
      </c>
      <c r="AX12">
        <f t="shared" si="49"/>
        <v>0.4035918557599858</v>
      </c>
      <c r="AY12">
        <f t="shared" si="50"/>
        <v>0.40694990128447023</v>
      </c>
      <c r="AZ12">
        <f t="shared" si="51"/>
        <v>0.43620065839791899</v>
      </c>
      <c r="BA12">
        <f t="shared" si="52"/>
        <v>0.45703758667564792</v>
      </c>
      <c r="BB12">
        <f t="shared" si="53"/>
        <v>0.4378056296511818</v>
      </c>
      <c r="BC12">
        <f t="shared" si="54"/>
        <v>0.44152596271912148</v>
      </c>
      <c r="BD12">
        <f t="shared" si="55"/>
        <v>2.925650071643267</v>
      </c>
      <c r="BE12">
        <f t="shared" si="56"/>
        <v>3.7820326116895573</v>
      </c>
      <c r="BF12">
        <f t="shared" si="57"/>
        <v>11.241680639819934</v>
      </c>
      <c r="BG12">
        <f t="shared" si="58"/>
        <v>16.555599535539358</v>
      </c>
      <c r="BH12">
        <f t="shared" si="59"/>
        <v>11.650986990358916</v>
      </c>
      <c r="BI12">
        <f t="shared" si="60"/>
        <v>12.599761585375624</v>
      </c>
      <c r="BJ12">
        <f t="shared" si="61"/>
        <v>0.36204397039510977</v>
      </c>
      <c r="BK12">
        <f t="shared" si="62"/>
        <v>0.35127847084378772</v>
      </c>
      <c r="BL12">
        <f t="shared" si="63"/>
        <v>0.35955971994753616</v>
      </c>
      <c r="BM12">
        <f t="shared" si="64"/>
        <v>0.36908362266991807</v>
      </c>
      <c r="BN12">
        <f t="shared" si="65"/>
        <v>0.36625058190487553</v>
      </c>
      <c r="BO12">
        <f t="shared" si="66"/>
        <v>0.37035222299637371</v>
      </c>
      <c r="BP12">
        <f t="shared" si="67"/>
        <v>0.35264333134210829</v>
      </c>
      <c r="BQ12">
        <f t="shared" si="68"/>
        <v>0.36725882343694943</v>
      </c>
      <c r="BR12">
        <f t="shared" si="69"/>
        <v>-0.69609371077216609</v>
      </c>
      <c r="BS12">
        <f t="shared" si="70"/>
        <v>-3.6489288524112204</v>
      </c>
      <c r="BT12">
        <f t="shared" si="71"/>
        <v>-1.3774909824228869</v>
      </c>
      <c r="BU12">
        <f t="shared" si="72"/>
        <v>1.234790455157738</v>
      </c>
      <c r="BV12">
        <f t="shared" si="73"/>
        <v>0.45772458015277595</v>
      </c>
      <c r="BW12">
        <f t="shared" si="74"/>
        <v>1.5827508639427623</v>
      </c>
      <c r="BX12">
        <f t="shared" si="75"/>
        <v>-3.2745655426862155</v>
      </c>
      <c r="BY12">
        <f t="shared" si="76"/>
        <v>0.73427199097889206</v>
      </c>
      <c r="BZ12" s="4">
        <f t="shared" si="77"/>
        <v>1.1056898680683322</v>
      </c>
      <c r="CA12" s="4">
        <f t="shared" si="78"/>
        <v>1.0560400898034707</v>
      </c>
      <c r="CB12" s="4">
        <f t="shared" si="79"/>
        <v>1.1426470431895284</v>
      </c>
      <c r="CC12" s="4">
        <f t="shared" si="80"/>
        <v>-4.4903891858574134</v>
      </c>
      <c r="CD12" s="4">
        <f t="shared" si="81"/>
        <v>3.3424539908067734</v>
      </c>
      <c r="CE12">
        <f t="shared" si="3"/>
        <v>0.52999728322442363</v>
      </c>
      <c r="CF12">
        <f t="shared" si="4"/>
        <v>1.0246914424786226</v>
      </c>
      <c r="CG12">
        <f t="shared" si="82"/>
        <v>1.0941514801003034</v>
      </c>
      <c r="CH12">
        <f t="shared" si="5"/>
        <v>1.081727390655713</v>
      </c>
      <c r="CI12">
        <f t="shared" si="83"/>
        <v>1.1699284200386584</v>
      </c>
      <c r="CJ12">
        <f t="shared" si="84"/>
        <v>-5.5824419921883983</v>
      </c>
      <c r="CK12">
        <f t="shared" si="85"/>
        <v>-1.6913315256217154</v>
      </c>
      <c r="CL12">
        <f t="shared" si="86"/>
        <v>4.9726489934798801</v>
      </c>
      <c r="CM12">
        <f t="shared" si="87"/>
        <v>-2.1671969785236707</v>
      </c>
      <c r="CN12">
        <f t="shared" si="88"/>
        <v>5.809816461694858</v>
      </c>
    </row>
    <row r="13" spans="1:92" ht="15.6" x14ac:dyDescent="0.3">
      <c r="A13" s="2" t="s">
        <v>267</v>
      </c>
      <c r="B13" s="4">
        <v>-5.0690189999999999</v>
      </c>
      <c r="C13" s="4">
        <v>2.542665</v>
      </c>
      <c r="D13" s="4">
        <v>6.3010109999999996E-3</v>
      </c>
      <c r="E13" s="4">
        <v>2.542665</v>
      </c>
      <c r="G13">
        <v>120</v>
      </c>
      <c r="H13">
        <f t="shared" si="8"/>
        <v>1.3699596835218348</v>
      </c>
      <c r="I13">
        <f t="shared" si="9"/>
        <v>1.4078148733733356</v>
      </c>
      <c r="J13">
        <f t="shared" si="10"/>
        <v>1.3527821666669955</v>
      </c>
      <c r="K13">
        <f t="shared" si="11"/>
        <v>2.7632338605895455</v>
      </c>
      <c r="L13">
        <f t="shared" si="12"/>
        <v>-1.2538702460703173</v>
      </c>
      <c r="M13">
        <f t="shared" si="13"/>
        <v>0.51871415564978307</v>
      </c>
      <c r="N13">
        <f t="shared" si="14"/>
        <v>0.51483712992125985</v>
      </c>
      <c r="O13">
        <f t="shared" si="15"/>
        <v>0.50197461434261526</v>
      </c>
      <c r="P13">
        <f t="shared" si="16"/>
        <v>-0.74743009927433846</v>
      </c>
      <c r="Q13">
        <f t="shared" si="16"/>
        <v>-3.227122515328027</v>
      </c>
      <c r="R13">
        <f t="shared" si="17"/>
        <v>0.734956462851587</v>
      </c>
      <c r="S13">
        <f t="shared" si="18"/>
        <v>0.72206206727277089</v>
      </c>
      <c r="T13">
        <f t="shared" si="19"/>
        <v>0.73147738726967593</v>
      </c>
      <c r="U13">
        <f t="shared" si="20"/>
        <v>-1.7544434576147037</v>
      </c>
      <c r="V13">
        <f t="shared" si="21"/>
        <v>-0.47337165638525963</v>
      </c>
      <c r="W13">
        <f t="shared" si="22"/>
        <v>1.2551985732900397</v>
      </c>
      <c r="X13">
        <f t="shared" si="23"/>
        <v>1.2420305977242156</v>
      </c>
      <c r="Y13">
        <f t="shared" si="24"/>
        <v>1.2191906426264445</v>
      </c>
      <c r="Z13">
        <f t="shared" si="25"/>
        <v>-1.0490750902711006</v>
      </c>
      <c r="AA13">
        <f t="shared" si="26"/>
        <v>-2.8687039190312098</v>
      </c>
      <c r="AB13">
        <f t="shared" si="27"/>
        <v>0.46917207903024044</v>
      </c>
      <c r="AC13">
        <f t="shared" si="28"/>
        <v>0.45163019390370807</v>
      </c>
      <c r="AD13">
        <f t="shared" si="29"/>
        <v>0.4704079124862619</v>
      </c>
      <c r="AE13">
        <f t="shared" si="30"/>
        <v>-3.7389021876132822</v>
      </c>
      <c r="AF13">
        <f t="shared" si="31"/>
        <v>0.26340728940560137</v>
      </c>
      <c r="AG13">
        <f t="shared" si="32"/>
        <v>0.44533105465624806</v>
      </c>
      <c r="AH13">
        <f t="shared" si="33"/>
        <v>0.46270075678752393</v>
      </c>
      <c r="AI13">
        <f t="shared" si="34"/>
        <v>-5.0815096293178419</v>
      </c>
      <c r="AJ13">
        <f t="shared" si="35"/>
        <v>-1.3793067686577758</v>
      </c>
      <c r="AK13">
        <f t="shared" si="36"/>
        <v>0.49634101492468113</v>
      </c>
      <c r="AL13">
        <f t="shared" si="37"/>
        <v>0.5209583848526782</v>
      </c>
      <c r="AM13">
        <f t="shared" si="38"/>
        <v>0.56641205986324816</v>
      </c>
      <c r="AN13">
        <f t="shared" si="39"/>
        <v>0.52592912349370569</v>
      </c>
      <c r="AO13">
        <f t="shared" si="40"/>
        <v>0.5155284793770637</v>
      </c>
      <c r="AP13">
        <f t="shared" si="41"/>
        <v>4.959769430243985</v>
      </c>
      <c r="AQ13">
        <f t="shared" si="42"/>
        <v>14.117520581933004</v>
      </c>
      <c r="AR13">
        <f t="shared" si="43"/>
        <v>5.9612459336076622</v>
      </c>
      <c r="AS13">
        <f t="shared" si="44"/>
        <v>3.8657825719468755</v>
      </c>
      <c r="AT13">
        <f t="shared" si="45"/>
        <v>0.52052176154254504</v>
      </c>
      <c r="AU13">
        <f t="shared" si="46"/>
        <v>0.56612549820390845</v>
      </c>
      <c r="AV13">
        <f t="shared" si="47"/>
        <v>4.8718010180023681</v>
      </c>
      <c r="AW13">
        <f t="shared" si="48"/>
        <v>14.059785748275708</v>
      </c>
      <c r="AX13">
        <f t="shared" si="49"/>
        <v>0.51498723746618602</v>
      </c>
      <c r="AY13">
        <f t="shared" si="50"/>
        <v>0.51880646838652278</v>
      </c>
      <c r="AZ13">
        <f t="shared" si="51"/>
        <v>0.56054924343413914</v>
      </c>
      <c r="BA13">
        <f t="shared" si="52"/>
        <v>0.5888566580508422</v>
      </c>
      <c r="BB13">
        <f t="shared" si="53"/>
        <v>0.56143813481194582</v>
      </c>
      <c r="BC13">
        <f t="shared" si="54"/>
        <v>0.56605999641037075</v>
      </c>
      <c r="BD13">
        <f t="shared" si="55"/>
        <v>3.7567361916150364</v>
      </c>
      <c r="BE13">
        <f t="shared" si="56"/>
        <v>4.526213386828557</v>
      </c>
      <c r="BF13">
        <f t="shared" si="57"/>
        <v>12.936313256159476</v>
      </c>
      <c r="BG13">
        <f t="shared" si="58"/>
        <v>18.639532165239288</v>
      </c>
      <c r="BH13">
        <f t="shared" si="59"/>
        <v>13.115402098523543</v>
      </c>
      <c r="BI13">
        <f t="shared" si="60"/>
        <v>14.046588814802933</v>
      </c>
      <c r="BJ13">
        <f t="shared" si="61"/>
        <v>0.47249924321231557</v>
      </c>
      <c r="BK13">
        <f t="shared" si="62"/>
        <v>0.4521870223074369</v>
      </c>
      <c r="BL13">
        <f t="shared" si="63"/>
        <v>0.45945696389785523</v>
      </c>
      <c r="BM13">
        <f t="shared" si="64"/>
        <v>0.4719390607227073</v>
      </c>
      <c r="BN13">
        <f t="shared" si="65"/>
        <v>0.4682434164318115</v>
      </c>
      <c r="BO13">
        <f t="shared" si="66"/>
        <v>0.47364018886526954</v>
      </c>
      <c r="BP13">
        <f t="shared" si="67"/>
        <v>0.4538077051459844</v>
      </c>
      <c r="BQ13">
        <f t="shared" si="68"/>
        <v>0.46942650714585782</v>
      </c>
      <c r="BR13">
        <f t="shared" si="69"/>
        <v>0.70915647601030285</v>
      </c>
      <c r="BS13">
        <f t="shared" si="70"/>
        <v>-3.620218994683349</v>
      </c>
      <c r="BT13">
        <f t="shared" si="71"/>
        <v>-2.0706933695768845</v>
      </c>
      <c r="BU13">
        <f t="shared" si="72"/>
        <v>0.58975838847573836</v>
      </c>
      <c r="BV13">
        <f t="shared" si="73"/>
        <v>-0.19793645869729709</v>
      </c>
      <c r="BW13">
        <f t="shared" si="74"/>
        <v>0.95233924496626066</v>
      </c>
      <c r="BX13">
        <f t="shared" si="75"/>
        <v>-3.2747843639829499</v>
      </c>
      <c r="BY13">
        <f t="shared" si="76"/>
        <v>5.4229168143012756E-2</v>
      </c>
      <c r="BZ13" s="4">
        <f t="shared" si="77"/>
        <v>1.448933185145199</v>
      </c>
      <c r="CA13" s="4">
        <f t="shared" si="78"/>
        <v>1.3922524748430589</v>
      </c>
      <c r="CB13" s="4">
        <f t="shared" si="79"/>
        <v>1.4956436501201993</v>
      </c>
      <c r="CC13" s="4">
        <f t="shared" si="80"/>
        <v>-3.9118926174956803</v>
      </c>
      <c r="CD13" s="4">
        <f t="shared" si="81"/>
        <v>3.2237832257475283</v>
      </c>
      <c r="CE13">
        <f t="shared" si="3"/>
        <v>0.68995635120152632</v>
      </c>
      <c r="CF13">
        <f t="shared" si="4"/>
        <v>1.3416739676542748</v>
      </c>
      <c r="CG13">
        <f t="shared" si="82"/>
        <v>1.4185392339556271</v>
      </c>
      <c r="CH13">
        <f t="shared" si="5"/>
        <v>1.428558412205833</v>
      </c>
      <c r="CI13">
        <f t="shared" si="83"/>
        <v>1.5558922557770074</v>
      </c>
      <c r="CJ13">
        <f t="shared" si="84"/>
        <v>-6.1228268509216113</v>
      </c>
      <c r="CK13">
        <f t="shared" si="85"/>
        <v>-2.0647115537622449</v>
      </c>
      <c r="CL13">
        <f t="shared" si="86"/>
        <v>3.5460569400776807</v>
      </c>
      <c r="CM13">
        <f t="shared" si="87"/>
        <v>-1.4061913377547621</v>
      </c>
      <c r="CN13">
        <f t="shared" si="88"/>
        <v>7.3819187612222406</v>
      </c>
    </row>
    <row r="14" spans="1:92" ht="15.6" x14ac:dyDescent="0.3">
      <c r="A14" s="2" t="s">
        <v>252</v>
      </c>
      <c r="B14" s="8">
        <f>LN(D14)</f>
        <v>-7.7264656825174285</v>
      </c>
      <c r="C14" s="8">
        <v>2.8986860000000001</v>
      </c>
      <c r="D14" s="9">
        <v>4.4099999999999999E-4</v>
      </c>
      <c r="E14" s="9">
        <v>2.8986860000000001</v>
      </c>
      <c r="G14">
        <v>130</v>
      </c>
      <c r="H14">
        <f t="shared" si="8"/>
        <v>1.7615994775120352</v>
      </c>
      <c r="I14">
        <f t="shared" si="9"/>
        <v>1.8041928008632027</v>
      </c>
      <c r="J14">
        <f t="shared" si="10"/>
        <v>1.7417699125897821</v>
      </c>
      <c r="K14">
        <f t="shared" si="11"/>
        <v>2.4178778374368872</v>
      </c>
      <c r="L14">
        <f t="shared" si="12"/>
        <v>-1.1256568349043232</v>
      </c>
      <c r="M14">
        <f t="shared" si="13"/>
        <v>0.66066886913837686</v>
      </c>
      <c r="N14">
        <f t="shared" si="14"/>
        <v>0.65585355600663509</v>
      </c>
      <c r="O14">
        <f t="shared" si="15"/>
        <v>0.63856316776403999</v>
      </c>
      <c r="P14">
        <f t="shared" si="16"/>
        <v>-0.72885425009078286</v>
      </c>
      <c r="Q14">
        <f t="shared" si="16"/>
        <v>-3.345957772032822</v>
      </c>
      <c r="R14">
        <f t="shared" si="17"/>
        <v>0.94173486915683291</v>
      </c>
      <c r="S14">
        <f t="shared" si="18"/>
        <v>0.92582123778646253</v>
      </c>
      <c r="T14">
        <f t="shared" si="19"/>
        <v>0.93947242901147898</v>
      </c>
      <c r="U14">
        <f t="shared" si="20"/>
        <v>-1.689820765011961</v>
      </c>
      <c r="V14">
        <f t="shared" si="21"/>
        <v>-0.24024173039058935</v>
      </c>
      <c r="W14">
        <f t="shared" si="22"/>
        <v>1.5537847482315834</v>
      </c>
      <c r="X14">
        <f t="shared" si="23"/>
        <v>1.5339090914411169</v>
      </c>
      <c r="Y14">
        <f t="shared" si="24"/>
        <v>1.4943764390628276</v>
      </c>
      <c r="Z14">
        <f t="shared" si="25"/>
        <v>-1.2791769782196487</v>
      </c>
      <c r="AA14">
        <f t="shared" si="26"/>
        <v>-3.8234581229073394</v>
      </c>
      <c r="AB14">
        <f t="shared" si="27"/>
        <v>0.591693215519843</v>
      </c>
      <c r="AC14">
        <f t="shared" si="28"/>
        <v>0.56888940487678286</v>
      </c>
      <c r="AD14">
        <f t="shared" si="29"/>
        <v>0.58971925622671195</v>
      </c>
      <c r="AE14">
        <f t="shared" si="30"/>
        <v>-3.8539922454621065</v>
      </c>
      <c r="AF14">
        <f t="shared" si="31"/>
        <v>-0.33361195318029563</v>
      </c>
      <c r="AG14">
        <f t="shared" si="32"/>
        <v>0.55986302018185174</v>
      </c>
      <c r="AH14">
        <f t="shared" si="33"/>
        <v>0.5846760497488902</v>
      </c>
      <c r="AI14">
        <f t="shared" si="34"/>
        <v>-5.3795099391204353</v>
      </c>
      <c r="AJ14">
        <f t="shared" si="35"/>
        <v>-1.1859466336432019</v>
      </c>
      <c r="AK14">
        <f t="shared" si="36"/>
        <v>0.61651481110781259</v>
      </c>
      <c r="AL14">
        <f t="shared" si="37"/>
        <v>0.65178415977245552</v>
      </c>
      <c r="AM14">
        <f t="shared" si="38"/>
        <v>0.71245240402299881</v>
      </c>
      <c r="AN14">
        <f t="shared" si="39"/>
        <v>0.6586035530929607</v>
      </c>
      <c r="AO14">
        <f t="shared" si="40"/>
        <v>0.64428191221665465</v>
      </c>
      <c r="AP14">
        <f t="shared" si="41"/>
        <v>5.720762588212212</v>
      </c>
      <c r="AQ14">
        <f t="shared" si="42"/>
        <v>15.561279499967959</v>
      </c>
      <c r="AR14">
        <f t="shared" si="43"/>
        <v>6.8268825382344103</v>
      </c>
      <c r="AS14">
        <f t="shared" si="44"/>
        <v>4.5038822439557435</v>
      </c>
      <c r="AT14">
        <f t="shared" si="45"/>
        <v>0.65118175115808286</v>
      </c>
      <c r="AU14">
        <f t="shared" si="46"/>
        <v>0.71204510637159113</v>
      </c>
      <c r="AV14">
        <f t="shared" si="47"/>
        <v>5.6230506430133289</v>
      </c>
      <c r="AW14">
        <f t="shared" si="48"/>
        <v>15.495214963630898</v>
      </c>
      <c r="AX14">
        <f t="shared" si="49"/>
        <v>0.64442558384775073</v>
      </c>
      <c r="AY14">
        <f t="shared" si="50"/>
        <v>0.64866917019678205</v>
      </c>
      <c r="AZ14">
        <f t="shared" si="51"/>
        <v>0.70602050569193231</v>
      </c>
      <c r="BA14">
        <f t="shared" si="52"/>
        <v>0.74345182840007495</v>
      </c>
      <c r="BB14">
        <f t="shared" si="53"/>
        <v>0.7057830049242465</v>
      </c>
      <c r="BC14">
        <f t="shared" si="54"/>
        <v>0.71142080638413352</v>
      </c>
      <c r="BD14">
        <f t="shared" si="55"/>
        <v>4.5271860849190961</v>
      </c>
      <c r="BE14">
        <f t="shared" si="56"/>
        <v>5.2155047226183342</v>
      </c>
      <c r="BF14">
        <f t="shared" si="57"/>
        <v>14.518012052830873</v>
      </c>
      <c r="BG14">
        <f t="shared" si="58"/>
        <v>20.589451381414474</v>
      </c>
      <c r="BH14">
        <f t="shared" si="59"/>
        <v>14.479488928421414</v>
      </c>
      <c r="BI14">
        <f t="shared" si="60"/>
        <v>15.393952191640746</v>
      </c>
      <c r="BJ14">
        <f t="shared" si="61"/>
        <v>0.60364195862393155</v>
      </c>
      <c r="BK14">
        <f t="shared" si="62"/>
        <v>0.5704289392296531</v>
      </c>
      <c r="BL14">
        <f t="shared" si="63"/>
        <v>0.57569339167911815</v>
      </c>
      <c r="BM14">
        <f t="shared" si="64"/>
        <v>0.59169331245125911</v>
      </c>
      <c r="BN14">
        <f t="shared" si="65"/>
        <v>0.58697560688901962</v>
      </c>
      <c r="BO14">
        <f t="shared" si="66"/>
        <v>0.59391722561168103</v>
      </c>
      <c r="BP14">
        <f t="shared" si="67"/>
        <v>0.57231534756258973</v>
      </c>
      <c r="BQ14">
        <f t="shared" si="68"/>
        <v>0.58833657081192392</v>
      </c>
      <c r="BR14">
        <f t="shared" si="69"/>
        <v>2.0194152629569642</v>
      </c>
      <c r="BS14">
        <f t="shared" si="70"/>
        <v>-3.5938009313674106</v>
      </c>
      <c r="BT14">
        <f t="shared" si="71"/>
        <v>-2.7040742433843703</v>
      </c>
      <c r="BU14">
        <f t="shared" si="72"/>
        <v>1.6382039471371226E-5</v>
      </c>
      <c r="BV14">
        <f t="shared" si="73"/>
        <v>-0.79730652761983012</v>
      </c>
      <c r="BW14">
        <f t="shared" si="74"/>
        <v>0.37587216373337839</v>
      </c>
      <c r="BX14">
        <f t="shared" si="75"/>
        <v>-3.2749856596257376</v>
      </c>
      <c r="BY14">
        <f t="shared" si="76"/>
        <v>-0.56729477706957221</v>
      </c>
      <c r="BZ14" s="4">
        <f t="shared" si="77"/>
        <v>1.8580599221394716</v>
      </c>
      <c r="CA14" s="4">
        <f t="shared" si="78"/>
        <v>1.7953200457520149</v>
      </c>
      <c r="CB14" s="4">
        <f t="shared" si="79"/>
        <v>1.9159336028840361</v>
      </c>
      <c r="CC14" s="4">
        <f t="shared" si="80"/>
        <v>-3.376633640276498</v>
      </c>
      <c r="CD14" s="4">
        <f t="shared" si="81"/>
        <v>3.1147370466893043</v>
      </c>
      <c r="CE14">
        <f t="shared" si="3"/>
        <v>0.87941837871198614</v>
      </c>
      <c r="CF14">
        <f t="shared" si="4"/>
        <v>1.7191989150194062</v>
      </c>
      <c r="CG14">
        <f t="shared" si="82"/>
        <v>1.8012503750505591</v>
      </c>
      <c r="CH14">
        <f t="shared" si="5"/>
        <v>1.8450366377133509</v>
      </c>
      <c r="CI14">
        <f t="shared" si="83"/>
        <v>2.0224746532418973</v>
      </c>
      <c r="CJ14">
        <f t="shared" si="84"/>
        <v>-6.6172011343958017</v>
      </c>
      <c r="CK14">
        <f t="shared" si="85"/>
        <v>-2.4069354602961517</v>
      </c>
      <c r="CL14">
        <f t="shared" si="86"/>
        <v>2.2508463498481608</v>
      </c>
      <c r="CM14">
        <f t="shared" si="87"/>
        <v>-0.70090766562172779</v>
      </c>
      <c r="CN14">
        <f t="shared" si="88"/>
        <v>8.8487313645466106</v>
      </c>
    </row>
    <row r="15" spans="1:92" ht="15.6" x14ac:dyDescent="0.3">
      <c r="A15" s="2" t="s">
        <v>272</v>
      </c>
      <c r="B15" s="8">
        <v>-7.6935099999999998</v>
      </c>
      <c r="C15" s="8">
        <v>2.88374</v>
      </c>
      <c r="D15" s="9">
        <v>4.5600000000000003E-4</v>
      </c>
      <c r="E15" s="9">
        <v>2.88374</v>
      </c>
      <c r="G15">
        <v>140</v>
      </c>
      <c r="H15">
        <f t="shared" si="8"/>
        <v>2.2233611512444393</v>
      </c>
      <c r="I15">
        <f t="shared" si="9"/>
        <v>2.2700331244036693</v>
      </c>
      <c r="J15">
        <f t="shared" si="10"/>
        <v>2.2009763212662921</v>
      </c>
      <c r="K15">
        <f t="shared" si="11"/>
        <v>2.099162933251181</v>
      </c>
      <c r="L15">
        <f t="shared" si="12"/>
        <v>-1.0068013451444111</v>
      </c>
      <c r="M15">
        <f t="shared" si="13"/>
        <v>0.8265141043287676</v>
      </c>
      <c r="N15">
        <f t="shared" si="14"/>
        <v>0.82063219521140107</v>
      </c>
      <c r="O15">
        <f t="shared" si="15"/>
        <v>0.79795100068762181</v>
      </c>
      <c r="P15">
        <f t="shared" si="16"/>
        <v>-0.7116526005497954</v>
      </c>
      <c r="Q15">
        <f t="shared" si="16"/>
        <v>-3.4558519318121714</v>
      </c>
      <c r="R15">
        <f t="shared" si="17"/>
        <v>1.1847119203090171</v>
      </c>
      <c r="S15">
        <f t="shared" si="18"/>
        <v>1.1654016893913617</v>
      </c>
      <c r="T15">
        <f t="shared" si="19"/>
        <v>1.1844286519891623</v>
      </c>
      <c r="U15">
        <f t="shared" si="20"/>
        <v>-1.6299516014508026</v>
      </c>
      <c r="V15">
        <f t="shared" si="21"/>
        <v>-2.3910312287642514E-2</v>
      </c>
      <c r="W15">
        <f t="shared" si="22"/>
        <v>1.8932051014570517</v>
      </c>
      <c r="X15">
        <f t="shared" si="23"/>
        <v>1.8649633851101002</v>
      </c>
      <c r="Y15">
        <f t="shared" si="24"/>
        <v>1.8042423793375333</v>
      </c>
      <c r="Z15">
        <f t="shared" si="25"/>
        <v>-1.4917409806901567</v>
      </c>
      <c r="AA15">
        <f t="shared" si="26"/>
        <v>-4.6990535812020973</v>
      </c>
      <c r="AB15">
        <f t="shared" si="27"/>
        <v>0.73348270964536388</v>
      </c>
      <c r="AC15">
        <f t="shared" si="28"/>
        <v>0.70443366739364077</v>
      </c>
      <c r="AD15">
        <f t="shared" si="29"/>
        <v>0.72700462253672093</v>
      </c>
      <c r="AE15">
        <f t="shared" si="30"/>
        <v>-3.9604263154026107</v>
      </c>
      <c r="AF15">
        <f t="shared" si="31"/>
        <v>-0.88319561231035437</v>
      </c>
      <c r="AG15">
        <f t="shared" si="32"/>
        <v>0.69200733597005204</v>
      </c>
      <c r="AH15">
        <f t="shared" si="33"/>
        <v>0.72609958169920485</v>
      </c>
      <c r="AI15">
        <f t="shared" si="34"/>
        <v>-5.6545809642009193</v>
      </c>
      <c r="AJ15">
        <f t="shared" si="35"/>
        <v>-1.0065851381457573</v>
      </c>
      <c r="AK15">
        <f t="shared" si="36"/>
        <v>0.75357270493173256</v>
      </c>
      <c r="AL15">
        <f t="shared" si="37"/>
        <v>0.80202931611588979</v>
      </c>
      <c r="AM15">
        <f t="shared" si="38"/>
        <v>0.88103403350103837</v>
      </c>
      <c r="AN15">
        <f t="shared" si="39"/>
        <v>0.81110526984497067</v>
      </c>
      <c r="AO15">
        <f t="shared" si="40"/>
        <v>0.79199108246378802</v>
      </c>
      <c r="AP15">
        <f t="shared" si="41"/>
        <v>6.430250308568036</v>
      </c>
      <c r="AQ15">
        <f t="shared" si="42"/>
        <v>16.914270877267608</v>
      </c>
      <c r="AR15">
        <f t="shared" si="43"/>
        <v>7.6346402326833314</v>
      </c>
      <c r="AS15">
        <f t="shared" si="44"/>
        <v>5.0981646867817281</v>
      </c>
      <c r="AT15">
        <f t="shared" si="45"/>
        <v>0.80122409240220915</v>
      </c>
      <c r="AU15">
        <f t="shared" si="46"/>
        <v>0.88047672300985125</v>
      </c>
      <c r="AV15">
        <f t="shared" si="47"/>
        <v>6.3233961578788094</v>
      </c>
      <c r="AW15">
        <f t="shared" si="48"/>
        <v>16.840315107964948</v>
      </c>
      <c r="AX15">
        <f t="shared" si="49"/>
        <v>0.79310219609222066</v>
      </c>
      <c r="AY15">
        <f t="shared" si="50"/>
        <v>0.79771503926809384</v>
      </c>
      <c r="AZ15">
        <f t="shared" si="51"/>
        <v>0.87416075696874374</v>
      </c>
      <c r="BA15">
        <f t="shared" si="52"/>
        <v>0.92254898803349539</v>
      </c>
      <c r="BB15">
        <f t="shared" si="53"/>
        <v>0.87231388918651132</v>
      </c>
      <c r="BC15">
        <f t="shared" si="54"/>
        <v>0.8790847834538188</v>
      </c>
      <c r="BD15">
        <f t="shared" si="55"/>
        <v>5.245610795320558</v>
      </c>
      <c r="BE15">
        <f t="shared" si="56"/>
        <v>5.8577406065099193</v>
      </c>
      <c r="BF15">
        <f t="shared" si="57"/>
        <v>16.002178853855309</v>
      </c>
      <c r="BG15">
        <f t="shared" si="58"/>
        <v>22.423355038724587</v>
      </c>
      <c r="BH15">
        <f t="shared" si="59"/>
        <v>15.75709728838118</v>
      </c>
      <c r="BI15">
        <f t="shared" si="60"/>
        <v>16.655603062674171</v>
      </c>
      <c r="BJ15">
        <f t="shared" si="61"/>
        <v>0.7573041625407726</v>
      </c>
      <c r="BK15">
        <f t="shared" si="62"/>
        <v>0.70730225332916064</v>
      </c>
      <c r="BL15">
        <f t="shared" si="63"/>
        <v>0.70937430246343314</v>
      </c>
      <c r="BM15">
        <f t="shared" si="64"/>
        <v>0.72950051131652605</v>
      </c>
      <c r="BN15">
        <f t="shared" si="65"/>
        <v>0.72358783038490737</v>
      </c>
      <c r="BO15">
        <f t="shared" si="66"/>
        <v>0.73234641410728807</v>
      </c>
      <c r="BP15">
        <f t="shared" si="67"/>
        <v>0.70945988909485236</v>
      </c>
      <c r="BQ15">
        <f t="shared" si="68"/>
        <v>0.72512618887283586</v>
      </c>
      <c r="BR15">
        <f t="shared" si="69"/>
        <v>3.2477183963785996</v>
      </c>
      <c r="BS15">
        <f t="shared" si="70"/>
        <v>-3.5693351693131801</v>
      </c>
      <c r="BT15">
        <f t="shared" si="71"/>
        <v>-3.2868405573714301</v>
      </c>
      <c r="BU15">
        <f t="shared" si="72"/>
        <v>-0.54291645548989365</v>
      </c>
      <c r="BV15">
        <f t="shared" si="73"/>
        <v>-1.3490269273342039</v>
      </c>
      <c r="BW15">
        <f t="shared" si="74"/>
        <v>-0.15491783557177646</v>
      </c>
      <c r="BX15">
        <f t="shared" si="75"/>
        <v>-3.2751720299073535</v>
      </c>
      <c r="BY15">
        <f t="shared" si="76"/>
        <v>-1.139293491535522</v>
      </c>
      <c r="BZ15" s="4">
        <f t="shared" si="77"/>
        <v>2.3391744530857146</v>
      </c>
      <c r="CA15" s="4">
        <f t="shared" si="78"/>
        <v>2.2718435772166155</v>
      </c>
      <c r="CB15" s="4">
        <f t="shared" si="79"/>
        <v>2.4096743350573862</v>
      </c>
      <c r="CC15" s="4">
        <f t="shared" si="80"/>
        <v>-2.8784033521005594</v>
      </c>
      <c r="CD15" s="4">
        <f t="shared" si="81"/>
        <v>3.0138787587506299</v>
      </c>
      <c r="CE15">
        <f t="shared" si="3"/>
        <v>1.1009219986097989</v>
      </c>
      <c r="CF15">
        <f t="shared" si="4"/>
        <v>2.1628252732775515</v>
      </c>
      <c r="CG15">
        <f t="shared" si="82"/>
        <v>2.2470647827299075</v>
      </c>
      <c r="CH15">
        <f t="shared" si="5"/>
        <v>2.3381587877676897</v>
      </c>
      <c r="CI15">
        <f t="shared" si="83"/>
        <v>2.5783467305290002</v>
      </c>
      <c r="CJ15">
        <f t="shared" si="84"/>
        <v>-7.0725988540203621</v>
      </c>
      <c r="CK15">
        <f t="shared" si="85"/>
        <v>-2.7227190658164231</v>
      </c>
      <c r="CL15">
        <f t="shared" si="86"/>
        <v>1.0661170126230275</v>
      </c>
      <c r="CM15">
        <f t="shared" si="87"/>
        <v>-4.3419819188135859E-2</v>
      </c>
      <c r="CN15">
        <f t="shared" si="88"/>
        <v>10.224644730014996</v>
      </c>
    </row>
    <row r="16" spans="1:92" ht="15.6" x14ac:dyDescent="0.3">
      <c r="A16" s="2" t="s">
        <v>273</v>
      </c>
      <c r="B16" s="8">
        <v>-7.3675620000000004</v>
      </c>
      <c r="C16" s="8">
        <v>2.8240720000000001</v>
      </c>
      <c r="D16" s="9">
        <v>6.3199999999999997E-4</v>
      </c>
      <c r="E16" s="9">
        <v>2.8240720000000001</v>
      </c>
      <c r="G16">
        <v>150</v>
      </c>
      <c r="H16">
        <f t="shared" si="8"/>
        <v>2.7614329670186017</v>
      </c>
      <c r="I16">
        <f t="shared" si="9"/>
        <v>2.8112309372798441</v>
      </c>
      <c r="J16">
        <f t="shared" si="10"/>
        <v>2.7366899446301058</v>
      </c>
      <c r="K16">
        <f t="shared" si="11"/>
        <v>1.8033380080562673</v>
      </c>
      <c r="L16">
        <f t="shared" si="12"/>
        <v>-0.89602111237231519</v>
      </c>
      <c r="M16">
        <f t="shared" si="13"/>
        <v>1.0181297908657407</v>
      </c>
      <c r="N16">
        <f t="shared" si="14"/>
        <v>1.0110473179041877</v>
      </c>
      <c r="O16">
        <f t="shared" si="15"/>
        <v>0.98190423774265845</v>
      </c>
      <c r="P16">
        <f t="shared" si="16"/>
        <v>-0.69563556877465149</v>
      </c>
      <c r="Q16">
        <f t="shared" si="16"/>
        <v>-3.5580486346714997</v>
      </c>
      <c r="R16">
        <f t="shared" si="17"/>
        <v>1.4669538178630199</v>
      </c>
      <c r="S16">
        <f t="shared" si="18"/>
        <v>1.4438612953139984</v>
      </c>
      <c r="T16">
        <f t="shared" si="19"/>
        <v>1.4695636910436158</v>
      </c>
      <c r="U16">
        <f t="shared" si="20"/>
        <v>-1.5741819727264117</v>
      </c>
      <c r="V16">
        <f t="shared" si="21"/>
        <v>0.17791106637547976</v>
      </c>
      <c r="W16">
        <f t="shared" si="22"/>
        <v>2.275526496157076</v>
      </c>
      <c r="X16">
        <f t="shared" si="23"/>
        <v>2.237087803813639</v>
      </c>
      <c r="Y16">
        <f t="shared" si="24"/>
        <v>2.1502121868155952</v>
      </c>
      <c r="Z16">
        <f t="shared" si="25"/>
        <v>-1.6892219188988797</v>
      </c>
      <c r="AA16">
        <f t="shared" si="26"/>
        <v>-5.5070468110616346</v>
      </c>
      <c r="AB16">
        <f t="shared" si="27"/>
        <v>0.89586765499393506</v>
      </c>
      <c r="AC16">
        <f t="shared" si="28"/>
        <v>0.85950073033838315</v>
      </c>
      <c r="AD16">
        <f t="shared" si="29"/>
        <v>0.88339608945229786</v>
      </c>
      <c r="AE16">
        <f t="shared" si="30"/>
        <v>-4.0594081561966995</v>
      </c>
      <c r="AF16">
        <f t="shared" si="31"/>
        <v>-1.3921214224127367</v>
      </c>
      <c r="AG16">
        <f t="shared" si="32"/>
        <v>0.8429223501214862</v>
      </c>
      <c r="AH16">
        <f t="shared" si="33"/>
        <v>0.88834853959711624</v>
      </c>
      <c r="AI16">
        <f t="shared" si="34"/>
        <v>-5.909947142003614</v>
      </c>
      <c r="AJ16">
        <f t="shared" si="35"/>
        <v>-0.8393109579193061</v>
      </c>
      <c r="AK16">
        <f t="shared" si="36"/>
        <v>0.90842552652413555</v>
      </c>
      <c r="AL16">
        <f t="shared" si="37"/>
        <v>0.97287874133059848</v>
      </c>
      <c r="AM16">
        <f t="shared" si="38"/>
        <v>1.0736509641209839</v>
      </c>
      <c r="AN16">
        <f t="shared" si="39"/>
        <v>0.98466181081937454</v>
      </c>
      <c r="AO16">
        <f t="shared" si="40"/>
        <v>0.9597921360891184</v>
      </c>
      <c r="AP16">
        <f t="shared" si="41"/>
        <v>7.0950466410908923</v>
      </c>
      <c r="AQ16">
        <f t="shared" si="42"/>
        <v>18.188110392388733</v>
      </c>
      <c r="AR16">
        <f t="shared" si="43"/>
        <v>8.3921336498477945</v>
      </c>
      <c r="AS16">
        <f t="shared" si="44"/>
        <v>5.6544656733199039</v>
      </c>
      <c r="AT16">
        <f t="shared" si="45"/>
        <v>0.97182977290887296</v>
      </c>
      <c r="AU16">
        <f t="shared" si="46"/>
        <v>1.0729109622739594</v>
      </c>
      <c r="AV16">
        <f t="shared" si="47"/>
        <v>6.9795755990409019</v>
      </c>
      <c r="AW16">
        <f t="shared" si="48"/>
        <v>18.106650567073618</v>
      </c>
      <c r="AX16">
        <f t="shared" si="49"/>
        <v>0.96219419630099101</v>
      </c>
      <c r="AY16">
        <f t="shared" si="50"/>
        <v>0.96710228552454469</v>
      </c>
      <c r="AZ16">
        <f t="shared" si="51"/>
        <v>1.0665023718844866</v>
      </c>
      <c r="BA16">
        <f t="shared" si="52"/>
        <v>1.1278624200234413</v>
      </c>
      <c r="BB16">
        <f t="shared" si="53"/>
        <v>1.0624884547006508</v>
      </c>
      <c r="BC16">
        <f t="shared" si="54"/>
        <v>1.0705119658919942</v>
      </c>
      <c r="BD16">
        <f t="shared" si="55"/>
        <v>5.9188858312456176</v>
      </c>
      <c r="BE16">
        <f t="shared" si="56"/>
        <v>6.4591710918693774</v>
      </c>
      <c r="BF16">
        <f t="shared" si="57"/>
        <v>17.401189282427236</v>
      </c>
      <c r="BG16">
        <f t="shared" si="58"/>
        <v>24.155738372844546</v>
      </c>
      <c r="BH16">
        <f t="shared" si="59"/>
        <v>16.959334989847623</v>
      </c>
      <c r="BI16">
        <f t="shared" si="60"/>
        <v>17.842567677291289</v>
      </c>
      <c r="BJ16">
        <f t="shared" si="61"/>
        <v>0.93532641762758506</v>
      </c>
      <c r="BK16">
        <f t="shared" si="62"/>
        <v>0.8640952381987933</v>
      </c>
      <c r="BL16">
        <f t="shared" si="63"/>
        <v>0.86158956270518838</v>
      </c>
      <c r="BM16">
        <f t="shared" si="64"/>
        <v>0.88649934373835149</v>
      </c>
      <c r="BN16">
        <f t="shared" si="65"/>
        <v>0.87920534140265072</v>
      </c>
      <c r="BO16">
        <f t="shared" si="66"/>
        <v>0.89007543807975831</v>
      </c>
      <c r="BP16">
        <f t="shared" si="67"/>
        <v>0.86652489374613528</v>
      </c>
      <c r="BQ16">
        <f t="shared" si="68"/>
        <v>0.88091693620322975</v>
      </c>
      <c r="BR16">
        <f t="shared" si="69"/>
        <v>4.40453033589176</v>
      </c>
      <c r="BS16">
        <f t="shared" si="70"/>
        <v>-3.5465525089592451</v>
      </c>
      <c r="BT16">
        <f t="shared" si="71"/>
        <v>-3.8262451041363623</v>
      </c>
      <c r="BU16">
        <f t="shared" si="72"/>
        <v>-1.0457249129780217</v>
      </c>
      <c r="BV16">
        <f t="shared" si="73"/>
        <v>-1.8599079337669737</v>
      </c>
      <c r="BW16">
        <f t="shared" si="74"/>
        <v>-0.64654827997065756</v>
      </c>
      <c r="BX16">
        <f t="shared" si="75"/>
        <v>-3.2753455361661006</v>
      </c>
      <c r="BY16">
        <f t="shared" si="76"/>
        <v>-1.6688535083685463</v>
      </c>
      <c r="BZ16" s="4">
        <f t="shared" si="77"/>
        <v>2.8984317703484268</v>
      </c>
      <c r="CA16" s="4">
        <f t="shared" si="78"/>
        <v>2.8285142598885642</v>
      </c>
      <c r="CB16" s="4">
        <f t="shared" si="79"/>
        <v>2.9830680247289623</v>
      </c>
      <c r="CC16" s="4">
        <f t="shared" si="80"/>
        <v>-2.4122531078748723</v>
      </c>
      <c r="CD16" s="4">
        <f t="shared" si="81"/>
        <v>2.9200706135773951</v>
      </c>
      <c r="CE16">
        <f t="shared" si="3"/>
        <v>1.3570119726736558</v>
      </c>
      <c r="CF16">
        <f t="shared" si="4"/>
        <v>2.678154001058302</v>
      </c>
      <c r="CG16">
        <f t="shared" si="82"/>
        <v>2.7607564728353657</v>
      </c>
      <c r="CH16">
        <f t="shared" si="5"/>
        <v>2.9150281671539005</v>
      </c>
      <c r="CI16">
        <f t="shared" si="83"/>
        <v>3.2323664133662007</v>
      </c>
      <c r="CJ16">
        <f t="shared" si="84"/>
        <v>-7.4945675760619057</v>
      </c>
      <c r="CK16">
        <f t="shared" si="85"/>
        <v>-3.0157880692723227</v>
      </c>
      <c r="CL16">
        <f t="shared" si="86"/>
        <v>-2.4497939704340915E-2</v>
      </c>
      <c r="CM16">
        <f t="shared" si="87"/>
        <v>0.57259918881852989</v>
      </c>
      <c r="CN16">
        <f t="shared" si="88"/>
        <v>11.521218006026441</v>
      </c>
    </row>
    <row r="17" spans="1:92" ht="15.6" x14ac:dyDescent="0.3">
      <c r="A17" s="16" t="s">
        <v>268</v>
      </c>
      <c r="B17">
        <v>-7.5922790000000004</v>
      </c>
      <c r="C17">
        <v>2.8594010000000001</v>
      </c>
      <c r="D17" s="5">
        <v>5.0520779999999998E-4</v>
      </c>
      <c r="E17" s="5">
        <v>2.8594010000000001</v>
      </c>
      <c r="G17">
        <v>160</v>
      </c>
      <c r="H17">
        <f t="shared" si="8"/>
        <v>3.3820660721672127</v>
      </c>
      <c r="I17">
        <f t="shared" si="9"/>
        <v>3.4337233512742964</v>
      </c>
      <c r="J17">
        <f t="shared" si="10"/>
        <v>3.3552706084938797</v>
      </c>
      <c r="K17">
        <f t="shared" si="11"/>
        <v>1.5273882297036847</v>
      </c>
      <c r="L17">
        <f t="shared" si="12"/>
        <v>-0.79228090467678391</v>
      </c>
      <c r="M17">
        <f t="shared" si="13"/>
        <v>1.2373988379149923</v>
      </c>
      <c r="N17">
        <f t="shared" si="14"/>
        <v>1.22897647904743</v>
      </c>
      <c r="O17">
        <f t="shared" si="15"/>
        <v>1.1921898609083672</v>
      </c>
      <c r="P17">
        <f t="shared" si="16"/>
        <v>-0.68065029717935366</v>
      </c>
      <c r="Q17">
        <f t="shared" si="16"/>
        <v>-3.6535493344087713</v>
      </c>
      <c r="R17">
        <f t="shared" si="17"/>
        <v>1.7915481712975245</v>
      </c>
      <c r="S17">
        <f t="shared" si="18"/>
        <v>1.7642810885492084</v>
      </c>
      <c r="T17">
        <f t="shared" si="19"/>
        <v>1.7981244277978872</v>
      </c>
      <c r="U17">
        <f t="shared" si="20"/>
        <v>-1.5219843476811461</v>
      </c>
      <c r="V17">
        <f t="shared" si="21"/>
        <v>0.36707115140531243</v>
      </c>
      <c r="W17">
        <f t="shared" si="22"/>
        <v>2.7027669776469212</v>
      </c>
      <c r="X17">
        <f t="shared" si="23"/>
        <v>2.6521280813470001</v>
      </c>
      <c r="Y17">
        <f t="shared" si="24"/>
        <v>2.5336637244339903</v>
      </c>
      <c r="Z17">
        <f t="shared" si="25"/>
        <v>-1.8735946057772352</v>
      </c>
      <c r="AA17">
        <f t="shared" si="26"/>
        <v>-6.2566715744083599</v>
      </c>
      <c r="AB17">
        <f t="shared" si="27"/>
        <v>1.0801655584894609</v>
      </c>
      <c r="AC17">
        <f t="shared" si="28"/>
        <v>1.0353180875948729</v>
      </c>
      <c r="AD17">
        <f t="shared" si="29"/>
        <v>1.060011570823336</v>
      </c>
      <c r="AE17">
        <f t="shared" si="30"/>
        <v>-4.1519071351714132</v>
      </c>
      <c r="AF17">
        <f t="shared" si="31"/>
        <v>-1.8658239477945375</v>
      </c>
      <c r="AG17">
        <f t="shared" si="32"/>
        <v>1.0137548141546717</v>
      </c>
      <c r="AH17">
        <f t="shared" si="33"/>
        <v>1.0727925584371933</v>
      </c>
      <c r="AI17">
        <f t="shared" si="34"/>
        <v>-6.1482005061946419</v>
      </c>
      <c r="AJ17">
        <f t="shared" si="35"/>
        <v>-0.68258055390862893</v>
      </c>
      <c r="AK17">
        <f t="shared" si="36"/>
        <v>1.0819653173173742</v>
      </c>
      <c r="AL17">
        <f t="shared" si="37"/>
        <v>1.1655004037462668</v>
      </c>
      <c r="AM17">
        <f t="shared" si="38"/>
        <v>1.2917829386959947</v>
      </c>
      <c r="AN17">
        <f t="shared" si="39"/>
        <v>1.180484172324314</v>
      </c>
      <c r="AO17">
        <f t="shared" si="40"/>
        <v>1.1488038952014763</v>
      </c>
      <c r="AP17">
        <f t="shared" si="41"/>
        <v>7.7206806070281058</v>
      </c>
      <c r="AQ17">
        <f t="shared" si="42"/>
        <v>19.392268681850403</v>
      </c>
      <c r="AR17">
        <f t="shared" si="43"/>
        <v>9.1055464930435601</v>
      </c>
      <c r="AS17">
        <f t="shared" si="44"/>
        <v>6.1775157497489577</v>
      </c>
      <c r="AT17">
        <f t="shared" si="45"/>
        <v>1.1641628271295039</v>
      </c>
      <c r="AU17">
        <f t="shared" si="46"/>
        <v>1.2908241109466287</v>
      </c>
      <c r="AV17">
        <f t="shared" si="47"/>
        <v>7.5970558849270953</v>
      </c>
      <c r="AW17">
        <f t="shared" si="48"/>
        <v>19.30364959822365</v>
      </c>
      <c r="AX17">
        <f t="shared" si="49"/>
        <v>1.1528620788512829</v>
      </c>
      <c r="AY17">
        <f t="shared" si="50"/>
        <v>1.1579719157754014</v>
      </c>
      <c r="AZ17">
        <f t="shared" si="51"/>
        <v>1.2845648997069805</v>
      </c>
      <c r="BA17">
        <f t="shared" si="52"/>
        <v>1.361095702318933</v>
      </c>
      <c r="BB17">
        <f t="shared" si="53"/>
        <v>1.2777496877203658</v>
      </c>
      <c r="BC17">
        <f t="shared" si="54"/>
        <v>1.2871473742285759</v>
      </c>
      <c r="BD17">
        <f t="shared" si="55"/>
        <v>6.5525909563986922</v>
      </c>
      <c r="BE17">
        <f t="shared" si="56"/>
        <v>7.0248645905284635</v>
      </c>
      <c r="BF17">
        <f t="shared" si="57"/>
        <v>18.725145727585048</v>
      </c>
      <c r="BG17">
        <f t="shared" si="58"/>
        <v>25.798459574807335</v>
      </c>
      <c r="BH17">
        <f t="shared" si="59"/>
        <v>18.095253819079847</v>
      </c>
      <c r="BI17">
        <f t="shared" si="60"/>
        <v>18.963829397039298</v>
      </c>
      <c r="BJ17">
        <f t="shared" si="61"/>
        <v>1.1395572283294333</v>
      </c>
      <c r="BK17">
        <f t="shared" si="62"/>
        <v>1.0420871746480198</v>
      </c>
      <c r="BL17">
        <f t="shared" si="63"/>
        <v>1.0334149058602629</v>
      </c>
      <c r="BM17">
        <f t="shared" si="64"/>
        <v>1.0638143419975163</v>
      </c>
      <c r="BN17">
        <f t="shared" si="65"/>
        <v>1.054939264549015</v>
      </c>
      <c r="BO17">
        <f t="shared" si="66"/>
        <v>1.0682378708215696</v>
      </c>
      <c r="BP17">
        <f t="shared" si="67"/>
        <v>1.0447846509345389</v>
      </c>
      <c r="BQ17">
        <f t="shared" si="68"/>
        <v>1.0568160984579087</v>
      </c>
      <c r="BR17">
        <f t="shared" si="69"/>
        <v>5.4983858143956761</v>
      </c>
      <c r="BS17">
        <f t="shared" si="70"/>
        <v>-3.5252358809413624</v>
      </c>
      <c r="BT17">
        <f t="shared" si="71"/>
        <v>-4.3281006565859901</v>
      </c>
      <c r="BU17">
        <f t="shared" si="72"/>
        <v>-1.5137694738953422</v>
      </c>
      <c r="BV17">
        <f t="shared" si="73"/>
        <v>-2.3354099510192894</v>
      </c>
      <c r="BW17">
        <f t="shared" si="74"/>
        <v>-1.1042462494889569</v>
      </c>
      <c r="BX17">
        <f t="shared" si="75"/>
        <v>-3.2755078401499764</v>
      </c>
      <c r="BY17">
        <f t="shared" si="76"/>
        <v>-2.161655669173983</v>
      </c>
      <c r="BZ17" s="4">
        <f t="shared" si="77"/>
        <v>3.5420342328125822</v>
      </c>
      <c r="CA17" s="4">
        <f t="shared" si="78"/>
        <v>3.4721083303764995</v>
      </c>
      <c r="CB17" s="4">
        <f t="shared" si="79"/>
        <v>3.642358678868749</v>
      </c>
      <c r="CC17" s="4">
        <f t="shared" si="80"/>
        <v>-1.9741735353177969</v>
      </c>
      <c r="CD17" s="4">
        <f t="shared" si="81"/>
        <v>2.8323962859191023</v>
      </c>
      <c r="CE17">
        <f t="shared" si="3"/>
        <v>1.6502387655478137</v>
      </c>
      <c r="CF17">
        <f t="shared" si="4"/>
        <v>3.2708253027467356</v>
      </c>
      <c r="CG17">
        <f t="shared" si="82"/>
        <v>3.3470940244743397</v>
      </c>
      <c r="CH17">
        <f t="shared" si="5"/>
        <v>3.5828484813928982</v>
      </c>
      <c r="CI17">
        <f t="shared" si="83"/>
        <v>3.9935686546933171</v>
      </c>
      <c r="CJ17">
        <f t="shared" si="84"/>
        <v>-7.8875582590317874</v>
      </c>
      <c r="CK17">
        <f t="shared" si="85"/>
        <v>-3.2891364936934697</v>
      </c>
      <c r="CL17">
        <f t="shared" si="86"/>
        <v>-1.0340438934849978</v>
      </c>
      <c r="CM17">
        <f t="shared" si="87"/>
        <v>1.1522827250573215</v>
      </c>
      <c r="CN17">
        <f t="shared" si="88"/>
        <v>12.747884187505159</v>
      </c>
    </row>
    <row r="18" spans="1:92" ht="15.6" x14ac:dyDescent="0.3">
      <c r="A18" s="16" t="s">
        <v>275</v>
      </c>
      <c r="B18">
        <v>-7.8599220000000001</v>
      </c>
      <c r="C18">
        <v>2.9231569999999998</v>
      </c>
      <c r="D18" s="5">
        <v>3.8683609999999997E-4</v>
      </c>
      <c r="E18" s="5">
        <v>2.9231569999999998</v>
      </c>
      <c r="G18">
        <v>170</v>
      </c>
      <c r="H18">
        <f t="shared" si="8"/>
        <v>4.091570871399381</v>
      </c>
      <c r="I18">
        <f t="shared" si="9"/>
        <v>4.1434869575120183</v>
      </c>
      <c r="J18">
        <f t="shared" si="10"/>
        <v>4.0631453764487997</v>
      </c>
      <c r="K18">
        <f t="shared" si="11"/>
        <v>1.2688546219628651</v>
      </c>
      <c r="L18">
        <f t="shared" si="12"/>
        <v>-0.69473304615787745</v>
      </c>
      <c r="M18">
        <f t="shared" si="13"/>
        <v>1.4862069391838544</v>
      </c>
      <c r="N18">
        <f t="shared" si="14"/>
        <v>1.4763003037517139</v>
      </c>
      <c r="O18">
        <f t="shared" si="15"/>
        <v>1.4305756525568958</v>
      </c>
      <c r="P18">
        <f t="shared" si="16"/>
        <v>-0.66657173849427909</v>
      </c>
      <c r="Q18">
        <f t="shared" si="16"/>
        <v>-3.7431723106816022</v>
      </c>
      <c r="R18">
        <f t="shared" si="17"/>
        <v>2.1616027015245693</v>
      </c>
      <c r="S18">
        <f t="shared" si="18"/>
        <v>2.1297638716660305</v>
      </c>
      <c r="T18">
        <f t="shared" si="19"/>
        <v>2.1733852751474756</v>
      </c>
      <c r="U18">
        <f t="shared" si="20"/>
        <v>-1.4729270016216678</v>
      </c>
      <c r="V18">
        <f t="shared" si="21"/>
        <v>0.5450850711185754</v>
      </c>
      <c r="W18">
        <f t="shared" si="22"/>
        <v>3.1769000809085628</v>
      </c>
      <c r="X18">
        <f t="shared" si="23"/>
        <v>3.1118857371096258</v>
      </c>
      <c r="Y18">
        <f t="shared" si="24"/>
        <v>2.955933397947327</v>
      </c>
      <c r="Z18">
        <f t="shared" si="25"/>
        <v>-2.0464711556286508</v>
      </c>
      <c r="AA18">
        <f t="shared" si="26"/>
        <v>-6.9554180910229153</v>
      </c>
      <c r="AB18">
        <f t="shared" si="27"/>
        <v>1.2876850440981777</v>
      </c>
      <c r="AC18">
        <f t="shared" si="28"/>
        <v>1.2331037406551546</v>
      </c>
      <c r="AD18">
        <f t="shared" si="29"/>
        <v>1.2579559237727864</v>
      </c>
      <c r="AE18">
        <f t="shared" si="30"/>
        <v>-4.2387153359577008</v>
      </c>
      <c r="AF18">
        <f t="shared" si="31"/>
        <v>-2.3087260709944744</v>
      </c>
      <c r="AG18">
        <f t="shared" si="32"/>
        <v>1.2056407634844761</v>
      </c>
      <c r="AH18">
        <f t="shared" si="33"/>
        <v>1.2807942637146021</v>
      </c>
      <c r="AI18">
        <f t="shared" si="34"/>
        <v>-6.3714555814508831</v>
      </c>
      <c r="AJ18">
        <f t="shared" si="35"/>
        <v>-0.5351293326856581</v>
      </c>
      <c r="AK18">
        <f t="shared" si="36"/>
        <v>1.275066937049782</v>
      </c>
      <c r="AL18">
        <f t="shared" si="37"/>
        <v>1.3810467024844693</v>
      </c>
      <c r="AM18">
        <f t="shared" si="38"/>
        <v>1.5368965048063037</v>
      </c>
      <c r="AN18">
        <f t="shared" si="39"/>
        <v>1.3997681175935246</v>
      </c>
      <c r="AO18">
        <f t="shared" si="40"/>
        <v>1.3601292554338271</v>
      </c>
      <c r="AP18">
        <f t="shared" si="41"/>
        <v>8.3117021040401671</v>
      </c>
      <c r="AQ18">
        <f t="shared" si="42"/>
        <v>20.534574315159983</v>
      </c>
      <c r="AR18">
        <f t="shared" si="43"/>
        <v>9.7799713034888232</v>
      </c>
      <c r="AS18">
        <f t="shared" si="44"/>
        <v>6.6712041472003154</v>
      </c>
      <c r="AT18">
        <f t="shared" si="45"/>
        <v>1.3793716901261932</v>
      </c>
      <c r="AU18">
        <f t="shared" si="46"/>
        <v>1.5356792110756121</v>
      </c>
      <c r="AV18">
        <f t="shared" si="47"/>
        <v>8.1803354824452512</v>
      </c>
      <c r="AW18">
        <f t="shared" si="48"/>
        <v>20.439105309155632</v>
      </c>
      <c r="AX18">
        <f t="shared" si="49"/>
        <v>1.3662510347501533</v>
      </c>
      <c r="AY18">
        <f t="shared" si="50"/>
        <v>1.3714491152182859</v>
      </c>
      <c r="AZ18">
        <f t="shared" si="51"/>
        <v>1.5298560190823092</v>
      </c>
      <c r="BA18">
        <f t="shared" si="52"/>
        <v>1.6239424840722658</v>
      </c>
      <c r="BB18">
        <f t="shared" si="53"/>
        <v>1.5195270091034272</v>
      </c>
      <c r="BC18">
        <f t="shared" si="54"/>
        <v>1.5304221552124231</v>
      </c>
      <c r="BD18">
        <f t="shared" si="55"/>
        <v>7.151318495588221</v>
      </c>
      <c r="BE18">
        <f t="shared" si="56"/>
        <v>7.5589896787309527</v>
      </c>
      <c r="BF18">
        <f t="shared" si="57"/>
        <v>19.982408344933777</v>
      </c>
      <c r="BG18">
        <f t="shared" si="58"/>
        <v>27.361351540469187</v>
      </c>
      <c r="BH18">
        <f t="shared" si="59"/>
        <v>19.1723324439163</v>
      </c>
      <c r="BI18">
        <f t="shared" si="60"/>
        <v>20.026808847657488</v>
      </c>
      <c r="BJ18">
        <f t="shared" si="61"/>
        <v>1.3718525407622526</v>
      </c>
      <c r="BK18">
        <f t="shared" si="62"/>
        <v>1.2425490088361955</v>
      </c>
      <c r="BL18">
        <f t="shared" si="63"/>
        <v>1.2259130432359462</v>
      </c>
      <c r="BM18">
        <f t="shared" si="64"/>
        <v>1.2625569898667304</v>
      </c>
      <c r="BN18">
        <f t="shared" si="65"/>
        <v>1.2518876999109598</v>
      </c>
      <c r="BO18">
        <f t="shared" si="66"/>
        <v>1.2679542756773234</v>
      </c>
      <c r="BP18">
        <f t="shared" si="67"/>
        <v>1.2455048563059725</v>
      </c>
      <c r="BQ18">
        <f t="shared" si="68"/>
        <v>1.2539177922624163</v>
      </c>
      <c r="BR18">
        <f t="shared" si="69"/>
        <v>6.536341867899929</v>
      </c>
      <c r="BS18">
        <f t="shared" si="70"/>
        <v>-3.5052076956902947</v>
      </c>
      <c r="BT18">
        <f t="shared" si="71"/>
        <v>-4.797135848191294</v>
      </c>
      <c r="BU18">
        <f t="shared" si="72"/>
        <v>-1.9514130684841222</v>
      </c>
      <c r="BV18">
        <f t="shared" si="73"/>
        <v>-2.7799766993712631</v>
      </c>
      <c r="BW18">
        <f t="shared" si="74"/>
        <v>-1.5322666448046407</v>
      </c>
      <c r="BX18">
        <f t="shared" si="75"/>
        <v>-3.2756603010595549</v>
      </c>
      <c r="BY18">
        <f t="shared" si="76"/>
        <v>-2.6223222821858698</v>
      </c>
      <c r="BZ18" s="4">
        <f t="shared" si="77"/>
        <v>4.2762287278637832</v>
      </c>
      <c r="CA18" s="4">
        <f t="shared" si="78"/>
        <v>4.2094823610266756</v>
      </c>
      <c r="CB18" s="4">
        <f t="shared" si="79"/>
        <v>4.3938295911330822</v>
      </c>
      <c r="CC18" s="4">
        <f t="shared" si="80"/>
        <v>-1.560869894591703</v>
      </c>
      <c r="CD18" s="4">
        <f t="shared" si="81"/>
        <v>2.7501069459408298</v>
      </c>
      <c r="CE18">
        <f t="shared" si="3"/>
        <v>1.9831581749302971</v>
      </c>
      <c r="CF18">
        <f t="shared" si="4"/>
        <v>3.9465162526009534</v>
      </c>
      <c r="CG18">
        <f t="shared" si="82"/>
        <v>4.0108409491867087</v>
      </c>
      <c r="CH18">
        <f t="shared" si="5"/>
        <v>4.3489184053181011</v>
      </c>
      <c r="CI18">
        <f t="shared" si="83"/>
        <v>4.8711567937262004</v>
      </c>
      <c r="CJ18">
        <f t="shared" si="84"/>
        <v>-8.2551953912907337</v>
      </c>
      <c r="CK18">
        <f t="shared" si="85"/>
        <v>-3.5452060677325306</v>
      </c>
      <c r="CL18">
        <f t="shared" si="86"/>
        <v>-1.9730789163884477</v>
      </c>
      <c r="CM18">
        <f t="shared" si="87"/>
        <v>1.6998547570824296</v>
      </c>
      <c r="CN18">
        <f t="shared" si="88"/>
        <v>13.912447245533968</v>
      </c>
    </row>
    <row r="19" spans="1:92" ht="15.6" x14ac:dyDescent="0.3">
      <c r="A19" s="2" t="s">
        <v>271</v>
      </c>
      <c r="B19" s="8">
        <f>LN(D19)</f>
        <v>-6.7610608998313335</v>
      </c>
      <c r="C19" s="8">
        <v>2.708793</v>
      </c>
      <c r="D19" s="9">
        <v>1.158E-3</v>
      </c>
      <c r="E19" s="9">
        <v>2.708793</v>
      </c>
      <c r="G19">
        <v>180</v>
      </c>
      <c r="H19">
        <f t="shared" si="8"/>
        <v>4.8963138241937552</v>
      </c>
      <c r="I19">
        <f t="shared" si="9"/>
        <v>4.9465355911511146</v>
      </c>
      <c r="J19">
        <f t="shared" si="10"/>
        <v>4.8668049827824591</v>
      </c>
      <c r="K19">
        <f t="shared" si="11"/>
        <v>1.025705638172185</v>
      </c>
      <c r="L19">
        <f t="shared" si="12"/>
        <v>-0.60267463383344488</v>
      </c>
      <c r="M19">
        <f t="shared" si="13"/>
        <v>1.7664424021629255</v>
      </c>
      <c r="N19">
        <f t="shared" si="14"/>
        <v>1.7549022994396426</v>
      </c>
      <c r="O19">
        <f t="shared" si="15"/>
        <v>1.6988301456231885</v>
      </c>
      <c r="P19">
        <f t="shared" si="16"/>
        <v>-0.653296292545546</v>
      </c>
      <c r="Q19">
        <f t="shared" si="16"/>
        <v>-3.8275947439298892</v>
      </c>
      <c r="R19">
        <f t="shared" si="17"/>
        <v>2.5802440996979508</v>
      </c>
      <c r="S19">
        <f t="shared" si="18"/>
        <v>2.5434329924600285</v>
      </c>
      <c r="T19">
        <f t="shared" si="19"/>
        <v>2.5986466642682711</v>
      </c>
      <c r="U19">
        <f t="shared" si="20"/>
        <v>-1.4266521234262852</v>
      </c>
      <c r="V19">
        <f t="shared" si="21"/>
        <v>0.71321021807489249</v>
      </c>
      <c r="W19">
        <f t="shared" si="22"/>
        <v>3.6998585136355784</v>
      </c>
      <c r="X19">
        <f t="shared" si="23"/>
        <v>3.6181218111150226</v>
      </c>
      <c r="Y19">
        <f t="shared" si="24"/>
        <v>3.4183198896060931</v>
      </c>
      <c r="Z19">
        <f t="shared" si="25"/>
        <v>-2.2091845463636157</v>
      </c>
      <c r="AA19">
        <f t="shared" si="26"/>
        <v>-7.6094429825328103</v>
      </c>
      <c r="AB19">
        <f t="shared" si="27"/>
        <v>1.5197264640165529</v>
      </c>
      <c r="AC19">
        <f t="shared" si="28"/>
        <v>1.4540668602998017</v>
      </c>
      <c r="AD19">
        <f t="shared" si="29"/>
        <v>1.4783219057340409</v>
      </c>
      <c r="AE19">
        <f t="shared" si="30"/>
        <v>-4.3204882767663646</v>
      </c>
      <c r="AF19">
        <f t="shared" si="31"/>
        <v>-2.7244743881791753</v>
      </c>
      <c r="AG19">
        <f t="shared" si="32"/>
        <v>1.4197062801215701</v>
      </c>
      <c r="AH19">
        <f t="shared" si="33"/>
        <v>1.5137097433478586</v>
      </c>
      <c r="AI19">
        <f t="shared" si="34"/>
        <v>-6.5814596417986291</v>
      </c>
      <c r="AJ19">
        <f t="shared" si="35"/>
        <v>-0.39590813288810134</v>
      </c>
      <c r="AK19">
        <f t="shared" si="36"/>
        <v>1.488589441749403</v>
      </c>
      <c r="AL19">
        <f t="shared" si="37"/>
        <v>1.6206556320505672</v>
      </c>
      <c r="AM19">
        <f t="shared" si="38"/>
        <v>1.8104459488119395</v>
      </c>
      <c r="AN19">
        <f t="shared" si="39"/>
        <v>1.6436953058182406</v>
      </c>
      <c r="AO19">
        <f t="shared" si="40"/>
        <v>1.5948563903785844</v>
      </c>
      <c r="AP19">
        <f t="shared" si="41"/>
        <v>8.8719015866429132</v>
      </c>
      <c r="AQ19">
        <f t="shared" si="42"/>
        <v>21.621576644013278</v>
      </c>
      <c r="AR19">
        <f t="shared" si="43"/>
        <v>10.419653647855778</v>
      </c>
      <c r="AS19">
        <f t="shared" si="44"/>
        <v>7.1387681283225799</v>
      </c>
      <c r="AT19">
        <f t="shared" si="45"/>
        <v>1.6185903654291174</v>
      </c>
      <c r="AU19">
        <f t="shared" si="46"/>
        <v>1.8089269981462623</v>
      </c>
      <c r="AV19">
        <f t="shared" si="47"/>
        <v>8.7331617458562789</v>
      </c>
      <c r="AW19">
        <f t="shared" si="48"/>
        <v>21.519537047125358</v>
      </c>
      <c r="AX19">
        <f t="shared" si="49"/>
        <v>1.6034920943462234</v>
      </c>
      <c r="AY19">
        <f t="shared" si="50"/>
        <v>1.6086444386339946</v>
      </c>
      <c r="AZ19">
        <f t="shared" si="51"/>
        <v>1.8038723663441805</v>
      </c>
      <c r="BA19">
        <f t="shared" si="52"/>
        <v>1.9180871605260348</v>
      </c>
      <c r="BB19">
        <f t="shared" si="53"/>
        <v>1.7892372404979591</v>
      </c>
      <c r="BC19">
        <f t="shared" si="54"/>
        <v>1.8017545724899489</v>
      </c>
      <c r="BD19">
        <f t="shared" si="55"/>
        <v>7.7188947720726713</v>
      </c>
      <c r="BE19">
        <f t="shared" si="56"/>
        <v>8.0650173592190733</v>
      </c>
      <c r="BF19">
        <f t="shared" si="57"/>
        <v>21.179978559048106</v>
      </c>
      <c r="BG19">
        <f t="shared" si="58"/>
        <v>28.852664591781764</v>
      </c>
      <c r="BH19">
        <f t="shared" si="59"/>
        <v>20.196824612381519</v>
      </c>
      <c r="BI19">
        <f t="shared" si="60"/>
        <v>21.037710060103041</v>
      </c>
      <c r="BJ19">
        <f t="shared" si="61"/>
        <v>1.6340753036054525</v>
      </c>
      <c r="BK19">
        <f t="shared" si="62"/>
        <v>1.4667439240114579</v>
      </c>
      <c r="BL19">
        <f t="shared" si="63"/>
        <v>1.4401346235413897</v>
      </c>
      <c r="BM19">
        <f t="shared" si="64"/>
        <v>1.4838266781423091</v>
      </c>
      <c r="BN19">
        <f t="shared" si="65"/>
        <v>1.4711366782347253</v>
      </c>
      <c r="BO19">
        <f t="shared" si="66"/>
        <v>1.4903331572528682</v>
      </c>
      <c r="BP19">
        <f t="shared" si="67"/>
        <v>1.4699432030382724</v>
      </c>
      <c r="BQ19">
        <f t="shared" si="68"/>
        <v>1.4733039330416611</v>
      </c>
      <c r="BR19">
        <f t="shared" si="69"/>
        <v>7.5243040307847231</v>
      </c>
      <c r="BS19">
        <f t="shared" si="70"/>
        <v>-3.4863208123036187</v>
      </c>
      <c r="BT19">
        <f t="shared" si="71"/>
        <v>-5.2372477784460223</v>
      </c>
      <c r="BU19">
        <f t="shared" si="72"/>
        <v>-2.3622531241156821</v>
      </c>
      <c r="BV19">
        <f t="shared" si="73"/>
        <v>-3.1972718072834949</v>
      </c>
      <c r="BW19">
        <f t="shared" si="74"/>
        <v>-1.9341182416472369</v>
      </c>
      <c r="BX19">
        <f t="shared" si="75"/>
        <v>-3.2758040448085666</v>
      </c>
      <c r="BY19">
        <f t="shared" si="76"/>
        <v>-3.054663590722742</v>
      </c>
      <c r="BZ19" s="4">
        <f t="shared" si="77"/>
        <v>5.1073041716521708</v>
      </c>
      <c r="CA19" s="4">
        <f t="shared" si="78"/>
        <v>5.0475690917300762</v>
      </c>
      <c r="CB19" s="4">
        <f t="shared" si="79"/>
        <v>5.2438011046809301</v>
      </c>
      <c r="CC19" s="4">
        <f t="shared" si="80"/>
        <v>-1.1696009854602176</v>
      </c>
      <c r="CD19" s="4">
        <f t="shared" si="81"/>
        <v>2.6725828037887096</v>
      </c>
      <c r="CE19">
        <f t="shared" si="3"/>
        <v>2.3583310075005932</v>
      </c>
      <c r="CF19">
        <f t="shared" si="4"/>
        <v>4.7109387034133681</v>
      </c>
      <c r="CG19">
        <f t="shared" si="82"/>
        <v>4.7567560134252727</v>
      </c>
      <c r="CH19">
        <f t="shared" si="5"/>
        <v>5.2206267703125171</v>
      </c>
      <c r="CI19">
        <f t="shared" si="83"/>
        <v>5.8744948577149181</v>
      </c>
      <c r="CJ19">
        <f t="shared" si="84"/>
        <v>-8.6004689332817463</v>
      </c>
      <c r="CK19">
        <f t="shared" si="85"/>
        <v>-3.7860138756712889</v>
      </c>
      <c r="CL19">
        <f t="shared" si="86"/>
        <v>-2.8502627850138387</v>
      </c>
      <c r="CM19">
        <f t="shared" si="87"/>
        <v>2.2188339454958959</v>
      </c>
      <c r="CN19">
        <f t="shared" si="88"/>
        <v>15.021441063193372</v>
      </c>
    </row>
    <row r="20" spans="1:92" ht="15.6" x14ac:dyDescent="0.3">
      <c r="A20" s="2" t="s">
        <v>374</v>
      </c>
      <c r="B20" s="8">
        <v>-7.1463679999999998</v>
      </c>
      <c r="C20" s="8">
        <v>2.7990469999999998</v>
      </c>
      <c r="D20" s="9">
        <v>7.8899999999999999E-4</v>
      </c>
      <c r="E20" s="9">
        <v>2.7990469999999998</v>
      </c>
      <c r="G20">
        <v>190</v>
      </c>
      <c r="H20">
        <f t="shared" si="8"/>
        <v>5.8027145950984744</v>
      </c>
      <c r="I20">
        <f t="shared" si="9"/>
        <v>5.8489183476543936</v>
      </c>
      <c r="J20">
        <f t="shared" si="10"/>
        <v>5.7728006552228264</v>
      </c>
      <c r="K20">
        <f t="shared" si="11"/>
        <v>0.7962437545170189</v>
      </c>
      <c r="L20">
        <f t="shared" si="12"/>
        <v>-0.51551630509134838</v>
      </c>
      <c r="M20">
        <f t="shared" si="13"/>
        <v>2.0799959973213138</v>
      </c>
      <c r="N20">
        <f t="shared" si="14"/>
        <v>2.0666686899344513</v>
      </c>
      <c r="O20">
        <f t="shared" si="15"/>
        <v>1.9987225796402239</v>
      </c>
      <c r="P20">
        <f t="shared" si="16"/>
        <v>-0.64073716507271339</v>
      </c>
      <c r="Q20">
        <f t="shared" si="16"/>
        <v>-3.9073833692832292</v>
      </c>
      <c r="R20">
        <f t="shared" si="17"/>
        <v>3.0506170145902511</v>
      </c>
      <c r="S20">
        <f t="shared" si="18"/>
        <v>3.0084312569802019</v>
      </c>
      <c r="T20">
        <f t="shared" si="19"/>
        <v>3.0772336996057286</v>
      </c>
      <c r="U20">
        <f t="shared" si="20"/>
        <v>-1.3828598414119686</v>
      </c>
      <c r="V20">
        <f t="shared" si="21"/>
        <v>0.87250169025404489</v>
      </c>
      <c r="W20">
        <f t="shared" si="22"/>
        <v>4.2735373366749592</v>
      </c>
      <c r="X20">
        <f t="shared" si="23"/>
        <v>4.1725600833912839</v>
      </c>
      <c r="Y20">
        <f t="shared" si="24"/>
        <v>3.922087357304735</v>
      </c>
      <c r="Z20">
        <f t="shared" si="25"/>
        <v>-2.362849445987079</v>
      </c>
      <c r="AA20">
        <f t="shared" si="26"/>
        <v>-8.22386589100614</v>
      </c>
      <c r="AB20">
        <f t="shared" si="27"/>
        <v>1.7775824342556332</v>
      </c>
      <c r="AC20">
        <f t="shared" si="28"/>
        <v>1.6994083658825709</v>
      </c>
      <c r="AD20">
        <f t="shared" si="29"/>
        <v>1.7221910091663017</v>
      </c>
      <c r="AE20">
        <f t="shared" si="30"/>
        <v>-4.3977745766709191</v>
      </c>
      <c r="AF20">
        <f t="shared" si="31"/>
        <v>-3.1161100617269977</v>
      </c>
      <c r="AG20">
        <f t="shared" si="32"/>
        <v>1.6570681593727068</v>
      </c>
      <c r="AH20">
        <f t="shared" si="33"/>
        <v>1.7728889618636545</v>
      </c>
      <c r="AI20">
        <f t="shared" si="34"/>
        <v>-6.7796729175821362</v>
      </c>
      <c r="AJ20">
        <f t="shared" si="35"/>
        <v>-0.26403683460925431</v>
      </c>
      <c r="AK20">
        <f t="shared" si="36"/>
        <v>1.7233772768843865</v>
      </c>
      <c r="AL20">
        <f t="shared" si="37"/>
        <v>1.8854517964733313</v>
      </c>
      <c r="AM20">
        <f t="shared" si="38"/>
        <v>2.1138741126361644</v>
      </c>
      <c r="AN20">
        <f t="shared" si="39"/>
        <v>1.9134342760276428</v>
      </c>
      <c r="AO20">
        <f t="shared" si="40"/>
        <v>1.8540597995149002</v>
      </c>
      <c r="AP20">
        <f t="shared" si="41"/>
        <v>9.4044711951843656</v>
      </c>
      <c r="AQ20">
        <f t="shared" si="42"/>
        <v>22.658813075320282</v>
      </c>
      <c r="AR20">
        <f t="shared" si="43"/>
        <v>11.028171352407034</v>
      </c>
      <c r="AS20">
        <f t="shared" si="44"/>
        <v>7.5829317459011971</v>
      </c>
      <c r="AT20">
        <f t="shared" si="45"/>
        <v>1.8829394419506986</v>
      </c>
      <c r="AU20">
        <f t="shared" si="46"/>
        <v>2.112006721460165</v>
      </c>
      <c r="AV20">
        <f t="shared" si="47"/>
        <v>9.2586903173504282</v>
      </c>
      <c r="AW20">
        <f t="shared" si="48"/>
        <v>22.550456582459041</v>
      </c>
      <c r="AX20">
        <f t="shared" si="49"/>
        <v>1.865703122552189</v>
      </c>
      <c r="AY20">
        <f t="shared" si="50"/>
        <v>1.8706548471598452</v>
      </c>
      <c r="AZ20">
        <f t="shared" si="51"/>
        <v>2.1081002606237886</v>
      </c>
      <c r="BA20">
        <f t="shared" si="52"/>
        <v>2.2452054649309403</v>
      </c>
      <c r="BB20">
        <f t="shared" si="53"/>
        <v>2.0882854488718858</v>
      </c>
      <c r="BC20">
        <f t="shared" si="54"/>
        <v>2.1025508723777442</v>
      </c>
      <c r="BD20">
        <f t="shared" si="55"/>
        <v>8.2585425476368552</v>
      </c>
      <c r="BE20">
        <f t="shared" si="56"/>
        <v>8.5458693375437207</v>
      </c>
      <c r="BF20">
        <f t="shared" si="57"/>
        <v>22.323781849725034</v>
      </c>
      <c r="BG20">
        <f t="shared" si="58"/>
        <v>30.279393551593227</v>
      </c>
      <c r="BH20">
        <f t="shared" si="59"/>
        <v>21.174015514884811</v>
      </c>
      <c r="BI20">
        <f t="shared" si="60"/>
        <v>22.001775268782005</v>
      </c>
      <c r="BJ20">
        <f t="shared" si="61"/>
        <v>1.9280950793744236</v>
      </c>
      <c r="BK20">
        <f t="shared" si="62"/>
        <v>1.7159278416340815</v>
      </c>
      <c r="BL20">
        <f t="shared" si="63"/>
        <v>1.6771190694542935</v>
      </c>
      <c r="BM20">
        <f t="shared" si="64"/>
        <v>1.7287115381068356</v>
      </c>
      <c r="BN20">
        <f t="shared" si="65"/>
        <v>1.7137609939866858</v>
      </c>
      <c r="BO20">
        <f t="shared" si="66"/>
        <v>1.736471791207945</v>
      </c>
      <c r="BP20">
        <f t="shared" si="67"/>
        <v>1.7193499000005263</v>
      </c>
      <c r="BQ20">
        <f t="shared" si="68"/>
        <v>1.7160450789750004</v>
      </c>
      <c r="BR20">
        <f t="shared" si="69"/>
        <v>8.467266677385787</v>
      </c>
      <c r="BS20">
        <f t="shared" si="70"/>
        <v>-3.468451950998813</v>
      </c>
      <c r="BT20">
        <f t="shared" si="71"/>
        <v>-5.6516852813866283</v>
      </c>
      <c r="BU20">
        <f t="shared" si="72"/>
        <v>-2.7492900023656222</v>
      </c>
      <c r="BV20">
        <f t="shared" si="73"/>
        <v>-3.5903505254693187</v>
      </c>
      <c r="BW20">
        <f t="shared" si="74"/>
        <v>-2.312727795653728</v>
      </c>
      <c r="BX20">
        <f t="shared" si="75"/>
        <v>-3.2759400145339472</v>
      </c>
      <c r="BY20">
        <f t="shared" si="76"/>
        <v>-3.461856625872981</v>
      </c>
      <c r="BZ20" s="4">
        <f t="shared" si="77"/>
        <v>6.0415892895961179</v>
      </c>
      <c r="CA20" s="4">
        <f t="shared" si="78"/>
        <v>5.9933737127974824</v>
      </c>
      <c r="CB20" s="4">
        <f t="shared" si="79"/>
        <v>6.1986286274480094</v>
      </c>
      <c r="CC20" s="4">
        <f t="shared" si="80"/>
        <v>-0.79806114728230138</v>
      </c>
      <c r="CD20" s="4">
        <f t="shared" si="81"/>
        <v>2.5993050888500506</v>
      </c>
      <c r="CE20">
        <f t="shared" si="3"/>
        <v>2.7783227925509713</v>
      </c>
      <c r="CF20">
        <f t="shared" si="4"/>
        <v>5.5698374307451459</v>
      </c>
      <c r="CG20">
        <f t="shared" si="82"/>
        <v>5.5895935226710742</v>
      </c>
      <c r="CH20">
        <f t="shared" si="5"/>
        <v>6.2054482670504978</v>
      </c>
      <c r="CI20">
        <f t="shared" si="83"/>
        <v>7.0131006533566635</v>
      </c>
      <c r="CJ20">
        <f t="shared" si="84"/>
        <v>-8.9258737080719239</v>
      </c>
      <c r="CK20">
        <f t="shared" si="85"/>
        <v>-4.0132451895883134</v>
      </c>
      <c r="CL20">
        <f t="shared" si="86"/>
        <v>-3.6727822631053155</v>
      </c>
      <c r="CM20">
        <f t="shared" si="87"/>
        <v>2.7121833279291643</v>
      </c>
      <c r="CN20">
        <f t="shared" si="88"/>
        <v>16.080394035283579</v>
      </c>
    </row>
    <row r="21" spans="1:92" ht="15.6" x14ac:dyDescent="0.3">
      <c r="A21" s="2" t="s">
        <v>274</v>
      </c>
      <c r="B21" s="8">
        <v>-7.381869</v>
      </c>
      <c r="C21" s="8">
        <v>2.8658610000000002</v>
      </c>
      <c r="D21" s="9">
        <v>6.2299999999999996E-4</v>
      </c>
      <c r="E21" s="9">
        <v>2.8658610000000002</v>
      </c>
      <c r="G21">
        <v>200</v>
      </c>
      <c r="H21">
        <f t="shared" si="8"/>
        <v>6.8172435004134186</v>
      </c>
      <c r="I21">
        <f t="shared" si="9"/>
        <v>6.8567178098015944</v>
      </c>
      <c r="J21">
        <f t="shared" si="10"/>
        <v>6.7877412653965745</v>
      </c>
      <c r="K21">
        <f t="shared" si="11"/>
        <v>0.57903622462336735</v>
      </c>
      <c r="L21">
        <f t="shared" si="12"/>
        <v>-0.43275900318149146</v>
      </c>
      <c r="M21">
        <f t="shared" si="13"/>
        <v>2.4287608239372922</v>
      </c>
      <c r="N21">
        <f t="shared" si="14"/>
        <v>2.413488267830012</v>
      </c>
      <c r="O21">
        <f t="shared" si="15"/>
        <v>2.3320228616596328</v>
      </c>
      <c r="P21">
        <f t="shared" si="16"/>
        <v>-0.62882091792479011</v>
      </c>
      <c r="Q21">
        <f t="shared" si="16"/>
        <v>-3.9830172376066395</v>
      </c>
      <c r="R21">
        <f t="shared" si="17"/>
        <v>3.5758831476540425</v>
      </c>
      <c r="S21">
        <f t="shared" si="18"/>
        <v>3.5279199576735856</v>
      </c>
      <c r="T21">
        <f t="shared" si="19"/>
        <v>3.61249495481144</v>
      </c>
      <c r="U21">
        <f t="shared" si="20"/>
        <v>-1.3412963455453835</v>
      </c>
      <c r="V21">
        <f t="shared" si="21"/>
        <v>1.0238535669549691</v>
      </c>
      <c r="W21">
        <f t="shared" si="22"/>
        <v>4.8997967345146209</v>
      </c>
      <c r="X21">
        <f>($D$12*$G21^$E$12)/1000</f>
        <v>4.7768898735701057</v>
      </c>
      <c r="Y21">
        <f t="shared" si="24"/>
        <v>4.4684682010307775</v>
      </c>
      <c r="Z21">
        <f t="shared" si="25"/>
        <v>-2.5084073402218485</v>
      </c>
      <c r="AA21">
        <f t="shared" si="26"/>
        <v>-8.802988304505071</v>
      </c>
      <c r="AB21">
        <f t="shared" si="27"/>
        <v>2.0625383076702555</v>
      </c>
      <c r="AC21">
        <f t="shared" si="28"/>
        <v>1.9703214365026656</v>
      </c>
      <c r="AD21">
        <f t="shared" si="29"/>
        <v>1.9906341955225291</v>
      </c>
      <c r="AE21">
        <f t="shared" si="30"/>
        <v>-4.4710379838594942</v>
      </c>
      <c r="AF21">
        <f t="shared" si="31"/>
        <v>-3.4861952323661738</v>
      </c>
      <c r="AG21">
        <f t="shared" si="32"/>
        <v>1.9188344973018543</v>
      </c>
      <c r="AH21">
        <f t="shared" si="33"/>
        <v>2.059676126736846</v>
      </c>
      <c r="AI21">
        <f t="shared" si="34"/>
        <v>-6.9673280653255896</v>
      </c>
      <c r="AJ21">
        <f t="shared" si="35"/>
        <v>-0.13876983146279065</v>
      </c>
      <c r="AK21">
        <f t="shared" si="36"/>
        <v>1.9802613193552827</v>
      </c>
      <c r="AL21">
        <f t="shared" si="37"/>
        <v>2.1765472997188198</v>
      </c>
      <c r="AM21">
        <f t="shared" si="38"/>
        <v>2.448613113747693</v>
      </c>
      <c r="AN21">
        <f t="shared" si="39"/>
        <v>2.2101413115191049</v>
      </c>
      <c r="AO21">
        <f t="shared" si="40"/>
        <v>2.1388012275388966</v>
      </c>
      <c r="AP21">
        <f t="shared" si="41"/>
        <v>9.9121251546458655</v>
      </c>
      <c r="AQ21">
        <f t="shared" si="42"/>
        <v>23.65100958215416</v>
      </c>
      <c r="AR21">
        <f t="shared" si="43"/>
        <v>11.60856852158606</v>
      </c>
      <c r="AS21">
        <f t="shared" si="44"/>
        <v>8.0060094409777189</v>
      </c>
      <c r="AT21">
        <f t="shared" si="45"/>
        <v>2.1735269867785241</v>
      </c>
      <c r="AU21">
        <f t="shared" si="46"/>
        <v>2.4463468672512341</v>
      </c>
      <c r="AV21">
        <f t="shared" si="47"/>
        <v>9.7596042266867702</v>
      </c>
      <c r="AW21">
        <f t="shared" si="48"/>
        <v>23.536567792360643</v>
      </c>
      <c r="AX21">
        <f t="shared" si="49"/>
        <v>2.153989692762118</v>
      </c>
      <c r="AY21">
        <f t="shared" si="50"/>
        <v>2.1585646181367379</v>
      </c>
      <c r="AZ21">
        <f t="shared" si="51"/>
        <v>2.4440163436560178</v>
      </c>
      <c r="BA21">
        <f t="shared" si="52"/>
        <v>2.6069649917559286</v>
      </c>
      <c r="BB21">
        <f t="shared" si="53"/>
        <v>2.4180656906303275</v>
      </c>
      <c r="BC21">
        <f t="shared" si="54"/>
        <v>2.4342060465605204</v>
      </c>
      <c r="BD21">
        <f t="shared" si="55"/>
        <v>8.7730024168424592</v>
      </c>
      <c r="BE21">
        <f t="shared" si="56"/>
        <v>9.0040287632091793</v>
      </c>
      <c r="BF21">
        <f t="shared" si="57"/>
        <v>23.418880112838881</v>
      </c>
      <c r="BG21">
        <f t="shared" si="58"/>
        <v>31.647523802802091</v>
      </c>
      <c r="BH21">
        <f t="shared" si="59"/>
        <v>22.108414025760073</v>
      </c>
      <c r="BI21">
        <f t="shared" si="60"/>
        <v>22.923475945741814</v>
      </c>
      <c r="BJ21">
        <f t="shared" si="61"/>
        <v>2.255787697793302</v>
      </c>
      <c r="BK21">
        <f t="shared" si="62"/>
        <v>1.9913498640595078</v>
      </c>
      <c r="BL21">
        <f t="shared" si="63"/>
        <v>1.9378953129353658</v>
      </c>
      <c r="BM21">
        <f t="shared" si="64"/>
        <v>1.9982891744456752</v>
      </c>
      <c r="BN21">
        <f t="shared" si="65"/>
        <v>1.9808249378385994</v>
      </c>
      <c r="BO21">
        <f t="shared" si="66"/>
        <v>2.0074569540283758</v>
      </c>
      <c r="BP21">
        <f t="shared" si="67"/>
        <v>1.9949681293917398</v>
      </c>
      <c r="BQ21">
        <f t="shared" si="68"/>
        <v>1.9832011729463899</v>
      </c>
      <c r="BR21">
        <f t="shared" si="69"/>
        <v>9.369493376408208</v>
      </c>
      <c r="BS21">
        <f t="shared" si="70"/>
        <v>-3.4514967962538732</v>
      </c>
      <c r="BT21">
        <f t="shared" si="71"/>
        <v>-6.0431844718404513</v>
      </c>
      <c r="BU21">
        <f t="shared" si="72"/>
        <v>-3.1150516325271558</v>
      </c>
      <c r="BV21">
        <f t="shared" si="73"/>
        <v>-3.9617867715608943</v>
      </c>
      <c r="BW21">
        <f t="shared" si="74"/>
        <v>-2.6705614842178118</v>
      </c>
      <c r="BX21">
        <f t="shared" si="75"/>
        <v>-3.2760690081358868</v>
      </c>
      <c r="BY21">
        <f t="shared" si="76"/>
        <v>-3.8465775122247812</v>
      </c>
      <c r="BZ21" s="4">
        <f t="shared" si="77"/>
        <v>7.0854506317466273</v>
      </c>
      <c r="CA21" s="4">
        <f t="shared" si="78"/>
        <v>7.0539705274755393</v>
      </c>
      <c r="CB21" s="4">
        <f t="shared" si="79"/>
        <v>7.2647008588270081</v>
      </c>
      <c r="CC21" s="4">
        <f t="shared" si="80"/>
        <v>-0.44429219688639349</v>
      </c>
      <c r="CD21" s="4">
        <f t="shared" si="81"/>
        <v>2.5298352412088438</v>
      </c>
      <c r="CE21">
        <f t="shared" si="3"/>
        <v>3.2457035270691823</v>
      </c>
      <c r="CF21">
        <f t="shared" si="4"/>
        <v>6.5289884744720048</v>
      </c>
      <c r="CG21">
        <f t="shared" si="82"/>
        <v>6.5141035736380326</v>
      </c>
      <c r="CH21">
        <f t="shared" si="5"/>
        <v>7.3109395826371317</v>
      </c>
      <c r="CI21">
        <f t="shared" si="83"/>
        <v>8.2966395269164348</v>
      </c>
      <c r="CJ21">
        <f t="shared" si="84"/>
        <v>-9.2335125883930083</v>
      </c>
      <c r="CK21">
        <f t="shared" si="85"/>
        <v>-4.2283222819301258</v>
      </c>
      <c r="CL21">
        <f t="shared" si="86"/>
        <v>-4.4466642090311526</v>
      </c>
      <c r="CM21">
        <f t="shared" si="87"/>
        <v>3.1824221578821366</v>
      </c>
      <c r="CN21">
        <f t="shared" si="88"/>
        <v>17.094027721300183</v>
      </c>
    </row>
    <row r="22" spans="1:92" ht="15.6" x14ac:dyDescent="0.3">
      <c r="A22" s="16" t="s">
        <v>269</v>
      </c>
      <c r="B22">
        <v>-7.1917160000000004</v>
      </c>
      <c r="C22">
        <v>2.810441</v>
      </c>
      <c r="D22" s="5">
        <v>7.5424249999999997E-4</v>
      </c>
      <c r="E22" s="5">
        <v>2.810441</v>
      </c>
    </row>
    <row r="23" spans="1:92" ht="15.6" x14ac:dyDescent="0.3">
      <c r="A23" s="16" t="s">
        <v>270</v>
      </c>
      <c r="B23">
        <v>-7.0910960000000003</v>
      </c>
      <c r="C23">
        <v>2.7853110000000001</v>
      </c>
      <c r="D23" s="5">
        <v>8.3384680000000001E-4</v>
      </c>
      <c r="E23" s="5">
        <v>2.7853110000000001</v>
      </c>
    </row>
    <row r="24" spans="1:92" ht="15.6" x14ac:dyDescent="0.3">
      <c r="A24" s="21" t="s">
        <v>442</v>
      </c>
      <c r="B24">
        <v>-7.1422280000000002</v>
      </c>
      <c r="C24">
        <v>2.7979699999999998</v>
      </c>
      <c r="D24">
        <v>7.9241399999999997E-4</v>
      </c>
      <c r="E24">
        <v>2.7979699999999998</v>
      </c>
    </row>
    <row r="25" spans="1:92" ht="15.6" x14ac:dyDescent="0.3">
      <c r="A25" s="21" t="s">
        <v>443</v>
      </c>
      <c r="B25">
        <v>-7.3790579999999997</v>
      </c>
      <c r="C25">
        <v>2.8650389999999999</v>
      </c>
      <c r="D25">
        <v>6.2514009999999997E-4</v>
      </c>
      <c r="E25">
        <v>2.8650389999999999</v>
      </c>
    </row>
    <row r="26" spans="1:92" ht="15.6" x14ac:dyDescent="0.3">
      <c r="A26" s="16" t="s">
        <v>254</v>
      </c>
      <c r="B26">
        <v>-7.1687849999999997</v>
      </c>
      <c r="C26">
        <v>2.8012199999999998</v>
      </c>
      <c r="D26" s="5">
        <v>7.7188460000000001E-4</v>
      </c>
      <c r="E26" s="5">
        <v>2.8012199999999998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1"/>
      <c r="AH26" s="21"/>
      <c r="AI26" s="21"/>
      <c r="AJ26" s="21"/>
      <c r="AK26" s="2"/>
      <c r="AL26" s="2"/>
      <c r="AM26" s="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</row>
    <row r="27" spans="1:92" ht="15.6" x14ac:dyDescent="0.3">
      <c r="A27" s="16" t="s">
        <v>255</v>
      </c>
      <c r="B27">
        <v>-7.111529</v>
      </c>
      <c r="C27">
        <v>2.7909090000000001</v>
      </c>
      <c r="D27" s="5">
        <v>8.1695800000000001E-4</v>
      </c>
      <c r="E27" s="5">
        <v>2.7909090000000001</v>
      </c>
    </row>
    <row r="28" spans="1:92" ht="15.6" x14ac:dyDescent="0.3">
      <c r="A28" s="16" t="s">
        <v>256</v>
      </c>
      <c r="B28">
        <v>-7.4734999999999996</v>
      </c>
      <c r="C28">
        <v>2.8825509999999999</v>
      </c>
      <c r="D28" s="5">
        <v>5.6920379999999995E-4</v>
      </c>
      <c r="E28" s="5">
        <v>2.8825509999999999</v>
      </c>
    </row>
    <row r="29" spans="1:92" ht="15.6" x14ac:dyDescent="0.3">
      <c r="A29" s="16" t="s">
        <v>257</v>
      </c>
      <c r="B29">
        <v>-7.5671229999999996</v>
      </c>
      <c r="C29">
        <v>2.9124599999999998</v>
      </c>
      <c r="D29" s="5">
        <v>5.181761E-4</v>
      </c>
      <c r="E29" s="5">
        <v>2.9124599999999998</v>
      </c>
    </row>
    <row r="30" spans="1:92" ht="15.6" x14ac:dyDescent="0.3">
      <c r="A30" s="16" t="s">
        <v>258</v>
      </c>
      <c r="B30">
        <v>-7.356293</v>
      </c>
      <c r="C30">
        <v>2.858552</v>
      </c>
      <c r="D30" s="5">
        <v>6.3952010000000001E-4</v>
      </c>
      <c r="E30" s="5">
        <v>2.858552</v>
      </c>
    </row>
    <row r="31" spans="1:92" ht="15.6" x14ac:dyDescent="0.3">
      <c r="A31" s="16" t="s">
        <v>259</v>
      </c>
      <c r="B31">
        <v>-7.3335039999999996</v>
      </c>
      <c r="C31">
        <v>2.8555259999999998</v>
      </c>
      <c r="D31" s="5">
        <v>6.5419369999999998E-4</v>
      </c>
      <c r="E31" s="5">
        <v>2.8555259999999998</v>
      </c>
    </row>
    <row r="32" spans="1:92" ht="15.6" x14ac:dyDescent="0.3">
      <c r="A32" s="16" t="s">
        <v>260</v>
      </c>
      <c r="B32">
        <v>-8.4945810000000002</v>
      </c>
      <c r="C32">
        <v>3.0601799999999999</v>
      </c>
      <c r="D32" s="5">
        <v>2.0498979999999999E-4</v>
      </c>
      <c r="E32" s="5">
        <v>3.0601799999999999</v>
      </c>
    </row>
    <row r="33" spans="1:68" ht="15.6" x14ac:dyDescent="0.3">
      <c r="A33" s="16" t="s">
        <v>261</v>
      </c>
      <c r="B33">
        <v>-7.7813670000000004</v>
      </c>
      <c r="C33">
        <v>2.90211</v>
      </c>
      <c r="D33" s="5">
        <v>4.1812430000000002E-4</v>
      </c>
      <c r="E33" s="5">
        <v>2.90211</v>
      </c>
    </row>
    <row r="34" spans="1:68" ht="15.6" x14ac:dyDescent="0.3">
      <c r="A34" s="16" t="s">
        <v>262</v>
      </c>
      <c r="B34">
        <v>-7.3619329999999996</v>
      </c>
      <c r="C34">
        <v>2.8176199999999998</v>
      </c>
      <c r="D34" s="5">
        <v>6.3665209999999996E-4</v>
      </c>
      <c r="E34" s="5">
        <v>2.8176199999999998</v>
      </c>
      <c r="BP34" t="s">
        <v>102</v>
      </c>
    </row>
    <row r="35" spans="1:68" ht="15.6" x14ac:dyDescent="0.3">
      <c r="A35" s="16" t="s">
        <v>263</v>
      </c>
      <c r="B35">
        <v>-7.3701999999999996</v>
      </c>
      <c r="C35">
        <v>2.825224</v>
      </c>
      <c r="D35" s="5">
        <v>6.3056980000000004E-4</v>
      </c>
      <c r="E35" s="5">
        <v>2.825224</v>
      </c>
    </row>
    <row r="36" spans="1:68" ht="15.6" x14ac:dyDescent="0.3">
      <c r="A36" s="16" t="s">
        <v>264</v>
      </c>
      <c r="B36">
        <v>-7.3695760000000003</v>
      </c>
      <c r="C36">
        <v>2.8234300000000001</v>
      </c>
      <c r="D36" s="5">
        <v>6.3102850000000001E-4</v>
      </c>
      <c r="E36" s="5">
        <v>2.8234300000000001</v>
      </c>
    </row>
    <row r="37" spans="1:68" ht="15.6" x14ac:dyDescent="0.3">
      <c r="A37" s="16" t="s">
        <v>265</v>
      </c>
      <c r="B37">
        <v>-7.3757970000000004</v>
      </c>
      <c r="C37">
        <v>2.8271410000000001</v>
      </c>
      <c r="D37" s="5">
        <v>6.2706130000000004E-4</v>
      </c>
      <c r="E37" s="5">
        <v>2.8271410000000001</v>
      </c>
    </row>
    <row r="38" spans="1:68" ht="15.6" x14ac:dyDescent="0.3">
      <c r="A38" s="16" t="s">
        <v>449</v>
      </c>
      <c r="B38">
        <v>-7.7618119999999999</v>
      </c>
      <c r="C38">
        <v>2.89866</v>
      </c>
      <c r="D38" s="5">
        <v>4.2661130000000002E-4</v>
      </c>
      <c r="E38" s="5">
        <v>2.89866</v>
      </c>
    </row>
    <row r="39" spans="1:68" ht="15.6" x14ac:dyDescent="0.3">
      <c r="A39" s="16" t="s">
        <v>450</v>
      </c>
      <c r="B39">
        <v>-7.3547029999999998</v>
      </c>
      <c r="C39">
        <v>2.820837</v>
      </c>
      <c r="D39" s="5">
        <v>6.4052520000000004E-4</v>
      </c>
      <c r="E39" s="5">
        <v>2.820837</v>
      </c>
    </row>
    <row r="40" spans="1:68" ht="15.6" x14ac:dyDescent="0.3">
      <c r="A40" s="2" t="s">
        <v>78</v>
      </c>
      <c r="B40" s="4">
        <f>LN(D40)</f>
        <v>-7.5969104382725448</v>
      </c>
      <c r="C40" s="4">
        <v>3.1071580000000001</v>
      </c>
      <c r="D40" s="4">
        <v>5.0199999999999995E-4</v>
      </c>
      <c r="E40" s="4">
        <v>3.1071580000000001</v>
      </c>
    </row>
    <row r="41" spans="1:68" ht="15.6" x14ac:dyDescent="0.3">
      <c r="A41" s="2" t="s">
        <v>76</v>
      </c>
      <c r="B41" s="4">
        <v>-7.9725450000000002</v>
      </c>
      <c r="C41" s="4">
        <v>3.1765590000000001</v>
      </c>
      <c r="D41" s="4">
        <v>3.4600000000000001E-4</v>
      </c>
      <c r="E41" s="4">
        <v>3.1765590000000001</v>
      </c>
    </row>
    <row r="42" spans="1:68" ht="15.6" x14ac:dyDescent="0.3">
      <c r="A42" s="2" t="s">
        <v>77</v>
      </c>
      <c r="B42" s="4">
        <v>-7.5045000000000002</v>
      </c>
      <c r="C42" s="4">
        <v>3.093953</v>
      </c>
      <c r="D42" s="4">
        <v>5.5199999999999997E-4</v>
      </c>
      <c r="E42" s="4">
        <v>3.093953</v>
      </c>
    </row>
    <row r="43" spans="1:68" ht="15.6" x14ac:dyDescent="0.3">
      <c r="A43" s="21" t="s">
        <v>448</v>
      </c>
      <c r="B43">
        <v>-7.9801690000000001</v>
      </c>
      <c r="C43">
        <v>3.0312869999999998</v>
      </c>
      <c r="D43" s="5">
        <v>3.4373720000000001E-4</v>
      </c>
      <c r="E43" s="5">
        <v>3.0312869999999998</v>
      </c>
    </row>
    <row r="44" spans="1:68" ht="15.6" x14ac:dyDescent="0.3">
      <c r="A44" s="21" t="s">
        <v>446</v>
      </c>
      <c r="B44">
        <v>-7.6326900000000002</v>
      </c>
      <c r="C44">
        <v>3.097601</v>
      </c>
      <c r="D44" s="5">
        <v>4.8660110000000001E-4</v>
      </c>
      <c r="E44" s="5">
        <v>3.097601</v>
      </c>
    </row>
    <row r="45" spans="1:68" ht="15.6" x14ac:dyDescent="0.3">
      <c r="A45" s="21" t="s">
        <v>447</v>
      </c>
      <c r="B45">
        <v>-7.03179</v>
      </c>
      <c r="C45">
        <v>2.9840749999999998</v>
      </c>
      <c r="D45" s="5">
        <v>8.8594870000000003E-4</v>
      </c>
      <c r="E45" s="5">
        <v>2.9840749999999998</v>
      </c>
    </row>
    <row r="46" spans="1:68" ht="15.6" x14ac:dyDescent="0.3">
      <c r="A46" s="21" t="s">
        <v>462</v>
      </c>
      <c r="B46">
        <v>-8.0410550000000001</v>
      </c>
      <c r="C46">
        <v>3.1962100000000002</v>
      </c>
      <c r="D46" s="5">
        <v>3.231455E-4</v>
      </c>
      <c r="E46" s="5">
        <v>3.1962100000000002</v>
      </c>
    </row>
    <row r="47" spans="1:68" ht="15.6" x14ac:dyDescent="0.3">
      <c r="A47" s="21" t="s">
        <v>466</v>
      </c>
      <c r="B47">
        <v>-8.3403050000000007</v>
      </c>
      <c r="C47">
        <v>3.276659</v>
      </c>
      <c r="D47">
        <v>2.394482E-4</v>
      </c>
      <c r="E47">
        <v>3.276659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="75" zoomScaleNormal="75" workbookViewId="0">
      <pane ySplit="1" topLeftCell="A2" activePane="bottomLeft" state="frozen"/>
      <selection pane="bottomLeft" activeCell="D61" sqref="D61"/>
    </sheetView>
  </sheetViews>
  <sheetFormatPr defaultRowHeight="14.4" x14ac:dyDescent="0.3"/>
  <cols>
    <col min="1" max="1" width="29.6640625" customWidth="1"/>
    <col min="2" max="2" width="17" style="26" customWidth="1"/>
    <col min="3" max="3" width="11.109375" bestFit="1" customWidth="1"/>
    <col min="4" max="4" width="14.88671875" style="26" bestFit="1" customWidth="1"/>
    <col min="5" max="5" width="11.109375" style="26" bestFit="1" customWidth="1"/>
    <col min="7" max="7" width="12.44140625" bestFit="1" customWidth="1"/>
  </cols>
  <sheetData>
    <row r="1" spans="1:7" ht="15.6" x14ac:dyDescent="0.3">
      <c r="A1" s="12" t="s">
        <v>9</v>
      </c>
      <c r="B1" s="23" t="s">
        <v>10</v>
      </c>
      <c r="C1" s="12" t="s">
        <v>11</v>
      </c>
      <c r="D1" s="23" t="s">
        <v>12</v>
      </c>
      <c r="E1" s="23" t="s">
        <v>13</v>
      </c>
    </row>
    <row r="2" spans="1:7" ht="15.6" x14ac:dyDescent="0.3">
      <c r="A2" s="10" t="s">
        <v>60</v>
      </c>
      <c r="B2" s="24">
        <v>-3.3946949538588904</v>
      </c>
      <c r="C2" s="11">
        <v>3.14133</v>
      </c>
      <c r="D2" s="24">
        <v>4.0299999999999998E-4</v>
      </c>
      <c r="E2" s="24">
        <v>3.1413340000000001</v>
      </c>
      <c r="G2">
        <f>LOG10(D2)</f>
        <v>-3.3946949538588904</v>
      </c>
    </row>
    <row r="3" spans="1:7" ht="15.6" x14ac:dyDescent="0.3">
      <c r="A3" s="10" t="s">
        <v>14</v>
      </c>
      <c r="B3" s="25">
        <v>-3.4090470000000002</v>
      </c>
      <c r="C3" s="4">
        <v>3.1478860000000002</v>
      </c>
      <c r="D3" s="25">
        <v>3.9031E-4</v>
      </c>
      <c r="E3" s="25">
        <v>3.1478860000000002</v>
      </c>
    </row>
    <row r="4" spans="1:7" ht="15.6" x14ac:dyDescent="0.3">
      <c r="A4" s="10" t="s">
        <v>15</v>
      </c>
      <c r="B4" s="25">
        <v>-3.3179400000000001</v>
      </c>
      <c r="C4" s="4">
        <v>3.11117</v>
      </c>
      <c r="D4" s="25">
        <v>4.8133209999999999E-4</v>
      </c>
      <c r="E4" s="25">
        <v>3.11117</v>
      </c>
    </row>
    <row r="5" spans="1:7" ht="15.6" x14ac:dyDescent="0.3">
      <c r="A5" s="10" t="s">
        <v>16</v>
      </c>
      <c r="B5" s="25">
        <v>-3.29541</v>
      </c>
      <c r="C5" s="4">
        <v>3.0992799999999998</v>
      </c>
      <c r="D5" s="25">
        <v>5.0692269999999995E-4</v>
      </c>
      <c r="E5" s="25">
        <v>3.0992799999999998</v>
      </c>
    </row>
    <row r="6" spans="1:7" ht="15.6" x14ac:dyDescent="0.3">
      <c r="A6" s="10" t="s">
        <v>17</v>
      </c>
      <c r="B6" s="25">
        <v>-3.433881</v>
      </c>
      <c r="C6" s="10">
        <v>3.1575449999999998</v>
      </c>
      <c r="D6" s="25">
        <v>3.6860920000000001E-4</v>
      </c>
      <c r="E6" s="25">
        <v>3.1575449999999998</v>
      </c>
    </row>
    <row r="7" spans="1:7" ht="15.6" x14ac:dyDescent="0.3">
      <c r="A7" s="10" t="s">
        <v>54</v>
      </c>
      <c r="B7" s="25">
        <v>-3.4021889999999999</v>
      </c>
      <c r="C7" s="4">
        <v>3.144647</v>
      </c>
      <c r="D7" s="25">
        <v>3.9653190000000002E-4</v>
      </c>
      <c r="E7" s="25">
        <v>3.144647</v>
      </c>
    </row>
    <row r="8" spans="1:7" ht="15.6" x14ac:dyDescent="0.3">
      <c r="A8" s="10" t="s">
        <v>52</v>
      </c>
      <c r="B8" s="25">
        <v>-3.078414</v>
      </c>
      <c r="C8" s="4">
        <v>2.9947819999999998</v>
      </c>
      <c r="D8" s="25">
        <v>8.3551619999999997E-4</v>
      </c>
      <c r="E8" s="25">
        <v>2.9947819999999998</v>
      </c>
    </row>
    <row r="9" spans="1:7" ht="15.6" x14ac:dyDescent="0.3">
      <c r="A9" s="10" t="s">
        <v>53</v>
      </c>
      <c r="B9" s="25">
        <v>-3.3628619999999998</v>
      </c>
      <c r="C9" s="10">
        <v>3.1317050000000002</v>
      </c>
      <c r="D9" s="25">
        <v>4.3364819999999998E-4</v>
      </c>
      <c r="E9" s="25">
        <v>3.1317050000000002</v>
      </c>
    </row>
    <row r="10" spans="1:7" ht="15.6" x14ac:dyDescent="0.3">
      <c r="A10" s="10" t="s">
        <v>61</v>
      </c>
      <c r="B10" s="24">
        <v>-3.5686362358410126</v>
      </c>
      <c r="C10" s="11">
        <v>3.0221339999999999</v>
      </c>
      <c r="D10" s="24">
        <v>2.7E-4</v>
      </c>
      <c r="E10" s="24">
        <v>3.0221339999999999</v>
      </c>
      <c r="G10">
        <f>LOG10(D10)</f>
        <v>-3.5686362358410126</v>
      </c>
    </row>
    <row r="11" spans="1:7" ht="15.6" x14ac:dyDescent="0.3">
      <c r="A11" s="10" t="s">
        <v>3</v>
      </c>
      <c r="B11" s="25">
        <v>-3.5632000000000001</v>
      </c>
      <c r="C11" s="4">
        <v>3.0142540000000002</v>
      </c>
      <c r="D11" s="25">
        <v>2.738339E-4</v>
      </c>
      <c r="E11" s="25">
        <v>3.0142540000000002</v>
      </c>
    </row>
    <row r="12" spans="1:7" ht="15.6" x14ac:dyDescent="0.3">
      <c r="A12" s="10" t="s">
        <v>1</v>
      </c>
      <c r="B12" s="25">
        <v>-3.6820379999999999</v>
      </c>
      <c r="C12" s="4">
        <v>3.0919660000000002</v>
      </c>
      <c r="D12" s="25">
        <v>2.08128E-4</v>
      </c>
      <c r="E12" s="25">
        <v>3.0919660000000002</v>
      </c>
    </row>
    <row r="13" spans="1:7" ht="15.6" x14ac:dyDescent="0.3">
      <c r="A13" s="10" t="s">
        <v>243</v>
      </c>
      <c r="B13" s="25">
        <v>-3.552565</v>
      </c>
      <c r="C13" s="10">
        <v>3.006783</v>
      </c>
      <c r="D13" s="25">
        <v>2.8062710000000002E-4</v>
      </c>
      <c r="E13" s="25">
        <v>3.006783</v>
      </c>
    </row>
    <row r="14" spans="1:7" ht="15.6" x14ac:dyDescent="0.3">
      <c r="A14" s="10" t="s">
        <v>244</v>
      </c>
      <c r="B14" s="25">
        <v>-3.578281</v>
      </c>
      <c r="C14" s="10">
        <v>3.0244719999999998</v>
      </c>
      <c r="D14" s="25">
        <v>2.6447310000000002E-4</v>
      </c>
      <c r="E14" s="25">
        <v>3.0244719999999998</v>
      </c>
    </row>
    <row r="15" spans="1:7" ht="15.6" x14ac:dyDescent="0.3">
      <c r="A15" s="10" t="s">
        <v>49</v>
      </c>
      <c r="B15" s="25">
        <v>-3.6291639999999998</v>
      </c>
      <c r="C15" s="4">
        <v>3.0480559999999999</v>
      </c>
      <c r="D15" s="25">
        <v>2.3522300000000001E-4</v>
      </c>
      <c r="E15" s="25">
        <v>3.0480559999999999</v>
      </c>
    </row>
    <row r="16" spans="1:7" ht="15.6" x14ac:dyDescent="0.3">
      <c r="A16" s="10" t="s">
        <v>50</v>
      </c>
      <c r="B16" s="25">
        <v>-3.9278840000000002</v>
      </c>
      <c r="C16" s="4">
        <v>3.194626</v>
      </c>
      <c r="D16" s="25">
        <v>1.182447E-4</v>
      </c>
      <c r="E16" s="25">
        <v>3.194626</v>
      </c>
    </row>
    <row r="17" spans="1:7" ht="15.6" x14ac:dyDescent="0.3">
      <c r="A17" s="10" t="s">
        <v>51</v>
      </c>
      <c r="B17" s="25">
        <v>-3.627421</v>
      </c>
      <c r="C17" s="4">
        <v>3.0661390000000002</v>
      </c>
      <c r="D17" s="25">
        <v>2.360214E-4</v>
      </c>
      <c r="E17" s="25">
        <v>3.0661390000000002</v>
      </c>
    </row>
    <row r="18" spans="1:7" ht="15.6" x14ac:dyDescent="0.3">
      <c r="A18" s="10" t="s">
        <v>81</v>
      </c>
      <c r="B18" s="24">
        <v>-3.5734887386354246</v>
      </c>
      <c r="C18" s="11">
        <v>3.0972529999999998</v>
      </c>
      <c r="D18" s="24">
        <v>2.6699999999999998E-4</v>
      </c>
      <c r="E18" s="24">
        <v>3.0972529999999998</v>
      </c>
      <c r="G18">
        <f>LOG10(D18)</f>
        <v>-3.5734887386354246</v>
      </c>
    </row>
    <row r="19" spans="1:7" ht="15.6" x14ac:dyDescent="0.3">
      <c r="A19" s="10" t="s">
        <v>4</v>
      </c>
      <c r="B19" s="25">
        <v>-3.6253310000000001</v>
      </c>
      <c r="C19" s="4">
        <v>3.11951</v>
      </c>
      <c r="D19" s="25">
        <v>2.3731730000000001E-4</v>
      </c>
      <c r="E19" s="25">
        <v>3.11951</v>
      </c>
    </row>
    <row r="20" spans="1:7" ht="15.6" x14ac:dyDescent="0.3">
      <c r="A20" s="10" t="s">
        <v>2</v>
      </c>
      <c r="B20" s="25">
        <v>-3.4649220000000001</v>
      </c>
      <c r="C20" s="4">
        <v>3.0517479999999999</v>
      </c>
      <c r="D20" s="25">
        <v>3.4311059999999997E-4</v>
      </c>
      <c r="E20" s="25">
        <v>3.0517479999999999</v>
      </c>
    </row>
    <row r="21" spans="1:7" ht="15.6" x14ac:dyDescent="0.3">
      <c r="A21" s="10" t="s">
        <v>241</v>
      </c>
      <c r="B21" s="25">
        <v>-3.6377380000000001</v>
      </c>
      <c r="C21" s="10">
        <v>3.1264829999999999</v>
      </c>
      <c r="D21" s="25">
        <v>2.30609E-4</v>
      </c>
      <c r="E21" s="25">
        <v>3.1264829999999999</v>
      </c>
    </row>
    <row r="22" spans="1:7" ht="15.6" x14ac:dyDescent="0.3">
      <c r="A22" s="10" t="s">
        <v>242</v>
      </c>
      <c r="B22" s="25">
        <v>-3.5999479999999999</v>
      </c>
      <c r="C22" s="10">
        <v>3.1054680000000001</v>
      </c>
      <c r="D22" s="25">
        <v>2.5164419999999999E-4</v>
      </c>
      <c r="E22" s="25">
        <v>3.1054680000000001</v>
      </c>
    </row>
    <row r="23" spans="1:7" ht="15.6" x14ac:dyDescent="0.3">
      <c r="A23" s="10" t="s">
        <v>46</v>
      </c>
      <c r="B23" s="25">
        <v>-3.6541060000000001</v>
      </c>
      <c r="C23" s="4">
        <v>3.1347420000000001</v>
      </c>
      <c r="D23" s="25">
        <v>2.2210059999999999E-4</v>
      </c>
      <c r="E23" s="25">
        <v>3.1347420000000001</v>
      </c>
    </row>
    <row r="24" spans="1:7" ht="15.6" x14ac:dyDescent="0.3">
      <c r="A24" s="10" t="s">
        <v>47</v>
      </c>
      <c r="B24" s="25">
        <v>-3.729034</v>
      </c>
      <c r="C24" s="4">
        <v>3.1731500000000001</v>
      </c>
      <c r="D24" s="25">
        <v>1.8692390000000001E-4</v>
      </c>
      <c r="E24" s="25">
        <v>3.1731500000000001</v>
      </c>
    </row>
    <row r="25" spans="1:7" ht="15.6" x14ac:dyDescent="0.3">
      <c r="A25" s="10" t="s">
        <v>48</v>
      </c>
      <c r="B25" s="25">
        <v>-3.4733700000000001</v>
      </c>
      <c r="C25" s="4">
        <v>3.0560399999999999</v>
      </c>
      <c r="D25" s="25">
        <v>3.3648979999999998E-4</v>
      </c>
      <c r="E25" s="25">
        <v>3.0560399999999999</v>
      </c>
    </row>
    <row r="26" spans="1:7" ht="15.6" x14ac:dyDescent="0.3">
      <c r="A26" s="10" t="s">
        <v>78</v>
      </c>
      <c r="B26" s="24">
        <v>-3.2992962828549808</v>
      </c>
      <c r="C26" s="11">
        <v>3.1071580000000001</v>
      </c>
      <c r="D26" s="24">
        <v>5.0199999999999995E-4</v>
      </c>
      <c r="E26" s="24">
        <v>3.1071580000000001</v>
      </c>
      <c r="G26">
        <f>LOG10(D26)</f>
        <v>-3.2992962828549808</v>
      </c>
    </row>
    <row r="27" spans="1:7" ht="15.6" x14ac:dyDescent="0.3">
      <c r="A27" s="10" t="s">
        <v>76</v>
      </c>
      <c r="B27" s="25">
        <v>-3.4624320000000002</v>
      </c>
      <c r="C27" s="4">
        <v>3.1765590000000001</v>
      </c>
      <c r="D27" s="25">
        <v>3.454172E-4</v>
      </c>
      <c r="E27" s="25">
        <v>3.1765590000000001</v>
      </c>
    </row>
    <row r="28" spans="1:7" ht="15.6" x14ac:dyDescent="0.3">
      <c r="A28" s="10" t="s">
        <v>77</v>
      </c>
      <c r="B28" s="25">
        <v>-3.2591600000000001</v>
      </c>
      <c r="C28" s="4">
        <v>3.093953</v>
      </c>
      <c r="D28" s="25">
        <v>5.5127539999999997E-4</v>
      </c>
      <c r="E28" s="25">
        <v>3.093953</v>
      </c>
    </row>
    <row r="29" spans="1:7" ht="15.6" x14ac:dyDescent="0.3">
      <c r="A29" s="10" t="s">
        <v>201</v>
      </c>
      <c r="B29" s="25">
        <v>-3.314835</v>
      </c>
      <c r="C29" s="10">
        <v>3.097601</v>
      </c>
      <c r="D29" s="25">
        <v>4.853298E-4</v>
      </c>
      <c r="E29" s="25">
        <v>3.097601</v>
      </c>
    </row>
    <row r="30" spans="1:7" ht="15.6" x14ac:dyDescent="0.3">
      <c r="A30" s="10" t="s">
        <v>202</v>
      </c>
      <c r="B30" s="25">
        <v>-3.053868</v>
      </c>
      <c r="C30" s="10">
        <v>2.9840749999999998</v>
      </c>
      <c r="D30" s="25">
        <v>8.8447720000000001E-4</v>
      </c>
      <c r="E30" s="25">
        <v>2.9840749999999998</v>
      </c>
    </row>
    <row r="31" spans="1:7" ht="15.6" x14ac:dyDescent="0.3">
      <c r="A31" s="10" t="s">
        <v>203</v>
      </c>
      <c r="B31" s="25">
        <v>-3.4921859999999998</v>
      </c>
      <c r="C31" s="10">
        <v>3.1962100000000002</v>
      </c>
      <c r="D31" s="25">
        <v>3.2247949999999998E-4</v>
      </c>
      <c r="E31" s="25">
        <v>3.1962100000000002</v>
      </c>
    </row>
    <row r="32" spans="1:7" ht="15.6" x14ac:dyDescent="0.3">
      <c r="A32" s="10" t="s">
        <v>204</v>
      </c>
      <c r="B32" s="25">
        <v>-3.6221489999999998</v>
      </c>
      <c r="C32" s="10">
        <v>3.276659</v>
      </c>
      <c r="D32" s="25">
        <v>2.390243E-4</v>
      </c>
      <c r="E32" s="25">
        <v>3.276659</v>
      </c>
    </row>
    <row r="33" spans="1:7" ht="15.6" x14ac:dyDescent="0.3">
      <c r="A33" s="10" t="s">
        <v>205</v>
      </c>
      <c r="B33" s="25">
        <v>-3.453986</v>
      </c>
      <c r="C33" s="10">
        <v>3.023787</v>
      </c>
      <c r="D33" s="25">
        <v>3.5225879999999999E-4</v>
      </c>
      <c r="E33" s="25">
        <v>3.023787</v>
      </c>
    </row>
    <row r="34" spans="1:7" ht="15.6" x14ac:dyDescent="0.3">
      <c r="A34" s="10" t="s">
        <v>206</v>
      </c>
      <c r="B34" s="25">
        <v>-3.353564</v>
      </c>
      <c r="C34" s="10">
        <v>3.004483</v>
      </c>
      <c r="D34" s="25">
        <v>4.4340349999999999E-4</v>
      </c>
      <c r="E34" s="25">
        <v>3.004483</v>
      </c>
    </row>
    <row r="35" spans="1:7" ht="15.6" x14ac:dyDescent="0.3">
      <c r="A35" s="10" t="s">
        <v>474</v>
      </c>
      <c r="B35" s="25"/>
      <c r="C35" s="4"/>
      <c r="D35" s="25"/>
      <c r="E35" s="25"/>
    </row>
    <row r="36" spans="1:7" ht="15.6" x14ac:dyDescent="0.3">
      <c r="A36" s="10"/>
      <c r="B36" s="25"/>
      <c r="C36" s="4"/>
      <c r="D36" s="25"/>
      <c r="E36" s="25"/>
    </row>
    <row r="37" spans="1:7" ht="15.6" x14ac:dyDescent="0.3">
      <c r="A37" s="10"/>
      <c r="B37" s="25"/>
      <c r="C37" s="4"/>
      <c r="D37" s="25"/>
      <c r="E37" s="25"/>
    </row>
    <row r="38" spans="1:7" ht="15.6" x14ac:dyDescent="0.3">
      <c r="A38" s="10" t="s">
        <v>252</v>
      </c>
      <c r="B38" s="24">
        <v>-3.3555614105321614</v>
      </c>
      <c r="C38" s="11">
        <v>2.8986860000000001</v>
      </c>
      <c r="D38" s="24">
        <v>4.4099999999999999E-4</v>
      </c>
      <c r="E38" s="24">
        <v>2.8986860000000001</v>
      </c>
      <c r="G38">
        <f>LOG10(D38)</f>
        <v>-3.3555614105321614</v>
      </c>
    </row>
    <row r="39" spans="1:7" ht="15.6" x14ac:dyDescent="0.3">
      <c r="A39" s="10" t="s">
        <v>272</v>
      </c>
      <c r="B39" s="25">
        <v>-3.3709120000000001</v>
      </c>
      <c r="C39" s="10">
        <v>2.89866</v>
      </c>
      <c r="D39" s="25">
        <v>4.260868E-4</v>
      </c>
      <c r="E39" s="25">
        <v>2.89866</v>
      </c>
    </row>
    <row r="40" spans="1:7" ht="15.6" x14ac:dyDescent="0.3">
      <c r="A40" s="10" t="s">
        <v>273</v>
      </c>
      <c r="B40" s="25">
        <v>-3.1941099999999998</v>
      </c>
      <c r="C40" s="10">
        <v>2.82084</v>
      </c>
      <c r="D40" s="25">
        <v>6.3998880000000003E-4</v>
      </c>
      <c r="E40" s="25">
        <v>2.82084</v>
      </c>
    </row>
    <row r="41" spans="1:7" ht="15.6" x14ac:dyDescent="0.3">
      <c r="A41" s="10" t="s">
        <v>271</v>
      </c>
      <c r="B41" s="24">
        <v>-2.9362914406085827</v>
      </c>
      <c r="C41" s="11">
        <v>2.708793</v>
      </c>
      <c r="D41" s="24">
        <v>1.158E-3</v>
      </c>
      <c r="E41" s="24">
        <v>2.708793</v>
      </c>
      <c r="G41">
        <f>LOG10(D41)</f>
        <v>-2.9362914406085827</v>
      </c>
    </row>
    <row r="42" spans="1:7" ht="15.6" x14ac:dyDescent="0.3">
      <c r="A42" s="10" t="s">
        <v>253</v>
      </c>
      <c r="B42" s="25">
        <v>-3.6253310000000001</v>
      </c>
      <c r="C42" s="10">
        <v>3.1195089999999999</v>
      </c>
      <c r="D42" s="25">
        <v>2.3731730000000001E-4</v>
      </c>
      <c r="E42" s="25">
        <v>3.1195089999999999</v>
      </c>
    </row>
    <row r="43" spans="1:7" ht="15.6" x14ac:dyDescent="0.3">
      <c r="A43" s="10" t="s">
        <v>274</v>
      </c>
      <c r="B43" s="25">
        <v>-3.4649220000000001</v>
      </c>
      <c r="C43" s="10">
        <v>3.0517479999999999</v>
      </c>
      <c r="D43" s="25">
        <v>3.4311059999999997E-4</v>
      </c>
      <c r="E43" s="25">
        <v>3.0517479999999999</v>
      </c>
    </row>
    <row r="44" spans="1:7" ht="15.6" x14ac:dyDescent="0.3">
      <c r="A44" s="10" t="s">
        <v>266</v>
      </c>
      <c r="B44" s="25">
        <v>-2.390225</v>
      </c>
      <c r="C44" s="10">
        <v>2.6369940000000001</v>
      </c>
      <c r="D44" s="25">
        <v>4.0781209999999997E-3</v>
      </c>
      <c r="E44" s="25">
        <v>2.6369940000000001</v>
      </c>
    </row>
    <row r="45" spans="1:7" ht="15.6" x14ac:dyDescent="0.3">
      <c r="A45" s="10" t="s">
        <v>267</v>
      </c>
      <c r="B45" s="25">
        <v>-2.2014469999999999</v>
      </c>
      <c r="C45" s="10">
        <v>2.542665</v>
      </c>
      <c r="D45" s="25">
        <v>6.2939780000000004E-3</v>
      </c>
      <c r="E45" s="25">
        <v>2.542665</v>
      </c>
    </row>
    <row r="46" spans="1:7" ht="15.6" x14ac:dyDescent="0.3">
      <c r="A46" s="10" t="s">
        <v>268</v>
      </c>
      <c r="B46" s="25">
        <v>-3.2972800000000002</v>
      </c>
      <c r="C46" s="10">
        <v>2.8593999999999999</v>
      </c>
      <c r="D46" s="25">
        <v>5.0471119999999999E-4</v>
      </c>
      <c r="E46" s="25">
        <v>2.8593999999999999</v>
      </c>
    </row>
    <row r="47" spans="1:7" ht="15.6" x14ac:dyDescent="0.3">
      <c r="A47" s="10" t="s">
        <v>275</v>
      </c>
      <c r="B47" s="25">
        <v>-3.4135209999999998</v>
      </c>
      <c r="C47" s="10">
        <v>2.9231569999999998</v>
      </c>
      <c r="D47" s="25">
        <v>3.8630860000000002E-4</v>
      </c>
      <c r="E47" s="25">
        <v>2.9231569999999998</v>
      </c>
    </row>
    <row r="48" spans="1:7" ht="15.6" x14ac:dyDescent="0.3">
      <c r="A48" s="10" t="s">
        <v>269</v>
      </c>
      <c r="B48" s="25">
        <v>-3.1233219999999999</v>
      </c>
      <c r="C48" s="10">
        <v>2.810441</v>
      </c>
      <c r="D48" s="25">
        <v>7.5342409999999997E-4</v>
      </c>
      <c r="E48" s="25">
        <v>2.810441</v>
      </c>
    </row>
    <row r="49" spans="1:5" ht="15.6" x14ac:dyDescent="0.3">
      <c r="A49" s="10" t="s">
        <v>270</v>
      </c>
      <c r="B49" s="25">
        <v>-3.0796239999999999</v>
      </c>
      <c r="C49" s="10">
        <v>2.7853110000000001</v>
      </c>
      <c r="D49" s="25">
        <v>8.3307590000000005E-4</v>
      </c>
      <c r="E49" s="25">
        <v>2.7853110000000001</v>
      </c>
    </row>
    <row r="50" spans="1:5" ht="15.6" x14ac:dyDescent="0.3">
      <c r="A50" s="10" t="s">
        <v>254</v>
      </c>
      <c r="B50" s="25">
        <v>-3.1133639999999998</v>
      </c>
      <c r="C50" s="10">
        <v>2.8012199999999998</v>
      </c>
      <c r="D50" s="25">
        <v>7.7096409999999999E-4</v>
      </c>
      <c r="E50" s="25">
        <v>2.8012199999999998</v>
      </c>
    </row>
    <row r="51" spans="1:5" ht="15.6" x14ac:dyDescent="0.3">
      <c r="A51" s="10" t="s">
        <v>255</v>
      </c>
      <c r="B51" s="25">
        <v>-3.088498</v>
      </c>
      <c r="C51" s="10">
        <v>2.7909090000000001</v>
      </c>
      <c r="D51" s="25">
        <v>8.1621600000000003E-4</v>
      </c>
      <c r="E51" s="25">
        <v>2.7909090000000001</v>
      </c>
    </row>
    <row r="52" spans="1:5" ht="15.6" x14ac:dyDescent="0.3">
      <c r="A52" s="10" t="s">
        <v>256</v>
      </c>
      <c r="B52" s="25">
        <v>-3.2456999999999998</v>
      </c>
      <c r="C52" s="10">
        <v>2.8825509999999999</v>
      </c>
      <c r="D52" s="25">
        <v>5.6848680000000005E-4</v>
      </c>
      <c r="E52" s="25">
        <v>2.8825509999999999</v>
      </c>
    </row>
    <row r="53" spans="1:5" ht="15.6" x14ac:dyDescent="0.3">
      <c r="A53" s="10" t="s">
        <v>257</v>
      </c>
      <c r="B53" s="25">
        <v>-3.2863600000000002</v>
      </c>
      <c r="C53" s="10">
        <v>2.9124599999999998</v>
      </c>
      <c r="D53" s="25">
        <v>5.1761150000000002E-4</v>
      </c>
      <c r="E53" s="25">
        <v>2.9124599999999998</v>
      </c>
    </row>
    <row r="54" spans="1:5" ht="15.6" x14ac:dyDescent="0.3">
      <c r="A54" s="10" t="s">
        <v>258</v>
      </c>
      <c r="B54" s="25">
        <v>-3.1947969999999999</v>
      </c>
      <c r="C54" s="10">
        <v>2.858552</v>
      </c>
      <c r="D54" s="25">
        <v>6.3897759999999998E-4</v>
      </c>
      <c r="E54" s="25">
        <v>2.858552</v>
      </c>
    </row>
    <row r="55" spans="1:5" ht="15.6" x14ac:dyDescent="0.3">
      <c r="A55" s="10" t="s">
        <v>259</v>
      </c>
      <c r="B55" s="25">
        <v>-3.1848999999999998</v>
      </c>
      <c r="C55" s="10">
        <v>2.8555259999999998</v>
      </c>
      <c r="D55" s="25">
        <v>6.5367690000000004E-4</v>
      </c>
      <c r="E55" s="25">
        <v>2.8555259999999998</v>
      </c>
    </row>
    <row r="56" spans="1:5" ht="15.6" x14ac:dyDescent="0.3">
      <c r="A56" s="10" t="s">
        <v>260</v>
      </c>
      <c r="B56" s="25">
        <v>-3.6891500000000002</v>
      </c>
      <c r="C56" s="10">
        <v>3.0601799999999999</v>
      </c>
      <c r="D56" s="25">
        <v>2.0475450000000001E-4</v>
      </c>
      <c r="E56" s="25">
        <v>3.0601799999999999</v>
      </c>
    </row>
    <row r="57" spans="1:5" ht="15.6" x14ac:dyDescent="0.3">
      <c r="A57" s="10" t="s">
        <v>261</v>
      </c>
      <c r="B57" s="25">
        <v>-3.3794050000000002</v>
      </c>
      <c r="C57" s="10">
        <v>2.90211</v>
      </c>
      <c r="D57" s="25">
        <v>4.1773770000000002E-4</v>
      </c>
      <c r="E57" s="25">
        <v>2.90211</v>
      </c>
    </row>
    <row r="58" spans="1:5" ht="15.6" x14ac:dyDescent="0.3">
      <c r="A58" s="10" t="s">
        <v>262</v>
      </c>
      <c r="B58" s="25">
        <v>-3.197247</v>
      </c>
      <c r="C58" s="10">
        <v>2.8176199999999998</v>
      </c>
      <c r="D58" s="25">
        <v>6.35287E-4</v>
      </c>
      <c r="E58" s="25">
        <v>2.8176199999999998</v>
      </c>
    </row>
    <row r="59" spans="1:5" ht="15.6" x14ac:dyDescent="0.3">
      <c r="A59" s="10" t="s">
        <v>263</v>
      </c>
      <c r="B59" s="25">
        <v>-3.2008369999999999</v>
      </c>
      <c r="C59" s="10">
        <v>2.825224</v>
      </c>
      <c r="D59" s="25">
        <v>6.3010150000000005E-4</v>
      </c>
      <c r="E59" s="25">
        <v>2.825224</v>
      </c>
    </row>
    <row r="60" spans="1:5" ht="15.6" x14ac:dyDescent="0.3">
      <c r="A60" s="10" t="s">
        <v>264</v>
      </c>
      <c r="B60" s="25">
        <v>-3.2005659999999998</v>
      </c>
      <c r="C60" s="10">
        <v>2.8234300000000001</v>
      </c>
      <c r="D60" s="25">
        <v>6.3052300000000002E-4</v>
      </c>
      <c r="E60" s="25">
        <v>2.8234300000000001</v>
      </c>
    </row>
    <row r="61" spans="1:5" ht="15.6" x14ac:dyDescent="0.3">
      <c r="A61" s="10" t="s">
        <v>265</v>
      </c>
      <c r="B61" s="25">
        <v>-3.203268</v>
      </c>
      <c r="C61" s="10">
        <v>2.8271410000000001</v>
      </c>
      <c r="D61" s="25">
        <v>6.2658940000000002E-4</v>
      </c>
      <c r="E61" s="25">
        <v>2.8271410000000001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40"/>
  <sheetViews>
    <sheetView topLeftCell="B1" workbookViewId="0">
      <pane ySplit="1" topLeftCell="A25" activePane="bottomLeft" state="frozen"/>
      <selection activeCell="D1" sqref="D1"/>
      <selection pane="bottomLeft" activeCell="D23" sqref="D23:G40"/>
    </sheetView>
  </sheetViews>
  <sheetFormatPr defaultRowHeight="14.4" x14ac:dyDescent="0.3"/>
  <cols>
    <col min="4" max="4" width="45.88671875" customWidth="1"/>
    <col min="5" max="5" width="17.6640625" bestFit="1" customWidth="1"/>
    <col min="6" max="6" width="21.109375" bestFit="1" customWidth="1"/>
    <col min="7" max="7" width="32.6640625" bestFit="1" customWidth="1"/>
  </cols>
  <sheetData>
    <row r="1" spans="4:7" ht="15.6" x14ac:dyDescent="0.3">
      <c r="D1" s="13" t="s">
        <v>45</v>
      </c>
      <c r="E1" s="13" t="s">
        <v>18</v>
      </c>
      <c r="F1" s="13" t="s">
        <v>19</v>
      </c>
      <c r="G1" s="14" t="s">
        <v>20</v>
      </c>
    </row>
    <row r="2" spans="4:7" ht="15.6" x14ac:dyDescent="0.3">
      <c r="D2" s="14" t="s">
        <v>229</v>
      </c>
      <c r="E2" s="14" t="s">
        <v>106</v>
      </c>
      <c r="F2" s="14" t="s">
        <v>107</v>
      </c>
      <c r="G2" s="14" t="s">
        <v>108</v>
      </c>
    </row>
    <row r="3" spans="4:7" ht="16.8" customHeight="1" x14ac:dyDescent="0.3">
      <c r="D3" s="14" t="s">
        <v>230</v>
      </c>
      <c r="E3" s="14" t="s">
        <v>112</v>
      </c>
      <c r="F3" s="15" t="s">
        <v>104</v>
      </c>
      <c r="G3" s="14" t="s">
        <v>112</v>
      </c>
    </row>
    <row r="4" spans="4:7" ht="15.6" x14ac:dyDescent="0.3">
      <c r="D4" s="14" t="s">
        <v>231</v>
      </c>
      <c r="E4" s="15" t="s">
        <v>122</v>
      </c>
      <c r="F4" s="14" t="s">
        <v>104</v>
      </c>
      <c r="G4" s="14" t="s">
        <v>122</v>
      </c>
    </row>
    <row r="5" spans="4:7" ht="15.6" x14ac:dyDescent="0.3">
      <c r="D5" s="14" t="s">
        <v>232</v>
      </c>
      <c r="E5" s="14" t="s">
        <v>103</v>
      </c>
      <c r="F5" s="14" t="s">
        <v>104</v>
      </c>
      <c r="G5" s="14" t="s">
        <v>105</v>
      </c>
    </row>
    <row r="6" spans="4:7" ht="15.6" x14ac:dyDescent="0.3">
      <c r="D6" s="14" t="s">
        <v>323</v>
      </c>
      <c r="E6" s="14" t="s">
        <v>140</v>
      </c>
      <c r="F6" s="14" t="s">
        <v>319</v>
      </c>
      <c r="G6" s="14" t="s">
        <v>140</v>
      </c>
    </row>
    <row r="7" spans="4:7" ht="15.6" x14ac:dyDescent="0.3">
      <c r="D7" s="14" t="s">
        <v>324</v>
      </c>
      <c r="E7" s="14" t="s">
        <v>141</v>
      </c>
      <c r="F7" s="14" t="s">
        <v>144</v>
      </c>
      <c r="G7" s="14" t="s">
        <v>145</v>
      </c>
    </row>
    <row r="8" spans="4:7" ht="15.6" x14ac:dyDescent="0.3">
      <c r="D8" s="14" t="s">
        <v>33</v>
      </c>
      <c r="E8" s="14" t="s">
        <v>277</v>
      </c>
      <c r="F8" s="15" t="s">
        <v>278</v>
      </c>
      <c r="G8" s="14" t="s">
        <v>281</v>
      </c>
    </row>
    <row r="9" spans="4:7" ht="15.6" x14ac:dyDescent="0.3">
      <c r="D9" s="14" t="s">
        <v>34</v>
      </c>
      <c r="E9" s="14" t="s">
        <v>279</v>
      </c>
      <c r="F9" s="15" t="s">
        <v>280</v>
      </c>
      <c r="G9" s="14" t="s">
        <v>282</v>
      </c>
    </row>
    <row r="10" spans="4:7" ht="15.6" x14ac:dyDescent="0.3">
      <c r="D10" s="14" t="s">
        <v>30</v>
      </c>
      <c r="E10" s="14" t="s">
        <v>283</v>
      </c>
      <c r="F10" s="14" t="s">
        <v>284</v>
      </c>
      <c r="G10" s="14" t="s">
        <v>285</v>
      </c>
    </row>
    <row r="11" spans="4:7" ht="15.6" x14ac:dyDescent="0.3">
      <c r="D11" s="14" t="s">
        <v>31</v>
      </c>
      <c r="E11" s="14" t="s">
        <v>286</v>
      </c>
      <c r="F11" s="14" t="s">
        <v>287</v>
      </c>
      <c r="G11" s="14" t="s">
        <v>288</v>
      </c>
    </row>
    <row r="12" spans="4:7" ht="15.6" x14ac:dyDescent="0.3">
      <c r="D12" s="14" t="s">
        <v>35</v>
      </c>
      <c r="E12" s="14" t="s">
        <v>289</v>
      </c>
      <c r="F12" s="14" t="s">
        <v>290</v>
      </c>
      <c r="G12" s="14" t="s">
        <v>291</v>
      </c>
    </row>
    <row r="13" spans="4:7" ht="15.6" x14ac:dyDescent="0.3">
      <c r="D13" s="14" t="s">
        <v>32</v>
      </c>
      <c r="E13" s="14" t="s">
        <v>292</v>
      </c>
      <c r="F13" s="15" t="s">
        <v>110</v>
      </c>
      <c r="G13" s="14" t="s">
        <v>292</v>
      </c>
    </row>
    <row r="14" spans="4:7" ht="15.6" x14ac:dyDescent="0.3">
      <c r="D14" s="14" t="s">
        <v>36</v>
      </c>
      <c r="E14" s="15" t="s">
        <v>293</v>
      </c>
      <c r="F14" s="14" t="s">
        <v>110</v>
      </c>
      <c r="G14" s="15" t="s">
        <v>130</v>
      </c>
    </row>
    <row r="15" spans="4:7" ht="15.6" x14ac:dyDescent="0.3">
      <c r="D15" s="14" t="s">
        <v>37</v>
      </c>
      <c r="E15" s="14" t="s">
        <v>294</v>
      </c>
      <c r="F15" s="14" t="s">
        <v>295</v>
      </c>
      <c r="G15" s="14" t="s">
        <v>296</v>
      </c>
    </row>
    <row r="16" spans="4:7" ht="15.6" x14ac:dyDescent="0.3">
      <c r="D16" s="14" t="s">
        <v>38</v>
      </c>
      <c r="E16" s="14" t="s">
        <v>297</v>
      </c>
      <c r="F16" s="14" t="s">
        <v>298</v>
      </c>
      <c r="G16" s="14" t="s">
        <v>297</v>
      </c>
    </row>
    <row r="17" spans="4:7" ht="15.6" x14ac:dyDescent="0.3">
      <c r="D17" s="14" t="s">
        <v>39</v>
      </c>
      <c r="E17" s="14" t="s">
        <v>299</v>
      </c>
      <c r="F17" s="14" t="s">
        <v>300</v>
      </c>
      <c r="G17" s="14" t="s">
        <v>301</v>
      </c>
    </row>
    <row r="18" spans="4:7" ht="15.6" x14ac:dyDescent="0.3">
      <c r="D18" s="14" t="s">
        <v>40</v>
      </c>
      <c r="E18" s="15" t="s">
        <v>104</v>
      </c>
      <c r="F18" s="15" t="s">
        <v>104</v>
      </c>
      <c r="G18" s="15" t="s">
        <v>121</v>
      </c>
    </row>
    <row r="19" spans="4:7" ht="15.6" x14ac:dyDescent="0.3">
      <c r="D19" s="14" t="s">
        <v>41</v>
      </c>
      <c r="E19" s="14" t="s">
        <v>303</v>
      </c>
      <c r="F19" s="14" t="s">
        <v>104</v>
      </c>
      <c r="G19" s="14" t="s">
        <v>302</v>
      </c>
    </row>
    <row r="20" spans="4:7" ht="15.6" x14ac:dyDescent="0.3">
      <c r="D20" s="14" t="s">
        <v>42</v>
      </c>
      <c r="E20" s="14" t="s">
        <v>304</v>
      </c>
      <c r="F20" s="14" t="s">
        <v>305</v>
      </c>
      <c r="G20" s="14" t="s">
        <v>306</v>
      </c>
    </row>
    <row r="21" spans="4:7" ht="15.6" x14ac:dyDescent="0.3">
      <c r="D21" s="14" t="s">
        <v>43</v>
      </c>
      <c r="E21" s="14" t="s">
        <v>307</v>
      </c>
      <c r="F21" s="14" t="s">
        <v>308</v>
      </c>
      <c r="G21" s="14" t="s">
        <v>309</v>
      </c>
    </row>
    <row r="22" spans="4:7" ht="15.6" x14ac:dyDescent="0.3">
      <c r="D22" s="14" t="s">
        <v>44</v>
      </c>
      <c r="E22" s="14" t="s">
        <v>310</v>
      </c>
      <c r="F22" s="14" t="s">
        <v>311</v>
      </c>
      <c r="G22" s="14" t="s">
        <v>312</v>
      </c>
    </row>
    <row r="23" spans="4:7" ht="15.6" x14ac:dyDescent="0.3">
      <c r="D23" s="14" t="s">
        <v>320</v>
      </c>
      <c r="E23" s="14" t="s">
        <v>276</v>
      </c>
      <c r="F23" s="14" t="s">
        <v>110</v>
      </c>
      <c r="G23" s="14" t="s">
        <v>111</v>
      </c>
    </row>
    <row r="24" spans="4:7" ht="15.6" x14ac:dyDescent="0.3">
      <c r="D24" s="14" t="s">
        <v>321</v>
      </c>
      <c r="E24" s="14" t="s">
        <v>92</v>
      </c>
      <c r="F24" s="14" t="s">
        <v>91</v>
      </c>
      <c r="G24" s="14" t="s">
        <v>92</v>
      </c>
    </row>
    <row r="25" spans="4:7" ht="15.6" x14ac:dyDescent="0.3">
      <c r="D25" s="14" t="s">
        <v>322</v>
      </c>
      <c r="E25" s="14" t="s">
        <v>96</v>
      </c>
      <c r="F25" s="14" t="s">
        <v>97</v>
      </c>
      <c r="G25" s="14" t="s">
        <v>98</v>
      </c>
    </row>
    <row r="26" spans="4:7" ht="15.6" x14ac:dyDescent="0.3">
      <c r="D26" s="14" t="s">
        <v>239</v>
      </c>
      <c r="E26" s="14" t="s">
        <v>325</v>
      </c>
      <c r="F26" s="14" t="s">
        <v>104</v>
      </c>
      <c r="G26" s="17" t="s">
        <v>326</v>
      </c>
    </row>
    <row r="27" spans="4:7" ht="15.6" x14ac:dyDescent="0.3">
      <c r="D27" s="14" t="s">
        <v>240</v>
      </c>
      <c r="E27" s="14" t="s">
        <v>327</v>
      </c>
      <c r="F27" s="14" t="s">
        <v>104</v>
      </c>
      <c r="G27" s="14" t="s">
        <v>328</v>
      </c>
    </row>
    <row r="28" spans="4:7" ht="15.6" x14ac:dyDescent="0.3">
      <c r="D28" s="14" t="s">
        <v>175</v>
      </c>
      <c r="E28" s="14" t="s">
        <v>338</v>
      </c>
      <c r="F28" s="14" t="s">
        <v>339</v>
      </c>
      <c r="G28" t="s">
        <v>338</v>
      </c>
    </row>
    <row r="29" spans="4:7" ht="15.6" x14ac:dyDescent="0.3">
      <c r="D29" s="14" t="s">
        <v>179</v>
      </c>
      <c r="E29" s="14" t="s">
        <v>340</v>
      </c>
      <c r="F29" s="14" t="s">
        <v>341</v>
      </c>
      <c r="G29" s="14" t="s">
        <v>342</v>
      </c>
    </row>
    <row r="30" spans="4:7" ht="15.6" x14ac:dyDescent="0.3">
      <c r="D30" s="14" t="s">
        <v>183</v>
      </c>
      <c r="E30" s="14" t="s">
        <v>332</v>
      </c>
      <c r="F30" s="14" t="s">
        <v>333</v>
      </c>
      <c r="G30" s="14" t="s">
        <v>334</v>
      </c>
    </row>
    <row r="31" spans="4:7" ht="15.6" x14ac:dyDescent="0.3">
      <c r="D31" s="14" t="s">
        <v>184</v>
      </c>
      <c r="E31" s="14" t="s">
        <v>335</v>
      </c>
      <c r="F31" s="14" t="s">
        <v>336</v>
      </c>
      <c r="G31" s="14" t="s">
        <v>337</v>
      </c>
    </row>
    <row r="32" spans="4:7" ht="15.6" x14ac:dyDescent="0.3">
      <c r="D32" s="14" t="s">
        <v>191</v>
      </c>
      <c r="E32" s="14" t="s">
        <v>192</v>
      </c>
      <c r="F32" s="14" t="s">
        <v>193</v>
      </c>
      <c r="G32" s="14" t="s">
        <v>194</v>
      </c>
    </row>
    <row r="33" spans="4:7" ht="15.6" x14ac:dyDescent="0.3">
      <c r="D33" s="14" t="s">
        <v>196</v>
      </c>
      <c r="E33" s="14" t="s">
        <v>195</v>
      </c>
      <c r="F33" s="14" t="s">
        <v>104</v>
      </c>
      <c r="G33" s="14" t="s">
        <v>197</v>
      </c>
    </row>
    <row r="34" spans="4:7" ht="15.6" x14ac:dyDescent="0.3">
      <c r="D34" s="14" t="s">
        <v>200</v>
      </c>
      <c r="E34" s="14" t="s">
        <v>349</v>
      </c>
      <c r="F34" s="15" t="s">
        <v>350</v>
      </c>
      <c r="G34" s="14" t="s">
        <v>351</v>
      </c>
    </row>
    <row r="35" spans="4:7" ht="15.6" x14ac:dyDescent="0.3">
      <c r="D35" s="14" t="s">
        <v>329</v>
      </c>
      <c r="E35" s="14" t="s">
        <v>343</v>
      </c>
      <c r="F35" s="14" t="s">
        <v>104</v>
      </c>
      <c r="G35" s="14" t="s">
        <v>343</v>
      </c>
    </row>
    <row r="36" spans="4:7" ht="15.6" x14ac:dyDescent="0.3">
      <c r="D36" s="14" t="s">
        <v>330</v>
      </c>
      <c r="E36" s="14" t="s">
        <v>344</v>
      </c>
      <c r="F36" s="14" t="s">
        <v>104</v>
      </c>
      <c r="G36" s="14" t="s">
        <v>345</v>
      </c>
    </row>
    <row r="37" spans="4:7" ht="15.6" x14ac:dyDescent="0.3">
      <c r="D37" s="14" t="s">
        <v>331</v>
      </c>
      <c r="E37" s="14" t="s">
        <v>346</v>
      </c>
      <c r="F37" s="14" t="s">
        <v>347</v>
      </c>
      <c r="G37" s="14" t="s">
        <v>348</v>
      </c>
    </row>
    <row r="38" spans="4:7" ht="15.6" x14ac:dyDescent="0.3">
      <c r="D38" s="14" t="s">
        <v>354</v>
      </c>
      <c r="E38" s="14" t="s">
        <v>313</v>
      </c>
      <c r="F38" s="14" t="s">
        <v>314</v>
      </c>
      <c r="G38" s="14" t="s">
        <v>313</v>
      </c>
    </row>
    <row r="39" spans="4:7" ht="15.6" x14ac:dyDescent="0.3">
      <c r="D39" s="14" t="s">
        <v>352</v>
      </c>
      <c r="E39" s="14" t="s">
        <v>315</v>
      </c>
      <c r="F39" s="14" t="s">
        <v>316</v>
      </c>
      <c r="G39" s="14" t="s">
        <v>317</v>
      </c>
    </row>
    <row r="40" spans="4:7" ht="15.6" x14ac:dyDescent="0.3">
      <c r="D40" s="14" t="s">
        <v>353</v>
      </c>
      <c r="E40" s="14" t="s">
        <v>213</v>
      </c>
      <c r="F40" s="14" t="s">
        <v>318</v>
      </c>
      <c r="G40" s="14" t="s">
        <v>215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46"/>
  <sheetViews>
    <sheetView workbookViewId="0">
      <pane ySplit="1" topLeftCell="A8" activePane="bottomLeft" state="frozen"/>
      <selection pane="bottomLeft" activeCell="H26" sqref="H26"/>
    </sheetView>
  </sheetViews>
  <sheetFormatPr defaultRowHeight="14.4" x14ac:dyDescent="0.3"/>
  <cols>
    <col min="9" max="9" width="45" bestFit="1" customWidth="1"/>
    <col min="10" max="10" width="18.33203125" bestFit="1" customWidth="1"/>
    <col min="11" max="11" width="21.6640625" bestFit="1" customWidth="1"/>
    <col min="12" max="12" width="34" bestFit="1" customWidth="1"/>
  </cols>
  <sheetData>
    <row r="1" spans="9:12" x14ac:dyDescent="0.3">
      <c r="I1" t="s">
        <v>45</v>
      </c>
      <c r="J1" t="s">
        <v>18</v>
      </c>
      <c r="K1" t="s">
        <v>19</v>
      </c>
      <c r="L1" t="s">
        <v>20</v>
      </c>
    </row>
    <row r="2" spans="9:12" x14ac:dyDescent="0.3">
      <c r="I2" t="s">
        <v>27</v>
      </c>
      <c r="J2" t="s">
        <v>106</v>
      </c>
      <c r="K2" t="s">
        <v>107</v>
      </c>
      <c r="L2" t="s">
        <v>108</v>
      </c>
    </row>
    <row r="3" spans="9:12" x14ac:dyDescent="0.3">
      <c r="I3" t="s">
        <v>148</v>
      </c>
      <c r="J3" t="s">
        <v>109</v>
      </c>
      <c r="K3" t="s">
        <v>110</v>
      </c>
      <c r="L3" t="s">
        <v>111</v>
      </c>
    </row>
    <row r="4" spans="9:12" x14ac:dyDescent="0.3">
      <c r="I4" t="s">
        <v>149</v>
      </c>
      <c r="J4" t="s">
        <v>150</v>
      </c>
      <c r="K4" t="s">
        <v>151</v>
      </c>
      <c r="L4" t="s">
        <v>152</v>
      </c>
    </row>
    <row r="5" spans="9:12" x14ac:dyDescent="0.3">
      <c r="I5" t="s">
        <v>28</v>
      </c>
      <c r="J5" t="s">
        <v>112</v>
      </c>
      <c r="K5" t="s">
        <v>113</v>
      </c>
      <c r="L5" t="s">
        <v>112</v>
      </c>
    </row>
    <row r="6" spans="9:12" x14ac:dyDescent="0.3">
      <c r="I6" t="s">
        <v>29</v>
      </c>
      <c r="J6" t="s">
        <v>122</v>
      </c>
      <c r="K6" t="s">
        <v>110</v>
      </c>
      <c r="L6" s="1" t="s">
        <v>122</v>
      </c>
    </row>
    <row r="8" spans="9:12" x14ac:dyDescent="0.3">
      <c r="I8" t="s">
        <v>33</v>
      </c>
      <c r="J8" t="s">
        <v>126</v>
      </c>
      <c r="K8" t="s">
        <v>127</v>
      </c>
      <c r="L8" t="s">
        <v>131</v>
      </c>
    </row>
    <row r="9" spans="9:12" x14ac:dyDescent="0.3">
      <c r="I9" t="s">
        <v>34</v>
      </c>
      <c r="J9" t="s">
        <v>128</v>
      </c>
      <c r="K9" t="s">
        <v>129</v>
      </c>
      <c r="L9" t="s">
        <v>130</v>
      </c>
    </row>
    <row r="11" spans="9:12" x14ac:dyDescent="0.3">
      <c r="I11" t="s">
        <v>32</v>
      </c>
      <c r="J11" t="s">
        <v>115</v>
      </c>
      <c r="K11" t="s">
        <v>114</v>
      </c>
      <c r="L11" t="s">
        <v>116</v>
      </c>
    </row>
    <row r="12" spans="9:12" x14ac:dyDescent="0.3">
      <c r="I12" t="s">
        <v>36</v>
      </c>
      <c r="J12" t="s">
        <v>117</v>
      </c>
      <c r="K12" t="s">
        <v>104</v>
      </c>
      <c r="L12" t="s">
        <v>118</v>
      </c>
    </row>
    <row r="14" spans="9:12" x14ac:dyDescent="0.3">
      <c r="I14" t="s">
        <v>40</v>
      </c>
      <c r="J14" t="s">
        <v>110</v>
      </c>
      <c r="K14" t="s">
        <v>110</v>
      </c>
      <c r="L14" t="s">
        <v>121</v>
      </c>
    </row>
    <row r="15" spans="9:12" x14ac:dyDescent="0.3">
      <c r="I15" t="s">
        <v>123</v>
      </c>
      <c r="J15" t="s">
        <v>124</v>
      </c>
      <c r="K15" t="s">
        <v>110</v>
      </c>
      <c r="L15" t="s">
        <v>125</v>
      </c>
    </row>
    <row r="17" spans="9:12" x14ac:dyDescent="0.3">
      <c r="I17" t="s">
        <v>84</v>
      </c>
      <c r="J17" t="s">
        <v>103</v>
      </c>
      <c r="K17" t="s">
        <v>110</v>
      </c>
      <c r="L17" t="s">
        <v>105</v>
      </c>
    </row>
    <row r="18" spans="9:12" x14ac:dyDescent="0.3">
      <c r="I18" t="s">
        <v>85</v>
      </c>
      <c r="J18" t="s">
        <v>153</v>
      </c>
      <c r="K18" t="s">
        <v>104</v>
      </c>
      <c r="L18" t="s">
        <v>154</v>
      </c>
    </row>
    <row r="19" spans="9:12" x14ac:dyDescent="0.3">
      <c r="I19" t="s">
        <v>86</v>
      </c>
      <c r="J19" t="s">
        <v>155</v>
      </c>
      <c r="K19" t="s">
        <v>104</v>
      </c>
      <c r="L19" t="s">
        <v>156</v>
      </c>
    </row>
    <row r="21" spans="9:12" x14ac:dyDescent="0.3">
      <c r="I21" t="s">
        <v>119</v>
      </c>
      <c r="J21" t="s">
        <v>92</v>
      </c>
      <c r="K21" t="s">
        <v>91</v>
      </c>
      <c r="L21" t="s">
        <v>92</v>
      </c>
    </row>
    <row r="22" spans="9:12" x14ac:dyDescent="0.3">
      <c r="I22" t="s">
        <v>120</v>
      </c>
      <c r="J22" t="s">
        <v>93</v>
      </c>
      <c r="K22" t="s">
        <v>94</v>
      </c>
      <c r="L22" t="s">
        <v>95</v>
      </c>
    </row>
    <row r="24" spans="9:12" x14ac:dyDescent="0.3">
      <c r="I24" t="s">
        <v>146</v>
      </c>
      <c r="J24" t="s">
        <v>96</v>
      </c>
      <c r="K24" t="s">
        <v>97</v>
      </c>
      <c r="L24" t="s">
        <v>98</v>
      </c>
    </row>
    <row r="25" spans="9:12" x14ac:dyDescent="0.3">
      <c r="I25" t="s">
        <v>147</v>
      </c>
      <c r="J25" t="s">
        <v>99</v>
      </c>
      <c r="K25" t="s">
        <v>100</v>
      </c>
      <c r="L25" t="s">
        <v>101</v>
      </c>
    </row>
    <row r="27" spans="9:12" x14ac:dyDescent="0.3">
      <c r="I27" t="s">
        <v>132</v>
      </c>
      <c r="J27" t="s">
        <v>219</v>
      </c>
      <c r="K27" t="s">
        <v>220</v>
      </c>
      <c r="L27" t="s">
        <v>219</v>
      </c>
    </row>
    <row r="28" spans="9:12" x14ac:dyDescent="0.3">
      <c r="I28" t="s">
        <v>133</v>
      </c>
      <c r="J28" t="s">
        <v>221</v>
      </c>
      <c r="K28" t="s">
        <v>222</v>
      </c>
      <c r="L28" t="s">
        <v>221</v>
      </c>
    </row>
    <row r="30" spans="9:12" x14ac:dyDescent="0.3">
      <c r="I30" s="18" t="s">
        <v>134</v>
      </c>
      <c r="J30" s="18" t="s">
        <v>207</v>
      </c>
      <c r="K30" s="18" t="s">
        <v>208</v>
      </c>
      <c r="L30" s="18" t="s">
        <v>209</v>
      </c>
    </row>
    <row r="31" spans="9:12" x14ac:dyDescent="0.3">
      <c r="I31" s="18" t="s">
        <v>135</v>
      </c>
      <c r="J31" s="18" t="s">
        <v>210</v>
      </c>
      <c r="K31" s="18" t="s">
        <v>211</v>
      </c>
      <c r="L31" s="18" t="s">
        <v>212</v>
      </c>
    </row>
    <row r="32" spans="9:12" x14ac:dyDescent="0.3">
      <c r="I32" s="18"/>
      <c r="J32" s="18"/>
      <c r="K32" s="18"/>
      <c r="L32" s="18"/>
    </row>
    <row r="33" spans="9:12" x14ac:dyDescent="0.3">
      <c r="I33" s="18" t="s">
        <v>136</v>
      </c>
      <c r="J33" s="18" t="s">
        <v>213</v>
      </c>
      <c r="K33" s="18" t="s">
        <v>214</v>
      </c>
      <c r="L33" s="18" t="s">
        <v>215</v>
      </c>
    </row>
    <row r="34" spans="9:12" x14ac:dyDescent="0.3">
      <c r="I34" s="18" t="s">
        <v>137</v>
      </c>
      <c r="J34" s="18" t="s">
        <v>216</v>
      </c>
      <c r="K34" s="18" t="s">
        <v>217</v>
      </c>
      <c r="L34" s="18" t="s">
        <v>218</v>
      </c>
    </row>
    <row r="36" spans="9:12" x14ac:dyDescent="0.3">
      <c r="I36" t="s">
        <v>142</v>
      </c>
      <c r="J36" t="s">
        <v>138</v>
      </c>
      <c r="K36" t="s">
        <v>139</v>
      </c>
      <c r="L36" t="s">
        <v>140</v>
      </c>
    </row>
    <row r="37" spans="9:12" x14ac:dyDescent="0.3">
      <c r="I37" t="s">
        <v>143</v>
      </c>
      <c r="J37" t="s">
        <v>141</v>
      </c>
      <c r="K37" t="s">
        <v>144</v>
      </c>
      <c r="L37" t="s">
        <v>145</v>
      </c>
    </row>
    <row r="39" spans="9:12" x14ac:dyDescent="0.3">
      <c r="I39" t="s">
        <v>175</v>
      </c>
      <c r="J39" t="s">
        <v>176</v>
      </c>
      <c r="K39" t="s">
        <v>177</v>
      </c>
      <c r="L39" t="s">
        <v>178</v>
      </c>
    </row>
    <row r="40" spans="9:12" x14ac:dyDescent="0.3">
      <c r="I40" t="s">
        <v>179</v>
      </c>
      <c r="J40" t="s">
        <v>180</v>
      </c>
      <c r="K40" t="s">
        <v>181</v>
      </c>
      <c r="L40" t="s">
        <v>182</v>
      </c>
    </row>
    <row r="41" spans="9:12" x14ac:dyDescent="0.3">
      <c r="I41" t="s">
        <v>183</v>
      </c>
      <c r="J41" t="s">
        <v>188</v>
      </c>
      <c r="K41" t="s">
        <v>189</v>
      </c>
      <c r="L41" t="s">
        <v>190</v>
      </c>
    </row>
    <row r="42" spans="9:12" x14ac:dyDescent="0.3">
      <c r="I42" t="s">
        <v>184</v>
      </c>
      <c r="J42" t="s">
        <v>185</v>
      </c>
      <c r="K42" t="s">
        <v>186</v>
      </c>
      <c r="L42" t="s">
        <v>187</v>
      </c>
    </row>
    <row r="44" spans="9:12" x14ac:dyDescent="0.3">
      <c r="I44" t="s">
        <v>191</v>
      </c>
      <c r="J44" t="s">
        <v>192</v>
      </c>
      <c r="K44" t="s">
        <v>193</v>
      </c>
      <c r="L44" t="s">
        <v>194</v>
      </c>
    </row>
    <row r="45" spans="9:12" x14ac:dyDescent="0.3">
      <c r="I45" t="s">
        <v>196</v>
      </c>
      <c r="J45" t="s">
        <v>195</v>
      </c>
      <c r="K45" t="s">
        <v>104</v>
      </c>
      <c r="L45" t="s">
        <v>197</v>
      </c>
    </row>
    <row r="46" spans="9:12" x14ac:dyDescent="0.3">
      <c r="I46" t="s">
        <v>200</v>
      </c>
      <c r="J46" t="s">
        <v>198</v>
      </c>
      <c r="K46" t="s">
        <v>193</v>
      </c>
      <c r="L46" t="s">
        <v>199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6" sqref="D26"/>
    </sheetView>
  </sheetViews>
  <sheetFormatPr defaultRowHeight="14.4" x14ac:dyDescent="0.3"/>
  <cols>
    <col min="1" max="1" width="37.109375" customWidth="1"/>
    <col min="2" max="2" width="26.33203125" customWidth="1"/>
    <col min="3" max="3" width="27" customWidth="1"/>
    <col min="4" max="4" width="33" customWidth="1"/>
  </cols>
  <sheetData>
    <row r="1" spans="1:4" x14ac:dyDescent="0.3">
      <c r="A1" t="s">
        <v>45</v>
      </c>
      <c r="B1" t="s">
        <v>18</v>
      </c>
      <c r="C1" t="s">
        <v>19</v>
      </c>
      <c r="D1" t="s">
        <v>20</v>
      </c>
    </row>
    <row r="2" spans="1:4" x14ac:dyDescent="0.3">
      <c r="A2" t="s">
        <v>229</v>
      </c>
      <c r="B2" t="s">
        <v>106</v>
      </c>
      <c r="C2" t="s">
        <v>107</v>
      </c>
      <c r="D2" t="s">
        <v>108</v>
      </c>
    </row>
    <row r="3" spans="1:4" x14ac:dyDescent="0.3">
      <c r="A3" t="s">
        <v>230</v>
      </c>
      <c r="B3" t="s">
        <v>112</v>
      </c>
      <c r="C3" t="s">
        <v>113</v>
      </c>
      <c r="D3" t="s">
        <v>112</v>
      </c>
    </row>
    <row r="4" spans="1:4" x14ac:dyDescent="0.3">
      <c r="A4" t="s">
        <v>231</v>
      </c>
      <c r="B4" t="s">
        <v>122</v>
      </c>
      <c r="C4" t="s">
        <v>110</v>
      </c>
      <c r="D4" s="1" t="s">
        <v>122</v>
      </c>
    </row>
    <row r="5" spans="1:4" x14ac:dyDescent="0.3">
      <c r="A5" t="s">
        <v>232</v>
      </c>
      <c r="B5" t="s">
        <v>103</v>
      </c>
      <c r="C5" t="s">
        <v>110</v>
      </c>
      <c r="D5" t="s">
        <v>105</v>
      </c>
    </row>
    <row r="6" spans="1:4" x14ac:dyDescent="0.3">
      <c r="A6" t="s">
        <v>234</v>
      </c>
      <c r="B6" t="s">
        <v>126</v>
      </c>
      <c r="C6" t="s">
        <v>127</v>
      </c>
      <c r="D6" t="s">
        <v>131</v>
      </c>
    </row>
    <row r="7" spans="1:4" x14ac:dyDescent="0.3">
      <c r="A7" t="s">
        <v>233</v>
      </c>
      <c r="B7" t="s">
        <v>128</v>
      </c>
      <c r="C7" t="s">
        <v>129</v>
      </c>
      <c r="D7" t="s">
        <v>130</v>
      </c>
    </row>
    <row r="8" spans="1:4" x14ac:dyDescent="0.3">
      <c r="A8" t="s">
        <v>235</v>
      </c>
      <c r="B8" t="s">
        <v>115</v>
      </c>
      <c r="C8" t="s">
        <v>114</v>
      </c>
      <c r="D8" t="s">
        <v>116</v>
      </c>
    </row>
    <row r="9" spans="1:4" x14ac:dyDescent="0.3">
      <c r="A9" t="s">
        <v>236</v>
      </c>
      <c r="B9" t="s">
        <v>117</v>
      </c>
      <c r="C9" t="s">
        <v>104</v>
      </c>
      <c r="D9" t="s">
        <v>118</v>
      </c>
    </row>
    <row r="10" spans="1:4" x14ac:dyDescent="0.3">
      <c r="A10" t="s">
        <v>237</v>
      </c>
      <c r="B10" t="s">
        <v>110</v>
      </c>
      <c r="C10" t="s">
        <v>110</v>
      </c>
      <c r="D10" t="s">
        <v>121</v>
      </c>
    </row>
    <row r="11" spans="1:4" x14ac:dyDescent="0.3">
      <c r="A11" t="s">
        <v>238</v>
      </c>
      <c r="B11" t="s">
        <v>124</v>
      </c>
      <c r="C11" t="s">
        <v>110</v>
      </c>
      <c r="D11" t="s">
        <v>125</v>
      </c>
    </row>
    <row r="12" spans="1:4" x14ac:dyDescent="0.3">
      <c r="A12" t="s">
        <v>239</v>
      </c>
      <c r="B12" t="s">
        <v>153</v>
      </c>
      <c r="C12" t="s">
        <v>104</v>
      </c>
      <c r="D12" t="s">
        <v>154</v>
      </c>
    </row>
    <row r="13" spans="1:4" x14ac:dyDescent="0.3">
      <c r="A13" t="s">
        <v>240</v>
      </c>
      <c r="B13" t="s">
        <v>155</v>
      </c>
      <c r="C13" t="s">
        <v>104</v>
      </c>
      <c r="D13" t="s">
        <v>156</v>
      </c>
    </row>
    <row r="14" spans="1:4" x14ac:dyDescent="0.3">
      <c r="A14" t="s">
        <v>223</v>
      </c>
      <c r="B14" t="s">
        <v>109</v>
      </c>
      <c r="C14" t="s">
        <v>110</v>
      </c>
      <c r="D14" t="s">
        <v>111</v>
      </c>
    </row>
    <row r="15" spans="1:4" x14ac:dyDescent="0.3">
      <c r="A15" t="s">
        <v>224</v>
      </c>
      <c r="B15" t="s">
        <v>92</v>
      </c>
      <c r="C15" t="s">
        <v>91</v>
      </c>
      <c r="D15" t="s">
        <v>92</v>
      </c>
    </row>
    <row r="16" spans="1:4" x14ac:dyDescent="0.3">
      <c r="A16" t="s">
        <v>225</v>
      </c>
      <c r="B16" t="s">
        <v>96</v>
      </c>
      <c r="C16" t="s">
        <v>97</v>
      </c>
      <c r="D16" t="s">
        <v>98</v>
      </c>
    </row>
    <row r="17" spans="1:4" x14ac:dyDescent="0.3">
      <c r="A17" t="s">
        <v>226</v>
      </c>
      <c r="B17" t="s">
        <v>219</v>
      </c>
      <c r="C17" t="s">
        <v>220</v>
      </c>
      <c r="D17" t="s">
        <v>219</v>
      </c>
    </row>
    <row r="18" spans="1:4" x14ac:dyDescent="0.3">
      <c r="A18" s="18" t="s">
        <v>227</v>
      </c>
      <c r="B18" s="18" t="s">
        <v>207</v>
      </c>
      <c r="C18" s="18" t="s">
        <v>208</v>
      </c>
      <c r="D18" s="18" t="s">
        <v>209</v>
      </c>
    </row>
    <row r="19" spans="1:4" x14ac:dyDescent="0.3">
      <c r="A19" s="18" t="s">
        <v>228</v>
      </c>
      <c r="B19" s="18" t="s">
        <v>213</v>
      </c>
      <c r="C19" s="18" t="s">
        <v>214</v>
      </c>
      <c r="D19" s="18" t="s">
        <v>215</v>
      </c>
    </row>
    <row r="20" spans="1:4" x14ac:dyDescent="0.3">
      <c r="A20" t="s">
        <v>142</v>
      </c>
      <c r="B20" t="s">
        <v>138</v>
      </c>
      <c r="C20" t="s">
        <v>139</v>
      </c>
      <c r="D20" t="s">
        <v>140</v>
      </c>
    </row>
    <row r="21" spans="1:4" x14ac:dyDescent="0.3">
      <c r="A21" t="s">
        <v>143</v>
      </c>
      <c r="B21" t="s">
        <v>141</v>
      </c>
      <c r="C21" t="s">
        <v>144</v>
      </c>
      <c r="D21" t="s">
        <v>145</v>
      </c>
    </row>
    <row r="22" spans="1:4" x14ac:dyDescent="0.3">
      <c r="A22" t="s">
        <v>175</v>
      </c>
      <c r="B22" t="s">
        <v>246</v>
      </c>
      <c r="C22" t="s">
        <v>247</v>
      </c>
      <c r="D22" t="s">
        <v>178</v>
      </c>
    </row>
    <row r="23" spans="1:4" x14ac:dyDescent="0.3">
      <c r="A23" t="s">
        <v>179</v>
      </c>
      <c r="B23" t="s">
        <v>180</v>
      </c>
      <c r="C23" t="s">
        <v>248</v>
      </c>
      <c r="D23" t="s">
        <v>250</v>
      </c>
    </row>
    <row r="24" spans="1:4" x14ac:dyDescent="0.3">
      <c r="A24" t="s">
        <v>183</v>
      </c>
      <c r="B24" t="s">
        <v>188</v>
      </c>
      <c r="C24" t="s">
        <v>189</v>
      </c>
      <c r="D24" t="s">
        <v>190</v>
      </c>
    </row>
    <row r="25" spans="1:4" x14ac:dyDescent="0.3">
      <c r="A25" t="s">
        <v>184</v>
      </c>
      <c r="B25" t="s">
        <v>245</v>
      </c>
      <c r="C25" t="s">
        <v>249</v>
      </c>
      <c r="D25" t="s">
        <v>251</v>
      </c>
    </row>
    <row r="26" spans="1:4" x14ac:dyDescent="0.3">
      <c r="A26" t="s">
        <v>191</v>
      </c>
      <c r="B26" t="s">
        <v>192</v>
      </c>
      <c r="C26" t="s">
        <v>193</v>
      </c>
      <c r="D26" t="s">
        <v>194</v>
      </c>
    </row>
    <row r="27" spans="1:4" x14ac:dyDescent="0.3">
      <c r="A27" t="s">
        <v>196</v>
      </c>
      <c r="B27" t="s">
        <v>195</v>
      </c>
      <c r="C27" t="s">
        <v>104</v>
      </c>
      <c r="D27" t="s">
        <v>197</v>
      </c>
    </row>
    <row r="28" spans="1:4" x14ac:dyDescent="0.3">
      <c r="A28" t="s">
        <v>200</v>
      </c>
      <c r="B28" t="s">
        <v>198</v>
      </c>
      <c r="C28" t="s">
        <v>193</v>
      </c>
      <c r="D28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Tbl1 Sampling effort</vt:lpstr>
      <vt:lpstr>Table1a Female and SMBKC_Effort</vt:lpstr>
      <vt:lpstr>NBS sampling effort</vt:lpstr>
      <vt:lpstr>Tbl2 ModelParams</vt:lpstr>
      <vt:lpstr>Estimated weights</vt:lpstr>
      <vt:lpstr>Tbl2_Log10ModelParams</vt:lpstr>
      <vt:lpstr>Tbl3 ANCOVA</vt:lpstr>
      <vt:lpstr>Tbl3 ANCOVA_LOG10</vt:lpstr>
      <vt:lpstr>Tbl3_ANCOVA_LOG10_REDUCED</vt:lpstr>
      <vt:lpstr>Tbl4 PctDif</vt:lpstr>
      <vt:lpstr>Tbl5Params</vt:lpstr>
      <vt:lpstr>Tbl6 ThermalStanza</vt:lpstr>
      <vt:lpstr>Tbl7_meanWeights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2020-05-29T01:13:19Z</dcterms:created>
  <dcterms:modified xsi:type="dcterms:W3CDTF">2024-02-22T02:01:28Z</dcterms:modified>
</cp:coreProperties>
</file>