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.richar\Work\GitRepos\EBSCrabLengthWeight\WCL_work\BBRKC\AIC tables\"/>
    </mc:Choice>
  </mc:AlternateContent>
  <bookViews>
    <workbookView xWindow="480" yWindow="120" windowWidth="18195" windowHeight="12330" activeTab="3"/>
  </bookViews>
  <sheets>
    <sheet name="AIC" sheetId="1" r:id="rId1"/>
    <sheet name="Formatted_For_Paper" sheetId="3" r:id="rId2"/>
    <sheet name="LOG10FORPAPER" sheetId="4" r:id="rId3"/>
    <sheet name="log10_for_graphics" sheetId="5" r:id="rId4"/>
  </sheets>
  <calcPr calcId="162913"/>
</workbook>
</file>

<file path=xl/calcChain.xml><?xml version="1.0" encoding="utf-8"?>
<calcChain xmlns="http://schemas.openxmlformats.org/spreadsheetml/2006/main">
  <c r="H22" i="5" l="1"/>
  <c r="H23" i="5"/>
  <c r="I4" i="4" l="1"/>
  <c r="J4" i="4"/>
  <c r="K3" i="4" s="1"/>
  <c r="J3" i="4"/>
  <c r="I3" i="4"/>
  <c r="H3" i="4"/>
  <c r="G3" i="4"/>
  <c r="F3" i="4"/>
  <c r="K4" i="4" l="1"/>
  <c r="G4" i="4"/>
  <c r="F4" i="4"/>
  <c r="G2" i="4"/>
  <c r="F2" i="4"/>
  <c r="H2" i="4" l="1"/>
  <c r="H4" i="4"/>
  <c r="I2" i="4" s="1"/>
  <c r="J2" i="4" s="1"/>
  <c r="I9" i="5"/>
  <c r="I8" i="5"/>
  <c r="I5" i="5"/>
  <c r="I4" i="5"/>
  <c r="H9" i="5"/>
  <c r="H8" i="5"/>
  <c r="H5" i="5"/>
  <c r="H4" i="5"/>
  <c r="K2" i="4" l="1"/>
  <c r="G7" i="1"/>
  <c r="F7" i="1"/>
  <c r="H7" i="1" l="1"/>
  <c r="G6" i="1"/>
  <c r="F6" i="1"/>
  <c r="F4" i="1"/>
  <c r="G4" i="1"/>
  <c r="G5" i="1"/>
  <c r="F5" i="1"/>
  <c r="G2" i="1"/>
  <c r="H2" i="1" s="1"/>
  <c r="F2" i="1"/>
  <c r="G3" i="1"/>
  <c r="F3" i="1"/>
  <c r="G14" i="1"/>
  <c r="F14" i="1"/>
  <c r="F9" i="1"/>
  <c r="G9" i="1"/>
  <c r="F15" i="1"/>
  <c r="H15" i="1" s="1"/>
  <c r="G15" i="1"/>
  <c r="F12" i="1"/>
  <c r="G12" i="1"/>
  <c r="G11" i="1"/>
  <c r="F11" i="1"/>
  <c r="F16" i="1"/>
  <c r="F8" i="1"/>
  <c r="G8" i="1"/>
  <c r="F10" i="1"/>
  <c r="G10" i="1"/>
  <c r="F13" i="1"/>
  <c r="G13" i="1"/>
  <c r="G19" i="1"/>
  <c r="F19" i="1"/>
  <c r="G16" i="1"/>
  <c r="H3" i="1" l="1"/>
  <c r="H6" i="1"/>
  <c r="H16" i="1"/>
  <c r="H9" i="1"/>
  <c r="H5" i="1"/>
  <c r="H4" i="1"/>
  <c r="H12" i="1"/>
  <c r="H10" i="1"/>
  <c r="H8" i="1"/>
  <c r="H14" i="1"/>
  <c r="H13" i="1"/>
  <c r="H11" i="1"/>
  <c r="H19" i="1"/>
  <c r="F17" i="1"/>
  <c r="G17" i="1"/>
  <c r="G20" i="1"/>
  <c r="F20" i="1"/>
  <c r="F18" i="1"/>
  <c r="G18" i="1"/>
  <c r="F22" i="1"/>
  <c r="G22" i="1"/>
  <c r="F23" i="1"/>
  <c r="G23" i="1"/>
  <c r="H23" i="1" s="1"/>
  <c r="F21" i="1"/>
  <c r="G21" i="1"/>
  <c r="H21" i="1" l="1"/>
  <c r="H20" i="1"/>
  <c r="H22" i="1"/>
  <c r="H18" i="1"/>
  <c r="H17" i="1"/>
  <c r="F24" i="1"/>
  <c r="G24" i="1"/>
  <c r="H24" i="1" l="1"/>
  <c r="I24" i="1" l="1"/>
  <c r="I15" i="1"/>
  <c r="I7" i="1"/>
  <c r="J7" i="1" s="1"/>
  <c r="I2" i="1"/>
  <c r="I6" i="1"/>
  <c r="J6" i="1" s="1"/>
  <c r="I3" i="1"/>
  <c r="J3" i="1" s="1"/>
  <c r="I8" i="1"/>
  <c r="J8" i="1" s="1"/>
  <c r="I23" i="1"/>
  <c r="J23" i="1" s="1"/>
  <c r="I11" i="1"/>
  <c r="I9" i="1"/>
  <c r="I14" i="1"/>
  <c r="I4" i="1"/>
  <c r="J4" i="1" s="1"/>
  <c r="I19" i="1"/>
  <c r="J19" i="1" s="1"/>
  <c r="I12" i="1"/>
  <c r="J12" i="1" s="1"/>
  <c r="I13" i="1"/>
  <c r="J13" i="1" s="1"/>
  <c r="I5" i="1"/>
  <c r="J5" i="1" s="1"/>
  <c r="I10" i="1"/>
  <c r="I16" i="1"/>
  <c r="I17" i="1"/>
  <c r="I18" i="1"/>
  <c r="I21" i="1"/>
  <c r="J21" i="1" s="1"/>
  <c r="I20" i="1"/>
  <c r="J20" i="1" s="1"/>
  <c r="I22" i="1"/>
  <c r="J22" i="1" s="1"/>
  <c r="J24" i="1"/>
  <c r="J10" i="1"/>
  <c r="J11" i="1"/>
  <c r="J15" i="1"/>
  <c r="J2" i="1"/>
  <c r="J9" i="1"/>
  <c r="J14" i="1"/>
  <c r="J18" i="1"/>
  <c r="J17" i="1"/>
  <c r="J16" i="1"/>
  <c r="K23" i="1" l="1"/>
  <c r="K13" i="1"/>
  <c r="K22" i="1"/>
  <c r="K3" i="1"/>
  <c r="K21" i="1"/>
  <c r="K8" i="1"/>
  <c r="K19" i="1"/>
  <c r="K16" i="1"/>
  <c r="K15" i="1"/>
  <c r="K2" i="1"/>
  <c r="K17" i="1"/>
  <c r="K12" i="1"/>
  <c r="K6" i="1"/>
  <c r="K5" i="1"/>
  <c r="K14" i="1"/>
  <c r="K7" i="1"/>
  <c r="K20" i="1"/>
  <c r="K18" i="1"/>
  <c r="K11" i="1"/>
  <c r="K10" i="1"/>
  <c r="K24" i="1"/>
  <c r="K4" i="1"/>
  <c r="K9" i="1"/>
</calcChain>
</file>

<file path=xl/sharedStrings.xml><?xml version="1.0" encoding="utf-8"?>
<sst xmlns="http://schemas.openxmlformats.org/spreadsheetml/2006/main" count="521" uniqueCount="89">
  <si>
    <t>Hyp</t>
  </si>
  <si>
    <t>Params</t>
  </si>
  <si>
    <t>LLH</t>
  </si>
  <si>
    <t>n</t>
  </si>
  <si>
    <t>AIC</t>
  </si>
  <si>
    <t>Correction</t>
  </si>
  <si>
    <t>AICc</t>
  </si>
  <si>
    <t>Delta</t>
  </si>
  <si>
    <t>Likelihood</t>
  </si>
  <si>
    <t>wi</t>
  </si>
  <si>
    <t>Null</t>
  </si>
  <si>
    <t>Nul</t>
  </si>
  <si>
    <t>Model 1</t>
  </si>
  <si>
    <t>Coefficients:</t>
  </si>
  <si>
    <t>Estimate</t>
  </si>
  <si>
    <t>Std.</t>
  </si>
  <si>
    <t>Error</t>
  </si>
  <si>
    <t>Model 2</t>
  </si>
  <si>
    <t>Model 3</t>
  </si>
  <si>
    <t>Model 4</t>
  </si>
  <si>
    <t>Model 6</t>
  </si>
  <si>
    <t>Model 7</t>
  </si>
  <si>
    <t>Model 8</t>
  </si>
  <si>
    <t>Model 9</t>
  </si>
  <si>
    <t>a</t>
  </si>
  <si>
    <t>b</t>
  </si>
  <si>
    <t>sd</t>
  </si>
  <si>
    <t xml:space="preserve"> -2 log L</t>
  </si>
  <si>
    <t>a(SC)</t>
  </si>
  <si>
    <t>b(SC)</t>
  </si>
  <si>
    <t>aOS</t>
  </si>
  <si>
    <t>bOS</t>
  </si>
  <si>
    <t>a(SC)b(SC)</t>
  </si>
  <si>
    <t>Model 5</t>
  </si>
  <si>
    <t>a(T)</t>
  </si>
  <si>
    <t>aT</t>
  </si>
  <si>
    <t>b(T)</t>
  </si>
  <si>
    <t>bT</t>
  </si>
  <si>
    <t>a(T)b(T)</t>
  </si>
  <si>
    <t>aTr</t>
  </si>
  <si>
    <t>bTr</t>
  </si>
  <si>
    <t>a(Tr)b(Tr)</t>
  </si>
  <si>
    <t>a(T,T2)b(T,T2)</t>
  </si>
  <si>
    <t>aT2</t>
  </si>
  <si>
    <t>bT2</t>
  </si>
  <si>
    <t>Model 11</t>
  </si>
  <si>
    <t>a(T,SC)b(T)</t>
  </si>
  <si>
    <t>Model 10</t>
  </si>
  <si>
    <t>Model 12</t>
  </si>
  <si>
    <t>a(T,SC)b(T,SC)</t>
  </si>
  <si>
    <t>a(T)b(T,SC)</t>
  </si>
  <si>
    <t>Tcrit=3.5</t>
  </si>
  <si>
    <t>a(SC,Tr)b(Tr)</t>
  </si>
  <si>
    <t>Model 13</t>
  </si>
  <si>
    <t>a(Tr)b(SC,Tr)</t>
  </si>
  <si>
    <t>Model 14</t>
  </si>
  <si>
    <t>a(SC,Tr)b(SC,Tr)</t>
  </si>
  <si>
    <t>Model 15</t>
  </si>
  <si>
    <t>a(T,SC)b</t>
  </si>
  <si>
    <t>Model 16</t>
  </si>
  <si>
    <t>Model 17</t>
  </si>
  <si>
    <t>a,b(T,SC)</t>
  </si>
  <si>
    <t>a(SC,T(SC))b</t>
  </si>
  <si>
    <t>Model 18</t>
  </si>
  <si>
    <t>a2T</t>
  </si>
  <si>
    <t>a(SC#T))b</t>
  </si>
  <si>
    <t>Model 19</t>
  </si>
  <si>
    <t>#</t>
  </si>
  <si>
    <t>a,b(T(SC),SC)</t>
  </si>
  <si>
    <t>Model 20</t>
  </si>
  <si>
    <t>b2T</t>
  </si>
  <si>
    <t>Model 21</t>
  </si>
  <si>
    <t>a,b(T#SC)</t>
  </si>
  <si>
    <t>a(T#SC),b(T#SC)</t>
  </si>
  <si>
    <t>Model 22</t>
  </si>
  <si>
    <t>a(SC#Tr))b</t>
  </si>
  <si>
    <t>Model 23</t>
  </si>
  <si>
    <t>a2Tr</t>
  </si>
  <si>
    <t>SE</t>
  </si>
  <si>
    <t xml:space="preserve">Best </t>
  </si>
  <si>
    <t>L:</t>
  </si>
  <si>
    <t>log</t>
  </si>
  <si>
    <t>-2logL</t>
  </si>
  <si>
    <t>a_cold_NS</t>
  </si>
  <si>
    <t>a_cold_OS</t>
  </si>
  <si>
    <t>a_warm_NS</t>
  </si>
  <si>
    <t>a_warm_OS</t>
  </si>
  <si>
    <t>MaxT</t>
  </si>
  <si>
    <t>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</si>
</sst>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quotePrefix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"/>
  <sheetViews>
    <sheetView topLeftCell="A18" workbookViewId="0">
      <selection activeCell="A21" sqref="A21:C21"/>
    </sheetView>
  </sheetViews>
  <sheetFormatPr defaultRowHeight="15" x14ac:dyDescent="0.25"/>
  <cols>
    <col min="1" max="1" width="12.28515625" bestFit="1" customWidth="1"/>
    <col min="2" max="2" width="15" bestFit="1" customWidth="1"/>
    <col min="9" max="11" width="12" bestFit="1" customWidth="1"/>
    <col min="16" max="16" width="11.5703125" customWidth="1"/>
  </cols>
  <sheetData>
    <row r="1" spans="1:20" x14ac:dyDescent="0.25">
      <c r="A1" s="9" t="s">
        <v>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/>
      <c r="N1" s="1"/>
      <c r="O1" s="1"/>
      <c r="P1" s="1"/>
      <c r="Q1" s="1"/>
      <c r="R1" s="1"/>
      <c r="S1" s="1"/>
      <c r="T1" s="1"/>
    </row>
    <row r="2" spans="1:20" x14ac:dyDescent="0.25">
      <c r="A2" s="2">
        <v>19</v>
      </c>
      <c r="B2" s="3" t="s">
        <v>65</v>
      </c>
      <c r="C2" s="2">
        <v>6</v>
      </c>
      <c r="D2">
        <v>-5297.9269999999997</v>
      </c>
      <c r="E2" s="2">
        <v>2462</v>
      </c>
      <c r="F2" s="2">
        <f t="shared" ref="F2:F24" si="0">D2+2*C2</f>
        <v>-5285.9269999999997</v>
      </c>
      <c r="G2" s="2">
        <f t="shared" ref="G2:G24" si="1">(2*C2*(C2+1))/(E2-C2-1)</f>
        <v>3.4215885947046845E-2</v>
      </c>
      <c r="H2" s="2">
        <f t="shared" ref="H2:H24" si="2">F2+G2</f>
        <v>-5285.892784114053</v>
      </c>
      <c r="I2" s="2">
        <f t="shared" ref="I2:I24" si="3">H2-MIN($H$2:$H$24)</f>
        <v>0</v>
      </c>
      <c r="J2" s="2">
        <f t="shared" ref="J2:J24" si="4">EXP(-0.5*I2)</f>
        <v>1</v>
      </c>
      <c r="K2" s="2">
        <f t="shared" ref="K2:K24" si="5">J2/SUM($J$2:$J$24)</f>
        <v>0.28972905413447092</v>
      </c>
      <c r="M2" s="2"/>
      <c r="N2" s="2"/>
      <c r="P2" s="2"/>
      <c r="Q2" s="2"/>
      <c r="R2" s="2"/>
      <c r="S2" s="2"/>
      <c r="T2" s="2"/>
    </row>
    <row r="3" spans="1:20" x14ac:dyDescent="0.25">
      <c r="A3" s="2">
        <v>18</v>
      </c>
      <c r="B3" s="3" t="s">
        <v>62</v>
      </c>
      <c r="C3" s="2">
        <v>5</v>
      </c>
      <c r="D3">
        <v>-5295.6509999999998</v>
      </c>
      <c r="E3" s="2">
        <v>2462</v>
      </c>
      <c r="F3" s="2">
        <f t="shared" si="0"/>
        <v>-5285.6509999999998</v>
      </c>
      <c r="G3" s="2">
        <f t="shared" si="1"/>
        <v>2.4429967426710098E-2</v>
      </c>
      <c r="H3" s="2">
        <f t="shared" si="2"/>
        <v>-5285.626570032573</v>
      </c>
      <c r="I3" s="2">
        <f t="shared" si="3"/>
        <v>0.26621408148002956</v>
      </c>
      <c r="J3" s="2">
        <f t="shared" si="4"/>
        <v>0.87537138669269277</v>
      </c>
      <c r="K3" s="2">
        <f t="shared" si="5"/>
        <v>0.25362052388285405</v>
      </c>
      <c r="M3" s="2"/>
      <c r="N3" s="2"/>
      <c r="P3" s="2"/>
      <c r="Q3" s="2"/>
      <c r="R3" s="2"/>
      <c r="S3" s="2"/>
      <c r="T3" s="2"/>
    </row>
    <row r="4" spans="1:20" x14ac:dyDescent="0.25">
      <c r="A4" s="2">
        <v>21</v>
      </c>
      <c r="B4" s="3" t="s">
        <v>72</v>
      </c>
      <c r="C4" s="2">
        <v>6</v>
      </c>
      <c r="D4">
        <v>-5297.1090000000004</v>
      </c>
      <c r="E4" s="2">
        <v>2462</v>
      </c>
      <c r="F4" s="2">
        <f t="shared" si="0"/>
        <v>-5285.1090000000004</v>
      </c>
      <c r="G4" s="2">
        <f t="shared" si="1"/>
        <v>3.4215885947046845E-2</v>
      </c>
      <c r="H4" s="2">
        <f t="shared" si="2"/>
        <v>-5285.0747841140537</v>
      </c>
      <c r="I4" s="2">
        <f t="shared" si="3"/>
        <v>0.81799999999930151</v>
      </c>
      <c r="J4" s="2">
        <f t="shared" si="4"/>
        <v>0.66431423232244879</v>
      </c>
      <c r="K4" s="2">
        <f t="shared" si="5"/>
        <v>0.19247113417885028</v>
      </c>
      <c r="M4" s="2"/>
      <c r="N4" s="2"/>
      <c r="P4" s="2"/>
      <c r="Q4" s="2"/>
      <c r="R4" s="2"/>
      <c r="S4" s="2"/>
      <c r="T4" s="2"/>
    </row>
    <row r="5" spans="1:20" x14ac:dyDescent="0.25">
      <c r="A5" s="2">
        <v>20</v>
      </c>
      <c r="B5" s="3" t="s">
        <v>68</v>
      </c>
      <c r="C5" s="2">
        <v>5</v>
      </c>
      <c r="D5">
        <v>-5294.9179999999997</v>
      </c>
      <c r="E5" s="2">
        <v>2462</v>
      </c>
      <c r="F5" s="2">
        <f t="shared" si="0"/>
        <v>-5284.9179999999997</v>
      </c>
      <c r="G5" s="2">
        <f t="shared" si="1"/>
        <v>2.4429967426710098E-2</v>
      </c>
      <c r="H5" s="2">
        <f t="shared" si="2"/>
        <v>-5284.8935700325728</v>
      </c>
      <c r="I5" s="2">
        <f t="shared" si="3"/>
        <v>0.99921408148020419</v>
      </c>
      <c r="J5" s="2">
        <f t="shared" si="4"/>
        <v>0.60676904838723045</v>
      </c>
      <c r="K5" s="2">
        <f t="shared" si="5"/>
        <v>0.17579862246730532</v>
      </c>
      <c r="M5" s="2"/>
      <c r="N5" s="2"/>
      <c r="P5" s="2"/>
      <c r="Q5" s="2"/>
      <c r="R5" s="2"/>
      <c r="S5" s="2"/>
      <c r="T5" s="2"/>
    </row>
    <row r="6" spans="1:20" x14ac:dyDescent="0.25">
      <c r="A6" s="5">
        <v>22</v>
      </c>
      <c r="B6" s="3" t="s">
        <v>73</v>
      </c>
      <c r="C6" s="2">
        <v>9</v>
      </c>
      <c r="D6">
        <v>-5298.1180000000004</v>
      </c>
      <c r="E6" s="2">
        <v>2462</v>
      </c>
      <c r="F6" s="2">
        <f t="shared" si="0"/>
        <v>-5280.1180000000004</v>
      </c>
      <c r="G6" s="2">
        <f t="shared" si="1"/>
        <v>7.3409461663947795E-2</v>
      </c>
      <c r="H6" s="2">
        <f t="shared" si="2"/>
        <v>-5280.0445905383367</v>
      </c>
      <c r="I6" s="2">
        <f t="shared" si="3"/>
        <v>5.8481935757163228</v>
      </c>
      <c r="J6" s="2">
        <f t="shared" si="4"/>
        <v>5.3713184410263362E-2</v>
      </c>
      <c r="K6" s="2">
        <f t="shared" si="5"/>
        <v>1.5562270113736015E-2</v>
      </c>
      <c r="M6" s="5"/>
      <c r="N6" s="2"/>
      <c r="P6" s="2"/>
      <c r="Q6" s="2"/>
      <c r="R6" s="2"/>
      <c r="S6" s="2"/>
      <c r="T6" s="2"/>
    </row>
    <row r="7" spans="1:20" x14ac:dyDescent="0.25">
      <c r="A7" s="5">
        <v>23</v>
      </c>
      <c r="B7" s="3" t="s">
        <v>75</v>
      </c>
      <c r="C7" s="2">
        <v>6</v>
      </c>
      <c r="D7">
        <v>-5291.6710000000003</v>
      </c>
      <c r="E7" s="2">
        <v>2462</v>
      </c>
      <c r="F7" s="2">
        <f t="shared" si="0"/>
        <v>-5279.6710000000003</v>
      </c>
      <c r="G7" s="2">
        <f t="shared" si="1"/>
        <v>3.4215885947046845E-2</v>
      </c>
      <c r="H7" s="2">
        <f t="shared" si="2"/>
        <v>-5279.6367841140536</v>
      </c>
      <c r="I7" s="2">
        <f t="shared" si="3"/>
        <v>6.2559999999994034</v>
      </c>
      <c r="J7" s="2">
        <f t="shared" si="4"/>
        <v>4.3805320341183562E-2</v>
      </c>
      <c r="K7" s="2">
        <f t="shared" si="5"/>
        <v>1.2691674028508614E-2</v>
      </c>
      <c r="M7" s="5"/>
      <c r="N7" s="2"/>
      <c r="P7" s="2"/>
      <c r="Q7" s="2"/>
      <c r="R7" s="2"/>
      <c r="S7" s="2"/>
      <c r="T7" s="2"/>
    </row>
    <row r="8" spans="1:20" x14ac:dyDescent="0.25">
      <c r="A8" s="2">
        <v>10</v>
      </c>
      <c r="B8" s="3" t="s">
        <v>46</v>
      </c>
      <c r="C8" s="2">
        <v>6</v>
      </c>
      <c r="D8">
        <v>-5291.5410000000002</v>
      </c>
      <c r="E8" s="2">
        <v>2462</v>
      </c>
      <c r="F8" s="2">
        <f t="shared" si="0"/>
        <v>-5279.5410000000002</v>
      </c>
      <c r="G8" s="2">
        <f t="shared" si="1"/>
        <v>3.4215885947046845E-2</v>
      </c>
      <c r="H8" s="2">
        <f t="shared" si="2"/>
        <v>-5279.5067841140535</v>
      </c>
      <c r="I8" s="2">
        <f t="shared" si="3"/>
        <v>6.3859999999995125</v>
      </c>
      <c r="J8" s="2">
        <f t="shared" si="4"/>
        <v>4.1048540414545219E-2</v>
      </c>
      <c r="K8" s="2">
        <f t="shared" si="5"/>
        <v>1.1892954787906791E-2</v>
      </c>
      <c r="M8" s="5"/>
      <c r="N8" s="2"/>
      <c r="P8" s="2"/>
      <c r="Q8" s="2"/>
      <c r="R8" s="2"/>
      <c r="S8" s="2"/>
      <c r="T8" s="2"/>
    </row>
    <row r="9" spans="1:20" x14ac:dyDescent="0.25">
      <c r="A9" s="2">
        <v>16</v>
      </c>
      <c r="B9" s="3" t="s">
        <v>58</v>
      </c>
      <c r="C9" s="2">
        <v>5</v>
      </c>
      <c r="D9">
        <v>-5289.4679999999998</v>
      </c>
      <c r="E9" s="2">
        <v>2462</v>
      </c>
      <c r="F9" s="2">
        <f t="shared" si="0"/>
        <v>-5279.4679999999998</v>
      </c>
      <c r="G9" s="2">
        <f t="shared" si="1"/>
        <v>2.4429967426710098E-2</v>
      </c>
      <c r="H9" s="2">
        <f t="shared" si="2"/>
        <v>-5279.443570032573</v>
      </c>
      <c r="I9" s="2">
        <f t="shared" si="3"/>
        <v>6.4492140814800223</v>
      </c>
      <c r="J9" s="2">
        <f t="shared" si="4"/>
        <v>3.9771407048615738E-2</v>
      </c>
      <c r="K9" s="2">
        <f t="shared" si="5"/>
        <v>1.1522932145792468E-2</v>
      </c>
      <c r="M9" s="5"/>
      <c r="N9" s="2"/>
      <c r="P9" s="2"/>
      <c r="Q9" s="2"/>
      <c r="R9" s="2"/>
      <c r="S9" s="2"/>
      <c r="T9" s="2"/>
    </row>
    <row r="10" spans="1:20" x14ac:dyDescent="0.25">
      <c r="A10" s="2">
        <v>11</v>
      </c>
      <c r="B10" s="3" t="s">
        <v>50</v>
      </c>
      <c r="C10" s="2">
        <v>6</v>
      </c>
      <c r="D10">
        <v>-5291.24</v>
      </c>
      <c r="E10" s="2">
        <v>2462</v>
      </c>
      <c r="F10" s="2">
        <f t="shared" si="0"/>
        <v>-5279.24</v>
      </c>
      <c r="G10" s="2">
        <f t="shared" si="1"/>
        <v>3.4215885947046845E-2</v>
      </c>
      <c r="H10" s="2">
        <f t="shared" si="2"/>
        <v>-5279.2057841140531</v>
      </c>
      <c r="I10" s="2">
        <f t="shared" si="3"/>
        <v>6.6869999999998981</v>
      </c>
      <c r="J10" s="2">
        <f t="shared" si="4"/>
        <v>3.5313145167935711E-2</v>
      </c>
      <c r="K10" s="2">
        <f t="shared" si="5"/>
        <v>1.0231244148019276E-2</v>
      </c>
      <c r="M10" s="5"/>
      <c r="N10" s="2"/>
      <c r="P10" s="2"/>
      <c r="Q10" s="2"/>
      <c r="R10" s="2"/>
      <c r="S10" s="2"/>
      <c r="T10" s="2"/>
    </row>
    <row r="11" spans="1:20" x14ac:dyDescent="0.25">
      <c r="A11" s="2">
        <v>13</v>
      </c>
      <c r="B11" s="3" t="s">
        <v>52</v>
      </c>
      <c r="C11" s="2">
        <v>6</v>
      </c>
      <c r="D11">
        <v>-5290.6509999999998</v>
      </c>
      <c r="E11" s="2">
        <v>2462</v>
      </c>
      <c r="F11" s="2">
        <f t="shared" si="0"/>
        <v>-5278.6509999999998</v>
      </c>
      <c r="G11" s="2">
        <f t="shared" si="1"/>
        <v>3.4215885947046845E-2</v>
      </c>
      <c r="H11" s="2">
        <f t="shared" si="2"/>
        <v>-5278.6167841140532</v>
      </c>
      <c r="I11" s="2">
        <f t="shared" si="3"/>
        <v>7.2759999999998399</v>
      </c>
      <c r="J11" s="2">
        <f t="shared" si="4"/>
        <v>2.630490119333001E-2</v>
      </c>
      <c r="K11" s="2">
        <f t="shared" si="5"/>
        <v>7.6212941418442202E-3</v>
      </c>
    </row>
    <row r="12" spans="1:20" x14ac:dyDescent="0.25">
      <c r="A12" s="2">
        <v>14</v>
      </c>
      <c r="B12" t="s">
        <v>54</v>
      </c>
      <c r="C12" s="2">
        <v>6</v>
      </c>
      <c r="D12">
        <v>-5290.4440000000004</v>
      </c>
      <c r="E12" s="2">
        <v>2462</v>
      </c>
      <c r="F12" s="2">
        <f t="shared" si="0"/>
        <v>-5278.4440000000004</v>
      </c>
      <c r="G12" s="2">
        <f t="shared" si="1"/>
        <v>3.4215885947046845E-2</v>
      </c>
      <c r="H12" s="2">
        <f t="shared" si="2"/>
        <v>-5278.4097841140538</v>
      </c>
      <c r="I12" s="2">
        <f t="shared" si="3"/>
        <v>7.4829999999992651</v>
      </c>
      <c r="J12" s="2">
        <f t="shared" si="4"/>
        <v>2.3718498686626108E-2</v>
      </c>
      <c r="K12" s="2">
        <f t="shared" si="5"/>
        <v>6.8719381899658731E-3</v>
      </c>
    </row>
    <row r="13" spans="1:20" x14ac:dyDescent="0.25">
      <c r="A13" s="2">
        <v>12</v>
      </c>
      <c r="B13" s="3" t="s">
        <v>49</v>
      </c>
      <c r="C13" s="2">
        <v>7</v>
      </c>
      <c r="D13" s="8">
        <v>-5291.7219999999998</v>
      </c>
      <c r="E13" s="2">
        <v>2462</v>
      </c>
      <c r="F13" s="2">
        <f t="shared" si="0"/>
        <v>-5277.7219999999998</v>
      </c>
      <c r="G13" s="2">
        <f t="shared" si="1"/>
        <v>4.5639771801140996E-2</v>
      </c>
      <c r="H13" s="2">
        <f t="shared" si="2"/>
        <v>-5277.676360228199</v>
      </c>
      <c r="I13" s="2">
        <f t="shared" si="3"/>
        <v>8.2164238858540557</v>
      </c>
      <c r="J13" s="2">
        <f t="shared" si="4"/>
        <v>1.6437138808268664E-2</v>
      </c>
      <c r="K13" s="2">
        <f t="shared" si="5"/>
        <v>4.7623166795966853E-3</v>
      </c>
    </row>
    <row r="14" spans="1:20" x14ac:dyDescent="0.25">
      <c r="A14" s="2">
        <v>17</v>
      </c>
      <c r="B14" s="3" t="s">
        <v>61</v>
      </c>
      <c r="C14" s="2">
        <v>5</v>
      </c>
      <c r="D14">
        <v>-5287.5069999999996</v>
      </c>
      <c r="E14" s="2">
        <v>2462</v>
      </c>
      <c r="F14" s="2">
        <f t="shared" si="0"/>
        <v>-5277.5069999999996</v>
      </c>
      <c r="G14" s="2">
        <f t="shared" si="1"/>
        <v>2.4429967426710098E-2</v>
      </c>
      <c r="H14" s="2">
        <f t="shared" si="2"/>
        <v>-5277.4825700325728</v>
      </c>
      <c r="I14" s="2">
        <f t="shared" si="3"/>
        <v>8.4102140814802624</v>
      </c>
      <c r="J14" s="2">
        <f t="shared" si="4"/>
        <v>1.4919189022559716E-2</v>
      </c>
      <c r="K14" s="2">
        <f t="shared" si="5"/>
        <v>4.3225225239596089E-3</v>
      </c>
    </row>
    <row r="15" spans="1:20" x14ac:dyDescent="0.25">
      <c r="A15" s="2">
        <v>15</v>
      </c>
      <c r="B15" t="s">
        <v>56</v>
      </c>
      <c r="C15" s="2">
        <v>7</v>
      </c>
      <c r="D15">
        <v>-5290.7309999999998</v>
      </c>
      <c r="E15" s="2">
        <v>2462</v>
      </c>
      <c r="F15" s="2">
        <f t="shared" si="0"/>
        <v>-5276.7309999999998</v>
      </c>
      <c r="G15" s="2">
        <f t="shared" si="1"/>
        <v>4.5639771801140996E-2</v>
      </c>
      <c r="H15" s="2">
        <f t="shared" si="2"/>
        <v>-5276.685360228199</v>
      </c>
      <c r="I15" s="2">
        <f t="shared" si="3"/>
        <v>9.2074238858540411</v>
      </c>
      <c r="J15" s="2">
        <f t="shared" si="4"/>
        <v>1.0014593068144909E-2</v>
      </c>
      <c r="K15" s="2">
        <f t="shared" si="5"/>
        <v>2.9015185771752538E-3</v>
      </c>
    </row>
    <row r="16" spans="1:20" x14ac:dyDescent="0.25">
      <c r="A16" s="2">
        <v>8</v>
      </c>
      <c r="B16" s="3" t="s">
        <v>41</v>
      </c>
      <c r="C16" s="2">
        <v>5</v>
      </c>
      <c r="D16">
        <v>-5234.5379999999996</v>
      </c>
      <c r="E16" s="2">
        <v>2462</v>
      </c>
      <c r="F16" s="2">
        <f t="shared" si="0"/>
        <v>-5224.5379999999996</v>
      </c>
      <c r="G16" s="2">
        <f t="shared" si="1"/>
        <v>2.4429967426710098E-2</v>
      </c>
      <c r="H16" s="2">
        <f t="shared" si="2"/>
        <v>-5224.5135700325727</v>
      </c>
      <c r="I16" s="2">
        <f t="shared" si="3"/>
        <v>61.379214081480313</v>
      </c>
      <c r="J16" s="2">
        <f t="shared" si="4"/>
        <v>4.6954044847064535E-14</v>
      </c>
      <c r="K16" s="2">
        <f t="shared" si="5"/>
        <v>1.3603951001327536E-14</v>
      </c>
    </row>
    <row r="17" spans="1:24" x14ac:dyDescent="0.25">
      <c r="A17" s="2">
        <v>7</v>
      </c>
      <c r="B17" s="3" t="s">
        <v>38</v>
      </c>
      <c r="C17" s="2">
        <v>5</v>
      </c>
      <c r="D17" s="7">
        <v>-5228.6329999999998</v>
      </c>
      <c r="E17" s="2">
        <v>2462</v>
      </c>
      <c r="F17" s="2">
        <f t="shared" si="0"/>
        <v>-5218.6329999999998</v>
      </c>
      <c r="G17" s="2">
        <f t="shared" si="1"/>
        <v>2.4429967426710098E-2</v>
      </c>
      <c r="H17" s="2">
        <f t="shared" si="2"/>
        <v>-5218.608570032573</v>
      </c>
      <c r="I17" s="2">
        <f t="shared" si="3"/>
        <v>67.284214081480059</v>
      </c>
      <c r="J17" s="2">
        <f t="shared" si="4"/>
        <v>2.4514246716161285E-15</v>
      </c>
      <c r="K17" s="2">
        <f t="shared" si="5"/>
        <v>7.1024895138924691E-16</v>
      </c>
    </row>
    <row r="18" spans="1:24" x14ac:dyDescent="0.25">
      <c r="A18" s="2">
        <v>5</v>
      </c>
      <c r="B18" s="10" t="s">
        <v>34</v>
      </c>
      <c r="C18" s="2">
        <v>4</v>
      </c>
      <c r="D18">
        <v>-5223.4979999999996</v>
      </c>
      <c r="E18" s="2">
        <v>2462</v>
      </c>
      <c r="F18" s="2">
        <f t="shared" si="0"/>
        <v>-5215.4979999999996</v>
      </c>
      <c r="G18" s="2">
        <f t="shared" si="1"/>
        <v>1.6280016280016279E-2</v>
      </c>
      <c r="H18" s="2">
        <f t="shared" si="2"/>
        <v>-5215.4817199837198</v>
      </c>
      <c r="I18" s="2">
        <f t="shared" si="3"/>
        <v>70.411064130333216</v>
      </c>
      <c r="J18" s="2">
        <f t="shared" si="4"/>
        <v>5.1337142509970486E-16</v>
      </c>
      <c r="K18" s="2">
        <f t="shared" si="5"/>
        <v>1.4873861741380287E-16</v>
      </c>
    </row>
    <row r="19" spans="1:24" x14ac:dyDescent="0.25">
      <c r="A19" s="2">
        <v>9</v>
      </c>
      <c r="B19" s="3" t="s">
        <v>42</v>
      </c>
      <c r="C19" s="2">
        <v>7</v>
      </c>
      <c r="D19">
        <v>-5228.6329999999998</v>
      </c>
      <c r="E19" s="2">
        <v>2462</v>
      </c>
      <c r="F19" s="2">
        <f t="shared" si="0"/>
        <v>-5214.6329999999998</v>
      </c>
      <c r="G19" s="2">
        <f t="shared" si="1"/>
        <v>4.5639771801140996E-2</v>
      </c>
      <c r="H19" s="2">
        <f t="shared" si="2"/>
        <v>-5214.587360228199</v>
      </c>
      <c r="I19" s="2">
        <f t="shared" si="3"/>
        <v>71.305423885853997</v>
      </c>
      <c r="J19" s="2">
        <f t="shared" si="4"/>
        <v>3.2826451480814677E-16</v>
      </c>
      <c r="K19" s="2">
        <f t="shared" si="5"/>
        <v>9.5107767381275387E-17</v>
      </c>
    </row>
    <row r="20" spans="1:24" x14ac:dyDescent="0.25">
      <c r="A20" s="2">
        <v>6</v>
      </c>
      <c r="B20" s="3" t="s">
        <v>36</v>
      </c>
      <c r="C20" s="2">
        <v>4</v>
      </c>
      <c r="D20">
        <v>-5221.3379999999997</v>
      </c>
      <c r="E20" s="2">
        <v>2462</v>
      </c>
      <c r="F20" s="2">
        <f t="shared" si="0"/>
        <v>-5213.3379999999997</v>
      </c>
      <c r="G20" s="2">
        <f t="shared" si="1"/>
        <v>1.6280016280016279E-2</v>
      </c>
      <c r="H20" s="2">
        <f t="shared" si="2"/>
        <v>-5213.32171998372</v>
      </c>
      <c r="I20" s="2">
        <f t="shared" si="3"/>
        <v>72.57106413033307</v>
      </c>
      <c r="J20" s="2">
        <f t="shared" si="4"/>
        <v>1.7433863895783846E-16</v>
      </c>
      <c r="K20" s="2">
        <f t="shared" si="5"/>
        <v>5.0510968964345561E-17</v>
      </c>
      <c r="L20" t="s">
        <v>79</v>
      </c>
      <c r="M20" s="3"/>
      <c r="N20" s="3"/>
      <c r="O20" s="3"/>
      <c r="P20" s="3"/>
      <c r="Q20" s="3"/>
      <c r="R20" s="3"/>
      <c r="S20" s="3"/>
      <c r="T20" s="3"/>
    </row>
    <row r="21" spans="1:24" x14ac:dyDescent="0.25">
      <c r="A21" s="2">
        <v>2</v>
      </c>
      <c r="B21" s="3" t="s">
        <v>28</v>
      </c>
      <c r="C21" s="2">
        <v>4</v>
      </c>
      <c r="D21">
        <v>-5206.348</v>
      </c>
      <c r="E21" s="2">
        <v>2462</v>
      </c>
      <c r="F21" s="2">
        <f t="shared" si="0"/>
        <v>-5198.348</v>
      </c>
      <c r="G21" s="2">
        <f t="shared" si="1"/>
        <v>1.6280016280016279E-2</v>
      </c>
      <c r="H21" s="2">
        <f t="shared" si="2"/>
        <v>-5198.3317199837202</v>
      </c>
      <c r="I21" s="2">
        <f t="shared" si="3"/>
        <v>87.561064130332852</v>
      </c>
      <c r="J21" s="2">
        <f t="shared" si="4"/>
        <v>9.6907303513089755E-20</v>
      </c>
      <c r="K21" s="2">
        <f t="shared" si="5"/>
        <v>2.8076861385569588E-20</v>
      </c>
      <c r="M21" s="3"/>
      <c r="N21" s="3"/>
      <c r="O21" s="3"/>
      <c r="P21" s="3"/>
      <c r="Q21" s="3"/>
      <c r="R21" s="3"/>
      <c r="S21" s="3"/>
      <c r="T21" s="3"/>
    </row>
    <row r="22" spans="1:24" x14ac:dyDescent="0.25">
      <c r="A22" s="2">
        <v>3</v>
      </c>
      <c r="B22" s="3" t="s">
        <v>29</v>
      </c>
      <c r="C22" s="2">
        <v>4</v>
      </c>
      <c r="D22" s="7">
        <v>-5206.2820000000002</v>
      </c>
      <c r="E22" s="2">
        <v>2462</v>
      </c>
      <c r="F22" s="2">
        <f t="shared" si="0"/>
        <v>-5198.2820000000002</v>
      </c>
      <c r="G22" s="2">
        <f t="shared" si="1"/>
        <v>1.6280016280016279E-2</v>
      </c>
      <c r="H22" s="2">
        <f t="shared" si="2"/>
        <v>-5198.2657199837204</v>
      </c>
      <c r="I22" s="2">
        <f t="shared" si="3"/>
        <v>87.627064130332656</v>
      </c>
      <c r="J22" s="2">
        <f t="shared" si="4"/>
        <v>9.3761552854721207E-20</v>
      </c>
      <c r="K22" s="2">
        <f t="shared" si="5"/>
        <v>2.7165446022777576E-20</v>
      </c>
      <c r="M22" s="3"/>
      <c r="N22" s="3"/>
      <c r="O22" s="3"/>
      <c r="P22" s="3"/>
      <c r="Q22" s="3"/>
      <c r="R22" s="3"/>
      <c r="S22" s="3"/>
      <c r="T22" s="3"/>
    </row>
    <row r="23" spans="1:24" x14ac:dyDescent="0.25">
      <c r="A23" s="2">
        <v>4</v>
      </c>
      <c r="B23" s="3" t="s">
        <v>32</v>
      </c>
      <c r="C23" s="2">
        <v>5</v>
      </c>
      <c r="D23">
        <v>-5206.3490000000002</v>
      </c>
      <c r="E23" s="2">
        <v>2462</v>
      </c>
      <c r="F23" s="2">
        <f t="shared" si="0"/>
        <v>-5196.3490000000002</v>
      </c>
      <c r="G23" s="2">
        <f t="shared" si="1"/>
        <v>2.4429967426710098E-2</v>
      </c>
      <c r="H23" s="2">
        <f t="shared" si="2"/>
        <v>-5196.3245700325733</v>
      </c>
      <c r="I23" s="2">
        <f t="shared" si="3"/>
        <v>89.568214081479709</v>
      </c>
      <c r="J23" s="2">
        <f t="shared" si="4"/>
        <v>3.552298359257573E-20</v>
      </c>
      <c r="K23" s="2">
        <f t="shared" si="5"/>
        <v>1.0292040436311297E-20</v>
      </c>
      <c r="M23" s="3"/>
      <c r="N23" s="3"/>
      <c r="O23" s="3"/>
      <c r="P23" s="3"/>
      <c r="Q23" s="3"/>
      <c r="R23" s="3"/>
      <c r="S23" s="3"/>
      <c r="T23" s="3"/>
    </row>
    <row r="24" spans="1:24" x14ac:dyDescent="0.25">
      <c r="A24" s="2">
        <v>1</v>
      </c>
      <c r="B24" s="2" t="s">
        <v>11</v>
      </c>
      <c r="C24" s="2">
        <v>3</v>
      </c>
      <c r="D24">
        <v>-5160.1809999999996</v>
      </c>
      <c r="E24" s="2">
        <v>2462</v>
      </c>
      <c r="F24" s="2">
        <f t="shared" si="0"/>
        <v>-5154.1809999999996</v>
      </c>
      <c r="G24" s="2">
        <f t="shared" si="1"/>
        <v>9.7640358014646055E-3</v>
      </c>
      <c r="H24" s="2">
        <f t="shared" si="2"/>
        <v>-5154.1712359641979</v>
      </c>
      <c r="I24" s="2">
        <f t="shared" si="3"/>
        <v>131.72154814985515</v>
      </c>
      <c r="J24" s="2">
        <f t="shared" si="4"/>
        <v>2.4947627185609627E-29</v>
      </c>
      <c r="K24" s="2">
        <f t="shared" si="5"/>
        <v>7.2280524273860903E-30</v>
      </c>
      <c r="M24" s="3"/>
      <c r="N24" s="3"/>
      <c r="O24" s="3"/>
      <c r="P24" s="3"/>
      <c r="Q24" s="3"/>
      <c r="R24" s="3"/>
      <c r="S24" s="3"/>
      <c r="T24" s="3"/>
    </row>
    <row r="25" spans="1:24" x14ac:dyDescent="0.25">
      <c r="A25" s="5"/>
      <c r="B25" s="3"/>
      <c r="C25" s="2"/>
      <c r="E25" s="2"/>
      <c r="F25" s="2"/>
      <c r="G25" s="2"/>
      <c r="H25" s="2"/>
      <c r="I25" s="2"/>
      <c r="J25" s="2"/>
      <c r="K25" s="2"/>
      <c r="M25" s="3"/>
      <c r="N25" s="3"/>
      <c r="O25" s="3"/>
      <c r="P25" s="3"/>
      <c r="Q25" s="3"/>
      <c r="R25" s="3"/>
      <c r="S25" s="3"/>
      <c r="T25" s="3"/>
    </row>
    <row r="26" spans="1:24" x14ac:dyDescent="0.25">
      <c r="A26" s="3"/>
      <c r="C26" s="2"/>
      <c r="D26" s="2"/>
      <c r="E26" s="2"/>
      <c r="F26" s="2"/>
      <c r="G26" s="2"/>
      <c r="H26" s="2"/>
      <c r="I26" s="2"/>
      <c r="J26" s="2"/>
      <c r="K26" s="2"/>
      <c r="M26" s="3"/>
      <c r="N26" s="3"/>
      <c r="O26" s="3"/>
      <c r="P26" s="3"/>
      <c r="Q26" s="3"/>
      <c r="R26" s="3"/>
      <c r="S26" s="3"/>
      <c r="T26" s="3"/>
    </row>
    <row r="27" spans="1:24" s="3" customFormat="1" x14ac:dyDescent="0.25">
      <c r="A27" s="3" t="s">
        <v>12</v>
      </c>
      <c r="F27" s="3" t="s">
        <v>17</v>
      </c>
      <c r="K27" s="3" t="s">
        <v>18</v>
      </c>
      <c r="P27" s="3" t="s">
        <v>19</v>
      </c>
      <c r="U27" s="3" t="s">
        <v>33</v>
      </c>
      <c r="V27"/>
      <c r="W27"/>
      <c r="X27"/>
    </row>
    <row r="28" spans="1:24" s="3" customFormat="1" x14ac:dyDescent="0.25">
      <c r="A28" s="3" t="s">
        <v>10</v>
      </c>
      <c r="F28" s="3" t="s">
        <v>28</v>
      </c>
      <c r="K28" s="3" t="s">
        <v>29</v>
      </c>
      <c r="M28"/>
      <c r="N28"/>
      <c r="O28"/>
      <c r="P28" s="3" t="s">
        <v>32</v>
      </c>
      <c r="Q28"/>
      <c r="R28"/>
      <c r="S28"/>
      <c r="T28"/>
      <c r="U28" s="3" t="s">
        <v>34</v>
      </c>
      <c r="V28"/>
      <c r="W28"/>
      <c r="X28"/>
    </row>
    <row r="29" spans="1:24" x14ac:dyDescent="0.25">
      <c r="A29" t="s">
        <v>13</v>
      </c>
      <c r="F29" s="6" t="s">
        <v>13</v>
      </c>
      <c r="K29" s="6" t="s">
        <v>13</v>
      </c>
      <c r="P29" t="s">
        <v>13</v>
      </c>
      <c r="U29" t="s">
        <v>13</v>
      </c>
    </row>
    <row r="30" spans="1:24" x14ac:dyDescent="0.25">
      <c r="A30" s="3"/>
      <c r="B30" s="3" t="s">
        <v>14</v>
      </c>
      <c r="C30" t="s">
        <v>15</v>
      </c>
      <c r="D30" t="s">
        <v>16</v>
      </c>
      <c r="G30" t="s">
        <v>14</v>
      </c>
      <c r="H30" t="s">
        <v>78</v>
      </c>
      <c r="L30" t="s">
        <v>14</v>
      </c>
      <c r="M30" t="s">
        <v>15</v>
      </c>
      <c r="N30" t="s">
        <v>16</v>
      </c>
      <c r="Q30" t="s">
        <v>14</v>
      </c>
      <c r="R30" t="s">
        <v>15</v>
      </c>
      <c r="S30" t="s">
        <v>16</v>
      </c>
      <c r="V30" t="s">
        <v>14</v>
      </c>
      <c r="W30" t="s">
        <v>15</v>
      </c>
      <c r="X30" t="s">
        <v>16</v>
      </c>
    </row>
    <row r="31" spans="1:24" x14ac:dyDescent="0.25">
      <c r="A31" t="s">
        <v>24</v>
      </c>
      <c r="B31">
        <v>-7.86180287</v>
      </c>
      <c r="C31">
        <v>3.3670049000000001E-2</v>
      </c>
      <c r="F31" t="s">
        <v>24</v>
      </c>
      <c r="G31">
        <v>-7.7765193200000002</v>
      </c>
      <c r="H31">
        <v>3.5621883E-2</v>
      </c>
      <c r="K31" t="s">
        <v>24</v>
      </c>
      <c r="L31">
        <v>-7.7741584149999996</v>
      </c>
      <c r="M31">
        <v>3.5754181099999997E-2</v>
      </c>
      <c r="P31" t="s">
        <v>24</v>
      </c>
      <c r="Q31">
        <v>-7.7768509132999997</v>
      </c>
      <c r="R31">
        <v>3.7411094999999998E-2</v>
      </c>
      <c r="U31" t="s">
        <v>24</v>
      </c>
      <c r="V31">
        <v>-7.8910890900000004</v>
      </c>
      <c r="W31">
        <v>3.3443533999999997E-2</v>
      </c>
    </row>
    <row r="32" spans="1:24" x14ac:dyDescent="0.25">
      <c r="A32" t="s">
        <v>25</v>
      </c>
      <c r="B32">
        <v>3.1506520899999999</v>
      </c>
      <c r="C32">
        <v>7.0253199999999998E-3</v>
      </c>
      <c r="F32" t="s">
        <v>30</v>
      </c>
      <c r="G32">
        <v>2.8888210000000001E-2</v>
      </c>
      <c r="H32">
        <v>4.2317989999999996E-3</v>
      </c>
      <c r="K32" t="s">
        <v>31</v>
      </c>
      <c r="L32">
        <v>5.857302E-3</v>
      </c>
      <c r="M32">
        <v>8.5857369999999998E-4</v>
      </c>
      <c r="P32" t="s">
        <v>30</v>
      </c>
      <c r="Q32">
        <v>3.2893538899999998E-2</v>
      </c>
      <c r="R32">
        <v>0.127188317</v>
      </c>
      <c r="U32" t="s">
        <v>35</v>
      </c>
      <c r="V32">
        <v>1.1839769999999999E-2</v>
      </c>
      <c r="W32">
        <v>1.4785270000000001E-3</v>
      </c>
    </row>
    <row r="33" spans="1:24" x14ac:dyDescent="0.25">
      <c r="A33" t="s">
        <v>26</v>
      </c>
      <c r="B33">
        <v>8.4849750000000002E-2</v>
      </c>
      <c r="C33">
        <v>1.2084820000000001E-3</v>
      </c>
      <c r="F33" t="s">
        <v>25</v>
      </c>
      <c r="G33">
        <v>3.1313338499999999</v>
      </c>
      <c r="H33">
        <v>7.5137729999999996E-3</v>
      </c>
      <c r="K33" t="s">
        <v>25</v>
      </c>
      <c r="L33">
        <v>3.130836494</v>
      </c>
      <c r="M33">
        <v>7.5437159999999998E-3</v>
      </c>
      <c r="P33" t="s">
        <v>25</v>
      </c>
      <c r="Q33">
        <v>3.1314041841</v>
      </c>
      <c r="R33">
        <v>7.8922860000000001E-3</v>
      </c>
      <c r="U33" t="s">
        <v>25</v>
      </c>
      <c r="V33">
        <v>3.1504377300000002</v>
      </c>
      <c r="W33">
        <v>6.9362540000000002E-3</v>
      </c>
    </row>
    <row r="34" spans="1:24" x14ac:dyDescent="0.25">
      <c r="A34" t="s">
        <v>27</v>
      </c>
      <c r="B34">
        <v>-5160.1809999999996</v>
      </c>
      <c r="F34" t="s">
        <v>26</v>
      </c>
      <c r="G34">
        <v>8.4061330000000004E-2</v>
      </c>
      <c r="H34">
        <v>1.1973109999999999E-3</v>
      </c>
      <c r="J34" s="7"/>
      <c r="K34" s="7" t="s">
        <v>26</v>
      </c>
      <c r="L34" s="7">
        <v>8.4060449999999995E-2</v>
      </c>
      <c r="M34" s="7">
        <v>1.1972553E-3</v>
      </c>
      <c r="N34" s="7"/>
      <c r="O34" s="7"/>
      <c r="P34" t="s">
        <v>31</v>
      </c>
      <c r="Q34">
        <v>-8.1367150000000003E-4</v>
      </c>
      <c r="R34">
        <v>2.5805025999999998E-2</v>
      </c>
      <c r="U34" t="s">
        <v>26</v>
      </c>
      <c r="V34">
        <v>8.3773420000000001E-2</v>
      </c>
      <c r="W34">
        <v>1.193298E-3</v>
      </c>
    </row>
    <row r="35" spans="1:24" x14ac:dyDescent="0.25">
      <c r="A35" t="s">
        <v>6</v>
      </c>
      <c r="B35">
        <v>-5154.1712359641979</v>
      </c>
      <c r="F35" t="s">
        <v>27</v>
      </c>
      <c r="G35">
        <v>-5206.348</v>
      </c>
      <c r="J35" s="7"/>
      <c r="K35" s="7"/>
      <c r="L35" s="7"/>
      <c r="M35" s="7"/>
      <c r="N35" s="7"/>
      <c r="O35" s="7"/>
      <c r="P35" t="s">
        <v>26</v>
      </c>
      <c r="Q35">
        <v>8.4065015600000001E-2</v>
      </c>
      <c r="R35">
        <v>1.197442E-3</v>
      </c>
    </row>
    <row r="36" spans="1:24" x14ac:dyDescent="0.25">
      <c r="F36" t="s">
        <v>6</v>
      </c>
      <c r="G36">
        <v>-5198.3317199837202</v>
      </c>
      <c r="J36" s="7"/>
      <c r="K36" t="s">
        <v>27</v>
      </c>
      <c r="L36" s="7">
        <v>-5206.2820000000002</v>
      </c>
      <c r="M36" s="7"/>
      <c r="O36" s="7"/>
      <c r="U36" t="s">
        <v>27</v>
      </c>
      <c r="V36">
        <v>-5223.4979999999996</v>
      </c>
    </row>
    <row r="37" spans="1:24" x14ac:dyDescent="0.25">
      <c r="J37" s="7"/>
      <c r="K37" s="7"/>
      <c r="L37" s="7"/>
      <c r="M37" s="7"/>
      <c r="N37" s="7"/>
      <c r="O37" s="7"/>
      <c r="P37" t="s">
        <v>27</v>
      </c>
      <c r="Q37">
        <v>-5206.3490000000002</v>
      </c>
    </row>
    <row r="38" spans="1:24" x14ac:dyDescent="0.25">
      <c r="J38" s="7"/>
      <c r="K38" s="7"/>
      <c r="L38" s="7"/>
      <c r="M38" s="7"/>
      <c r="N38" s="7"/>
      <c r="O38" s="7"/>
    </row>
    <row r="39" spans="1:24" x14ac:dyDescent="0.25">
      <c r="A39" s="3" t="s">
        <v>20</v>
      </c>
      <c r="F39" s="3" t="s">
        <v>21</v>
      </c>
      <c r="G39" s="7"/>
      <c r="H39" s="7"/>
      <c r="I39" s="7"/>
      <c r="J39" s="7"/>
      <c r="K39" s="3" t="s">
        <v>22</v>
      </c>
      <c r="P39" s="3" t="s">
        <v>23</v>
      </c>
      <c r="Q39" s="3"/>
      <c r="R39" s="3"/>
      <c r="S39" s="3"/>
      <c r="T39" s="3"/>
      <c r="U39" s="3" t="s">
        <v>47</v>
      </c>
      <c r="V39" s="3"/>
      <c r="W39" s="3"/>
      <c r="X39" s="3"/>
    </row>
    <row r="40" spans="1:24" x14ac:dyDescent="0.25">
      <c r="A40" s="3" t="s">
        <v>36</v>
      </c>
      <c r="F40" s="3" t="s">
        <v>38</v>
      </c>
      <c r="G40" s="7"/>
      <c r="H40" s="7"/>
      <c r="I40" s="7"/>
      <c r="J40" s="7"/>
      <c r="K40" s="3" t="s">
        <v>41</v>
      </c>
      <c r="P40" s="3" t="s">
        <v>42</v>
      </c>
      <c r="Q40" s="3"/>
      <c r="R40" s="3"/>
      <c r="S40" s="3"/>
      <c r="T40" s="3"/>
      <c r="U40" s="3" t="s">
        <v>46</v>
      </c>
      <c r="V40" s="3"/>
      <c r="W40" s="3"/>
      <c r="X40" s="3"/>
    </row>
    <row r="41" spans="1:24" x14ac:dyDescent="0.25">
      <c r="A41" t="s">
        <v>13</v>
      </c>
      <c r="F41" s="7" t="s">
        <v>13</v>
      </c>
      <c r="G41" s="7"/>
      <c r="H41" s="7"/>
      <c r="I41" s="7"/>
      <c r="J41" s="7"/>
      <c r="K41" t="s">
        <v>13</v>
      </c>
      <c r="L41" t="s">
        <v>51</v>
      </c>
      <c r="P41" s="3" t="s">
        <v>13</v>
      </c>
      <c r="U41" t="s">
        <v>13</v>
      </c>
    </row>
    <row r="42" spans="1:24" x14ac:dyDescent="0.25">
      <c r="B42" t="s">
        <v>14</v>
      </c>
      <c r="C42" t="s">
        <v>15</v>
      </c>
      <c r="D42" t="s">
        <v>16</v>
      </c>
      <c r="F42" s="7"/>
      <c r="G42" s="7" t="s">
        <v>14</v>
      </c>
      <c r="H42" s="7" t="s">
        <v>15</v>
      </c>
      <c r="I42" s="7" t="s">
        <v>16</v>
      </c>
      <c r="J42" s="7"/>
      <c r="L42" t="s">
        <v>14</v>
      </c>
      <c r="M42" t="s">
        <v>15</v>
      </c>
      <c r="N42" t="s">
        <v>16</v>
      </c>
      <c r="Q42" t="s">
        <v>14</v>
      </c>
      <c r="R42" t="s">
        <v>15</v>
      </c>
      <c r="S42" t="s">
        <v>16</v>
      </c>
      <c r="V42" t="s">
        <v>14</v>
      </c>
      <c r="W42" t="s">
        <v>15</v>
      </c>
      <c r="X42" t="s">
        <v>16</v>
      </c>
    </row>
    <row r="43" spans="1:24" x14ac:dyDescent="0.25">
      <c r="A43" t="s">
        <v>24</v>
      </c>
      <c r="B43">
        <v>-7.8590384679999996</v>
      </c>
      <c r="C43">
        <v>3.3256010699999998E-2</v>
      </c>
      <c r="F43" s="7" t="s">
        <v>24</v>
      </c>
      <c r="G43" s="7">
        <v>-8.0567042799999999</v>
      </c>
      <c r="H43" s="7">
        <v>8.0325584000000005E-2</v>
      </c>
      <c r="I43" s="7"/>
      <c r="J43" s="7"/>
      <c r="K43" t="s">
        <v>24</v>
      </c>
      <c r="L43">
        <v>-7.9391131499999998</v>
      </c>
      <c r="M43">
        <v>4.0215183000000002E-2</v>
      </c>
      <c r="P43" t="s">
        <v>24</v>
      </c>
      <c r="Q43">
        <v>-8.0565983600000006</v>
      </c>
      <c r="R43">
        <v>8.0321369000000004E-2</v>
      </c>
      <c r="U43" t="s">
        <v>24</v>
      </c>
      <c r="V43">
        <v>-7.9000659569999998</v>
      </c>
      <c r="W43">
        <v>8.1697138000000002E-2</v>
      </c>
    </row>
    <row r="44" spans="1:24" x14ac:dyDescent="0.25">
      <c r="A44" t="s">
        <v>37</v>
      </c>
      <c r="B44">
        <v>2.4264120000000002E-3</v>
      </c>
      <c r="C44">
        <v>3.0852339999999997E-4</v>
      </c>
      <c r="F44" s="7" t="s">
        <v>35</v>
      </c>
      <c r="G44" s="7">
        <v>7.2888400000000006E-2</v>
      </c>
      <c r="H44" s="7">
        <v>2.6968822E-2</v>
      </c>
      <c r="I44" s="7"/>
      <c r="J44" s="7"/>
      <c r="K44" t="s">
        <v>39</v>
      </c>
      <c r="L44">
        <v>0.23276932</v>
      </c>
      <c r="M44">
        <v>7.1123397000000005E-2</v>
      </c>
      <c r="P44" t="s">
        <v>35</v>
      </c>
      <c r="Q44">
        <v>7.2849700000000003E-2</v>
      </c>
      <c r="R44">
        <v>2.6967405999999999E-2</v>
      </c>
      <c r="U44" t="s">
        <v>35</v>
      </c>
      <c r="V44">
        <v>5.2015257000000002E-2</v>
      </c>
      <c r="W44">
        <v>2.6754370999999999E-2</v>
      </c>
    </row>
    <row r="45" spans="1:24" x14ac:dyDescent="0.25">
      <c r="A45" t="s">
        <v>25</v>
      </c>
      <c r="B45">
        <v>3.143862768</v>
      </c>
      <c r="C45">
        <v>6.9920874999999999E-3</v>
      </c>
      <c r="F45" s="7" t="s">
        <v>25</v>
      </c>
      <c r="G45" s="7">
        <v>3.1850412800000001</v>
      </c>
      <c r="H45" s="7">
        <v>1.6761285000000001E-2</v>
      </c>
      <c r="I45" s="7"/>
      <c r="J45" s="7"/>
      <c r="K45" t="s">
        <v>25</v>
      </c>
      <c r="L45">
        <v>3.1651063399999999</v>
      </c>
      <c r="M45">
        <v>8.3873339999999998E-3</v>
      </c>
      <c r="P45" t="s">
        <v>43</v>
      </c>
      <c r="Q45">
        <v>0</v>
      </c>
      <c r="R45">
        <v>0.28923522099999999</v>
      </c>
      <c r="U45" t="s">
        <v>30</v>
      </c>
      <c r="V45">
        <v>3.3726196999999999E-2</v>
      </c>
      <c r="W45">
        <v>4.2255740000000002E-3</v>
      </c>
    </row>
    <row r="46" spans="1:24" x14ac:dyDescent="0.25">
      <c r="A46" t="s">
        <v>26</v>
      </c>
      <c r="B46">
        <v>8.3801640999999996E-2</v>
      </c>
      <c r="C46">
        <v>1.1935181E-3</v>
      </c>
      <c r="F46" s="7" t="s">
        <v>37</v>
      </c>
      <c r="G46" s="7">
        <v>-1.2754390000000001E-2</v>
      </c>
      <c r="H46" s="7">
        <v>5.6256739999999998E-3</v>
      </c>
      <c r="I46" s="7"/>
      <c r="J46" s="7"/>
      <c r="K46" t="s">
        <v>40</v>
      </c>
      <c r="L46">
        <v>-4.2033399999999999E-2</v>
      </c>
      <c r="M46">
        <v>1.4850830000000001E-2</v>
      </c>
      <c r="P46" t="s">
        <v>25</v>
      </c>
      <c r="Q46">
        <v>3.1850176499999998</v>
      </c>
      <c r="R46">
        <v>1.6760405999999999E-2</v>
      </c>
      <c r="U46" t="s">
        <v>25</v>
      </c>
      <c r="V46">
        <v>3.149665562</v>
      </c>
      <c r="W46">
        <v>1.7131534E-2</v>
      </c>
    </row>
    <row r="47" spans="1:24" x14ac:dyDescent="0.25">
      <c r="F47" s="7" t="s">
        <v>26</v>
      </c>
      <c r="G47" s="7">
        <v>8.3686540000000004E-2</v>
      </c>
      <c r="H47" s="7">
        <v>1.1920679999999999E-3</v>
      </c>
      <c r="I47" s="7"/>
      <c r="J47" s="7"/>
      <c r="K47" t="s">
        <v>26</v>
      </c>
      <c r="L47">
        <v>8.3583160000000004E-2</v>
      </c>
      <c r="M47">
        <v>1.1905279999999999E-3</v>
      </c>
      <c r="P47" t="s">
        <v>37</v>
      </c>
      <c r="Q47">
        <v>-1.274572E-2</v>
      </c>
      <c r="R47">
        <v>5.6253789999999998E-3</v>
      </c>
      <c r="U47" t="s">
        <v>37</v>
      </c>
      <c r="V47">
        <v>-8.0427940000000007E-3</v>
      </c>
      <c r="W47">
        <v>5.5854880000000004E-3</v>
      </c>
    </row>
    <row r="48" spans="1:24" x14ac:dyDescent="0.25">
      <c r="A48" t="s">
        <v>27</v>
      </c>
      <c r="B48">
        <v>-5221.3379999999997</v>
      </c>
      <c r="F48" s="7"/>
      <c r="G48" s="7"/>
      <c r="H48" s="7"/>
      <c r="I48" s="7"/>
      <c r="J48" s="7"/>
      <c r="P48" t="s">
        <v>44</v>
      </c>
      <c r="Q48">
        <v>0</v>
      </c>
      <c r="R48">
        <v>6.2149825999999998E-2</v>
      </c>
      <c r="U48" t="s">
        <v>26</v>
      </c>
      <c r="V48">
        <v>8.2623655000000004E-2</v>
      </c>
      <c r="W48">
        <v>1.1768970000000001E-3</v>
      </c>
    </row>
    <row r="49" spans="1:24" x14ac:dyDescent="0.25">
      <c r="F49" t="s">
        <v>27</v>
      </c>
      <c r="G49" s="7">
        <v>-5228.6329999999998</v>
      </c>
      <c r="H49" s="7"/>
      <c r="J49" s="7"/>
      <c r="K49" t="s">
        <v>27</v>
      </c>
      <c r="L49">
        <v>-5234.5379999999996</v>
      </c>
      <c r="P49" t="s">
        <v>26</v>
      </c>
      <c r="Q49">
        <v>8.3682149999999997E-2</v>
      </c>
      <c r="R49">
        <v>1.191912E-3</v>
      </c>
    </row>
    <row r="50" spans="1:24" x14ac:dyDescent="0.25">
      <c r="J50" s="7"/>
      <c r="K50" s="7"/>
      <c r="L50" s="7"/>
      <c r="M50" s="7"/>
      <c r="N50" s="7"/>
      <c r="O50" s="7"/>
      <c r="U50" t="s">
        <v>27</v>
      </c>
      <c r="V50">
        <v>-5291.5410000000002</v>
      </c>
    </row>
    <row r="51" spans="1:24" x14ac:dyDescent="0.25">
      <c r="J51" s="3"/>
      <c r="P51" t="s">
        <v>27</v>
      </c>
      <c r="Q51">
        <v>-5228.6329999999998</v>
      </c>
    </row>
    <row r="52" spans="1:24" x14ac:dyDescent="0.25">
      <c r="A52" s="3" t="s">
        <v>45</v>
      </c>
      <c r="B52" s="3"/>
      <c r="C52" s="3"/>
      <c r="D52" s="3"/>
      <c r="E52" s="3"/>
      <c r="F52" s="3" t="s">
        <v>48</v>
      </c>
      <c r="J52" s="3"/>
      <c r="K52" s="3" t="s">
        <v>53</v>
      </c>
      <c r="P52" s="3" t="s">
        <v>55</v>
      </c>
      <c r="U52" s="3" t="s">
        <v>57</v>
      </c>
      <c r="W52" s="4"/>
    </row>
    <row r="53" spans="1:24" x14ac:dyDescent="0.25">
      <c r="A53" s="3" t="s">
        <v>50</v>
      </c>
      <c r="B53" s="3"/>
      <c r="C53" s="3"/>
      <c r="D53" s="3"/>
      <c r="E53" s="3"/>
      <c r="F53" s="3" t="s">
        <v>49</v>
      </c>
      <c r="K53" t="s">
        <v>52</v>
      </c>
      <c r="P53" t="s">
        <v>54</v>
      </c>
      <c r="U53" t="s">
        <v>56</v>
      </c>
      <c r="W53" s="4"/>
    </row>
    <row r="54" spans="1:24" x14ac:dyDescent="0.25">
      <c r="A54" t="s">
        <v>13</v>
      </c>
      <c r="F54" t="s">
        <v>13</v>
      </c>
      <c r="K54" t="s">
        <v>13</v>
      </c>
      <c r="P54" t="s">
        <v>13</v>
      </c>
      <c r="U54" t="s">
        <v>13</v>
      </c>
    </row>
    <row r="55" spans="1:24" x14ac:dyDescent="0.25">
      <c r="B55" t="s">
        <v>14</v>
      </c>
      <c r="C55" t="s">
        <v>15</v>
      </c>
      <c r="D55" t="s">
        <v>16</v>
      </c>
      <c r="G55" t="s">
        <v>14</v>
      </c>
      <c r="H55" t="s">
        <v>15</v>
      </c>
      <c r="I55" t="s">
        <v>16</v>
      </c>
      <c r="L55" t="s">
        <v>14</v>
      </c>
      <c r="M55" t="s">
        <v>15</v>
      </c>
      <c r="N55" t="s">
        <v>16</v>
      </c>
      <c r="Q55" t="s">
        <v>14</v>
      </c>
      <c r="R55" t="s">
        <v>15</v>
      </c>
      <c r="S55" t="s">
        <v>16</v>
      </c>
      <c r="V55" t="s">
        <v>14</v>
      </c>
      <c r="W55" t="s">
        <v>15</v>
      </c>
      <c r="X55" t="s">
        <v>16</v>
      </c>
    </row>
    <row r="56" spans="1:24" x14ac:dyDescent="0.25">
      <c r="A56" t="s">
        <v>24</v>
      </c>
      <c r="B56" s="4">
        <v>-7.8965563740000002</v>
      </c>
      <c r="C56">
        <v>8.1820722999999998E-2</v>
      </c>
      <c r="F56" t="s">
        <v>24</v>
      </c>
      <c r="G56">
        <v>-7.9064068970000001</v>
      </c>
      <c r="H56">
        <v>8.3041523000000006E-2</v>
      </c>
      <c r="K56" t="s">
        <v>24</v>
      </c>
      <c r="L56">
        <v>-7.8295377000000004</v>
      </c>
      <c r="M56">
        <v>4.2338918000000003E-2</v>
      </c>
      <c r="P56" t="s">
        <v>24</v>
      </c>
      <c r="Q56">
        <v>-7.8263637240000001</v>
      </c>
      <c r="R56">
        <v>4.2496188900000002E-2</v>
      </c>
      <c r="U56" t="s">
        <v>24</v>
      </c>
      <c r="V56">
        <v>-7.8332067040000002</v>
      </c>
      <c r="W56">
        <v>4.4368868999999998E-2</v>
      </c>
    </row>
    <row r="57" spans="1:24" x14ac:dyDescent="0.25">
      <c r="A57" t="s">
        <v>35</v>
      </c>
      <c r="B57" s="4">
        <v>5.1723775999999999E-2</v>
      </c>
      <c r="C57">
        <v>2.6760058199999999E-2</v>
      </c>
      <c r="F57" t="s">
        <v>35</v>
      </c>
      <c r="G57">
        <v>5.2586761000000003E-2</v>
      </c>
      <c r="H57">
        <v>2.6787357000000001E-2</v>
      </c>
      <c r="K57" t="s">
        <v>30</v>
      </c>
      <c r="L57">
        <v>3.1648999999999997E-2</v>
      </c>
      <c r="M57">
        <v>4.201481E-3</v>
      </c>
      <c r="P57" t="s">
        <v>39</v>
      </c>
      <c r="Q57">
        <v>0.179916678</v>
      </c>
      <c r="R57">
        <v>7.0672683099999994E-2</v>
      </c>
      <c r="U57" t="s">
        <v>30</v>
      </c>
      <c r="V57">
        <v>6.7287448E-2</v>
      </c>
      <c r="W57">
        <v>0.12543357199999999</v>
      </c>
    </row>
    <row r="58" spans="1:24" x14ac:dyDescent="0.25">
      <c r="A58" t="s">
        <v>25</v>
      </c>
      <c r="B58" s="4">
        <v>3.1489405129999999</v>
      </c>
      <c r="C58">
        <v>1.7159193499999999E-2</v>
      </c>
      <c r="F58" t="s">
        <v>30</v>
      </c>
      <c r="G58">
        <v>8.6998614000000002E-2</v>
      </c>
      <c r="H58">
        <v>0.125228703</v>
      </c>
      <c r="K58" t="s">
        <v>39</v>
      </c>
      <c r="L58">
        <v>0.18145805000000001</v>
      </c>
      <c r="M58">
        <v>7.0644624000000003E-2</v>
      </c>
      <c r="P58" t="s">
        <v>25</v>
      </c>
      <c r="Q58">
        <v>3.1397572789999999</v>
      </c>
      <c r="R58">
        <v>8.9520990999999994E-3</v>
      </c>
      <c r="U58" t="s">
        <v>39</v>
      </c>
      <c r="V58">
        <v>0.18296142900000001</v>
      </c>
      <c r="W58">
        <v>7.0896768999999998E-2</v>
      </c>
    </row>
    <row r="59" spans="1:24" x14ac:dyDescent="0.25">
      <c r="A59" t="s">
        <v>37</v>
      </c>
      <c r="B59" s="4">
        <v>-7.9858610000000003E-3</v>
      </c>
      <c r="C59">
        <v>5.5867078000000001E-3</v>
      </c>
      <c r="F59" t="s">
        <v>25</v>
      </c>
      <c r="G59">
        <v>3.1509899379999999</v>
      </c>
      <c r="H59">
        <v>1.7411222000000001E-2</v>
      </c>
      <c r="K59" t="s">
        <v>25</v>
      </c>
      <c r="L59">
        <v>3.1404221300000001</v>
      </c>
      <c r="M59">
        <v>8.9167859999999995E-3</v>
      </c>
      <c r="P59" t="s">
        <v>31</v>
      </c>
      <c r="Q59">
        <v>6.4118659999999996E-3</v>
      </c>
      <c r="R59">
        <v>8.5275290000000001E-4</v>
      </c>
      <c r="U59" t="s">
        <v>25</v>
      </c>
      <c r="V59">
        <v>3.1411959070000002</v>
      </c>
      <c r="W59">
        <v>9.3454290000000006E-3</v>
      </c>
    </row>
    <row r="60" spans="1:24" x14ac:dyDescent="0.25">
      <c r="A60" t="s">
        <v>31</v>
      </c>
      <c r="B60">
        <v>6.826431E-3</v>
      </c>
      <c r="C60">
        <v>8.5735420000000002E-4</v>
      </c>
      <c r="F60" t="s">
        <v>37</v>
      </c>
      <c r="G60">
        <v>-8.1576689999999993E-3</v>
      </c>
      <c r="H60">
        <v>5.5918599999999997E-3</v>
      </c>
      <c r="K60" t="s">
        <v>40</v>
      </c>
      <c r="L60">
        <v>-3.0713279999999999E-2</v>
      </c>
      <c r="M60">
        <v>1.4758868E-2</v>
      </c>
      <c r="P60" t="s">
        <v>40</v>
      </c>
      <c r="Q60">
        <v>-3.0393680999999999E-2</v>
      </c>
      <c r="R60">
        <v>1.4764925599999999E-2</v>
      </c>
      <c r="U60" t="s">
        <v>31</v>
      </c>
      <c r="V60">
        <v>-7.2357660000000002E-3</v>
      </c>
      <c r="W60">
        <v>2.5455357000000001E-2</v>
      </c>
    </row>
    <row r="61" spans="1:24" x14ac:dyDescent="0.25">
      <c r="A61" t="s">
        <v>26</v>
      </c>
      <c r="B61">
        <v>8.2627822000000004E-2</v>
      </c>
      <c r="C61">
        <v>1.1769376000000001E-3</v>
      </c>
      <c r="F61" t="s">
        <v>31</v>
      </c>
      <c r="G61">
        <v>-1.0814457E-2</v>
      </c>
      <c r="H61">
        <v>2.5407187000000001E-2</v>
      </c>
      <c r="K61" t="s">
        <v>26</v>
      </c>
      <c r="L61">
        <v>8.2630239999999994E-2</v>
      </c>
      <c r="M61">
        <v>1.1768130000000001E-3</v>
      </c>
      <c r="P61" t="s">
        <v>26</v>
      </c>
      <c r="Q61">
        <v>8.2640775999999999E-2</v>
      </c>
      <c r="R61">
        <v>1.1771137000000001E-3</v>
      </c>
      <c r="U61" t="s">
        <v>40</v>
      </c>
      <c r="V61">
        <v>-3.1026042E-2</v>
      </c>
      <c r="W61">
        <v>1.4811112E-2</v>
      </c>
    </row>
    <row r="62" spans="1:24" x14ac:dyDescent="0.25">
      <c r="F62" t="s">
        <v>26</v>
      </c>
      <c r="G62">
        <v>8.2620619000000006E-2</v>
      </c>
      <c r="H62">
        <v>1.176854E-3</v>
      </c>
      <c r="U62" t="s">
        <v>26</v>
      </c>
      <c r="V62">
        <v>8.2636925999999999E-2</v>
      </c>
      <c r="W62">
        <v>1.1770800000000001E-3</v>
      </c>
    </row>
    <row r="63" spans="1:24" x14ac:dyDescent="0.25">
      <c r="A63" t="s">
        <v>27</v>
      </c>
      <c r="B63">
        <v>-5291.24</v>
      </c>
      <c r="C63" s="4"/>
      <c r="K63" t="s">
        <v>27</v>
      </c>
      <c r="L63">
        <v>-5290.6509999999998</v>
      </c>
      <c r="P63" t="s">
        <v>27</v>
      </c>
      <c r="Q63">
        <v>-5290.4440000000004</v>
      </c>
    </row>
    <row r="64" spans="1:24" x14ac:dyDescent="0.25">
      <c r="C64" s="4"/>
      <c r="F64" t="s">
        <v>27</v>
      </c>
      <c r="G64" s="8">
        <v>-5291.7219999999998</v>
      </c>
      <c r="U64" t="s">
        <v>27</v>
      </c>
      <c r="V64">
        <v>-5290.7309999999998</v>
      </c>
    </row>
    <row r="66" spans="1:24" x14ac:dyDescent="0.25">
      <c r="A66" s="3" t="s">
        <v>59</v>
      </c>
      <c r="F66" s="3" t="s">
        <v>60</v>
      </c>
      <c r="K66" s="3" t="s">
        <v>63</v>
      </c>
      <c r="P66" s="3" t="s">
        <v>66</v>
      </c>
      <c r="U66" s="3" t="s">
        <v>69</v>
      </c>
    </row>
    <row r="67" spans="1:24" x14ac:dyDescent="0.25">
      <c r="A67" s="3" t="s">
        <v>58</v>
      </c>
      <c r="F67" s="3" t="s">
        <v>61</v>
      </c>
      <c r="K67" s="3" t="s">
        <v>62</v>
      </c>
      <c r="P67" s="3" t="s">
        <v>65</v>
      </c>
      <c r="U67" s="3" t="s">
        <v>68</v>
      </c>
    </row>
    <row r="68" spans="1:24" x14ac:dyDescent="0.25">
      <c r="A68" t="s">
        <v>13</v>
      </c>
      <c r="F68" t="s">
        <v>13</v>
      </c>
      <c r="K68" t="s">
        <v>13</v>
      </c>
      <c r="P68" t="s">
        <v>13</v>
      </c>
      <c r="U68" t="s">
        <v>13</v>
      </c>
    </row>
    <row r="69" spans="1:24" x14ac:dyDescent="0.25">
      <c r="B69" t="s">
        <v>14</v>
      </c>
      <c r="C69" t="s">
        <v>15</v>
      </c>
      <c r="D69" t="s">
        <v>16</v>
      </c>
      <c r="G69" t="s">
        <v>14</v>
      </c>
      <c r="H69" t="s">
        <v>15</v>
      </c>
      <c r="I69" t="s">
        <v>16</v>
      </c>
      <c r="L69" t="s">
        <v>14</v>
      </c>
      <c r="M69" t="s">
        <v>15</v>
      </c>
      <c r="N69" t="s">
        <v>16</v>
      </c>
      <c r="Q69" t="s">
        <v>14</v>
      </c>
      <c r="R69" t="s">
        <v>15</v>
      </c>
      <c r="S69" t="s">
        <v>16</v>
      </c>
      <c r="V69" t="s">
        <v>14</v>
      </c>
      <c r="W69" t="s">
        <v>15</v>
      </c>
      <c r="X69" t="s">
        <v>16</v>
      </c>
    </row>
    <row r="70" spans="1:24" x14ac:dyDescent="0.25">
      <c r="A70" t="s">
        <v>24</v>
      </c>
      <c r="B70">
        <v>-7.7938152900000004</v>
      </c>
      <c r="C70">
        <v>3.5078015999999997E-2</v>
      </c>
      <c r="F70" t="s">
        <v>24</v>
      </c>
      <c r="G70">
        <v>-7.7537984550000001</v>
      </c>
      <c r="H70">
        <v>3.5242313800000001E-2</v>
      </c>
      <c r="K70" t="s">
        <v>24</v>
      </c>
      <c r="L70">
        <v>-7.8023360300000002</v>
      </c>
      <c r="M70">
        <v>3.5088424E-2</v>
      </c>
      <c r="P70" t="s">
        <v>24</v>
      </c>
      <c r="Q70">
        <v>-7.8004990630000002</v>
      </c>
      <c r="R70">
        <v>3.5093021000000002E-2</v>
      </c>
      <c r="U70" t="s">
        <v>24</v>
      </c>
      <c r="V70">
        <v>-7.7562192579999998</v>
      </c>
      <c r="W70">
        <v>3.5167955799999998E-2</v>
      </c>
    </row>
    <row r="71" spans="1:24" x14ac:dyDescent="0.25">
      <c r="A71" t="s">
        <v>35</v>
      </c>
      <c r="B71">
        <v>1.3548549999999999E-2</v>
      </c>
      <c r="C71">
        <v>1.473753E-3</v>
      </c>
      <c r="F71" t="s">
        <v>25</v>
      </c>
      <c r="G71">
        <v>3.1191327470000001</v>
      </c>
      <c r="H71">
        <v>7.5312701000000001E-3</v>
      </c>
      <c r="K71" t="s">
        <v>64</v>
      </c>
      <c r="L71">
        <v>1.5673329999999999E-2</v>
      </c>
      <c r="M71">
        <v>1.6437299999999999E-3</v>
      </c>
      <c r="P71" t="s">
        <v>35</v>
      </c>
      <c r="Q71">
        <v>4.969907E-3</v>
      </c>
      <c r="R71">
        <v>3.2943130000000001E-3</v>
      </c>
      <c r="U71" t="s">
        <v>25</v>
      </c>
      <c r="V71">
        <v>3.1183270940000001</v>
      </c>
      <c r="W71">
        <v>7.5250493999999999E-3</v>
      </c>
    </row>
    <row r="72" spans="1:24" x14ac:dyDescent="0.25">
      <c r="A72" t="s">
        <v>30</v>
      </c>
      <c r="B72">
        <v>3.4369080000000003E-2</v>
      </c>
      <c r="C72">
        <v>4.2036870000000002E-3</v>
      </c>
      <c r="F72" t="s">
        <v>37</v>
      </c>
      <c r="G72">
        <v>2.7961499999999999E-3</v>
      </c>
      <c r="H72">
        <v>3.0774589999999998E-4</v>
      </c>
      <c r="K72" t="s">
        <v>30</v>
      </c>
      <c r="L72">
        <v>7.1051580000000003E-2</v>
      </c>
      <c r="M72">
        <v>6.0684729999999996E-3</v>
      </c>
      <c r="P72" t="s">
        <v>64</v>
      </c>
      <c r="Q72">
        <v>1.0707869E-2</v>
      </c>
      <c r="R72">
        <v>3.6788670000000002E-3</v>
      </c>
      <c r="U72" t="s">
        <v>70</v>
      </c>
      <c r="V72">
        <v>3.2917459999999999E-3</v>
      </c>
      <c r="W72">
        <v>3.4660620000000002E-4</v>
      </c>
    </row>
    <row r="73" spans="1:24" x14ac:dyDescent="0.25">
      <c r="A73" t="s">
        <v>25</v>
      </c>
      <c r="B73">
        <v>3.1274162300000001</v>
      </c>
      <c r="C73">
        <v>7.4006189999999998E-3</v>
      </c>
      <c r="F73" t="s">
        <v>31</v>
      </c>
      <c r="G73">
        <v>6.9926759999999998E-3</v>
      </c>
      <c r="H73">
        <v>8.5377330000000005E-4</v>
      </c>
      <c r="K73" t="s">
        <v>25</v>
      </c>
      <c r="L73">
        <v>3.1280288199999999</v>
      </c>
      <c r="M73">
        <v>7.387238E-3</v>
      </c>
      <c r="P73" t="s">
        <v>30</v>
      </c>
      <c r="Q73">
        <v>5.9705225000000001E-2</v>
      </c>
      <c r="R73">
        <v>9.6630899999999992E-3</v>
      </c>
      <c r="U73" t="s">
        <v>31</v>
      </c>
      <c r="V73">
        <v>1.4743427999999999E-2</v>
      </c>
      <c r="W73">
        <v>1.2594001E-3</v>
      </c>
    </row>
    <row r="74" spans="1:24" x14ac:dyDescent="0.25">
      <c r="A74" t="s">
        <v>26</v>
      </c>
      <c r="B74">
        <v>8.2658380000000004E-2</v>
      </c>
      <c r="C74">
        <v>1.1773910000000001E-3</v>
      </c>
      <c r="F74" t="s">
        <v>26</v>
      </c>
      <c r="G74">
        <v>8.2691901999999998E-2</v>
      </c>
      <c r="H74">
        <v>1.1778819000000001E-3</v>
      </c>
      <c r="K74" t="s">
        <v>26</v>
      </c>
      <c r="L74">
        <v>8.2555000000000003E-2</v>
      </c>
      <c r="M74">
        <v>1.1759240000000001E-3</v>
      </c>
      <c r="P74" t="s">
        <v>25</v>
      </c>
      <c r="Q74">
        <v>3.127638009</v>
      </c>
      <c r="R74">
        <v>7.3882890000000001E-3</v>
      </c>
      <c r="U74" t="s">
        <v>26</v>
      </c>
      <c r="V74">
        <v>8.2564956999999994E-2</v>
      </c>
      <c r="W74">
        <v>1.1760163000000001E-3</v>
      </c>
    </row>
    <row r="75" spans="1:24" x14ac:dyDescent="0.25">
      <c r="P75" t="s">
        <v>26</v>
      </c>
      <c r="Q75">
        <v>8.2516208999999993E-2</v>
      </c>
      <c r="R75">
        <v>1.1753569999999999E-3</v>
      </c>
    </row>
    <row r="76" spans="1:24" x14ac:dyDescent="0.25">
      <c r="A76" t="s">
        <v>27</v>
      </c>
      <c r="B76">
        <v>-5289.4679999999998</v>
      </c>
      <c r="F76" t="s">
        <v>27</v>
      </c>
      <c r="G76">
        <v>-5287.5069999999996</v>
      </c>
      <c r="K76" t="s">
        <v>27</v>
      </c>
      <c r="L76">
        <v>-5295.6509999999998</v>
      </c>
      <c r="U76" t="s">
        <v>27</v>
      </c>
      <c r="V76">
        <v>-5294.9179999999997</v>
      </c>
    </row>
    <row r="77" spans="1:24" x14ac:dyDescent="0.25">
      <c r="K77" t="s">
        <v>6</v>
      </c>
      <c r="L77">
        <v>-5285.626570032573</v>
      </c>
      <c r="P77" t="s">
        <v>27</v>
      </c>
      <c r="Q77">
        <v>-5297.9269999999997</v>
      </c>
      <c r="U77" t="s">
        <v>6</v>
      </c>
      <c r="V77">
        <v>-5284.8935700325728</v>
      </c>
    </row>
    <row r="79" spans="1:24" x14ac:dyDescent="0.25">
      <c r="A79" s="3" t="s">
        <v>71</v>
      </c>
      <c r="F79" s="3" t="s">
        <v>74</v>
      </c>
      <c r="K79" s="3" t="s">
        <v>76</v>
      </c>
    </row>
    <row r="80" spans="1:24" x14ac:dyDescent="0.25">
      <c r="A80" s="3" t="s">
        <v>72</v>
      </c>
      <c r="F80" s="3" t="s">
        <v>73</v>
      </c>
      <c r="K80" t="s">
        <v>75</v>
      </c>
    </row>
    <row r="81" spans="1:14" x14ac:dyDescent="0.25">
      <c r="A81" t="s">
        <v>13</v>
      </c>
      <c r="F81" t="s">
        <v>13</v>
      </c>
      <c r="K81" t="s">
        <v>13</v>
      </c>
    </row>
    <row r="82" spans="1:14" x14ac:dyDescent="0.25">
      <c r="B82" t="s">
        <v>14</v>
      </c>
      <c r="C82" t="s">
        <v>15</v>
      </c>
      <c r="D82" t="s">
        <v>16</v>
      </c>
      <c r="G82" t="s">
        <v>14</v>
      </c>
      <c r="H82" t="s">
        <v>15</v>
      </c>
      <c r="I82" t="s">
        <v>16</v>
      </c>
      <c r="L82" t="s">
        <v>14</v>
      </c>
      <c r="M82" t="s">
        <v>15</v>
      </c>
      <c r="N82" t="s">
        <v>16</v>
      </c>
    </row>
    <row r="83" spans="1:14" x14ac:dyDescent="0.25">
      <c r="A83" t="s">
        <v>24</v>
      </c>
      <c r="B83">
        <v>-7.7544285196000002</v>
      </c>
      <c r="C83">
        <v>3.5173938799999999E-2</v>
      </c>
      <c r="F83" t="s">
        <v>24</v>
      </c>
      <c r="G83">
        <v>-7.8353175012999996</v>
      </c>
      <c r="H83">
        <v>8.9595109000000006E-2</v>
      </c>
      <c r="K83" t="s">
        <v>24</v>
      </c>
      <c r="L83">
        <v>-7.78131752</v>
      </c>
      <c r="M83">
        <v>3.5015801999999999E-2</v>
      </c>
    </row>
    <row r="84" spans="1:14" x14ac:dyDescent="0.25">
      <c r="A84" t="s">
        <v>25</v>
      </c>
      <c r="B84">
        <v>3.1179466150000001</v>
      </c>
      <c r="C84">
        <v>7.5262502999999996E-3</v>
      </c>
      <c r="F84" t="s">
        <v>35</v>
      </c>
      <c r="G84">
        <v>1.94800077E-2</v>
      </c>
      <c r="H84">
        <v>0.12773464000000001</v>
      </c>
      <c r="K84" t="s">
        <v>39</v>
      </c>
      <c r="L84">
        <v>1.6705330000000001E-2</v>
      </c>
      <c r="M84">
        <v>8.6671200000000004E-3</v>
      </c>
    </row>
    <row r="85" spans="1:14" x14ac:dyDescent="0.25">
      <c r="A85" t="s">
        <v>37</v>
      </c>
      <c r="B85">
        <v>9.7924490000000008E-4</v>
      </c>
      <c r="C85">
        <v>6.6149679999999997E-4</v>
      </c>
      <c r="F85" t="s">
        <v>64</v>
      </c>
      <c r="G85">
        <v>8.4425657999999994E-3</v>
      </c>
      <c r="H85">
        <v>0.13104567</v>
      </c>
      <c r="K85" t="s">
        <v>77</v>
      </c>
      <c r="L85">
        <v>2.2331449999999999E-2</v>
      </c>
      <c r="M85">
        <v>9.6672300000000006E-3</v>
      </c>
    </row>
    <row r="86" spans="1:14" x14ac:dyDescent="0.25">
      <c r="A86" t="s">
        <v>70</v>
      </c>
      <c r="B86">
        <v>2.3141567000000002E-3</v>
      </c>
      <c r="C86">
        <v>7.4617189999999999E-4</v>
      </c>
      <c r="F86" t="s">
        <v>30</v>
      </c>
      <c r="G86">
        <v>6.5747554299999997E-2</v>
      </c>
      <c r="H86">
        <v>0.340910243</v>
      </c>
      <c r="K86" t="s">
        <v>30</v>
      </c>
      <c r="L86">
        <v>3.7015390000000002E-2</v>
      </c>
      <c r="M86">
        <v>4.6055339999999997E-3</v>
      </c>
    </row>
    <row r="87" spans="1:14" x14ac:dyDescent="0.25">
      <c r="A87" t="s">
        <v>31</v>
      </c>
      <c r="B87">
        <v>1.24990754E-2</v>
      </c>
      <c r="C87">
        <v>1.9698389000000001E-3</v>
      </c>
      <c r="F87" t="s">
        <v>25</v>
      </c>
      <c r="G87">
        <v>3.1350000755999998</v>
      </c>
      <c r="H87">
        <v>1.8930685999999999E-2</v>
      </c>
      <c r="K87" t="s">
        <v>25</v>
      </c>
      <c r="L87">
        <v>3.1300477</v>
      </c>
      <c r="M87">
        <v>7.3859069999999997E-3</v>
      </c>
    </row>
    <row r="88" spans="1:14" x14ac:dyDescent="0.25">
      <c r="A88" t="s">
        <v>26</v>
      </c>
      <c r="B88">
        <v>8.2530091999999999E-2</v>
      </c>
      <c r="C88">
        <v>1.1755589E-3</v>
      </c>
      <c r="F88" t="s">
        <v>37</v>
      </c>
      <c r="G88">
        <v>-2.9111263000000001E-3</v>
      </c>
      <c r="H88">
        <v>2.5653008000000001E-2</v>
      </c>
      <c r="K88" t="s">
        <v>26</v>
      </c>
      <c r="L88">
        <v>8.2614880000000002E-2</v>
      </c>
      <c r="M88">
        <v>1.1766319999999999E-3</v>
      </c>
    </row>
    <row r="89" spans="1:14" x14ac:dyDescent="0.25">
      <c r="F89" t="s">
        <v>70</v>
      </c>
      <c r="G89">
        <v>3.249161E-4</v>
      </c>
      <c r="H89">
        <v>2.6384988000000002E-2</v>
      </c>
    </row>
    <row r="90" spans="1:14" x14ac:dyDescent="0.25">
      <c r="A90" t="s">
        <v>27</v>
      </c>
      <c r="B90">
        <v>-5297.1090000000004</v>
      </c>
      <c r="F90" t="s">
        <v>31</v>
      </c>
      <c r="G90">
        <v>-1.5862088E-3</v>
      </c>
      <c r="H90">
        <v>6.8922945999999999E-2</v>
      </c>
      <c r="K90" t="s">
        <v>27</v>
      </c>
      <c r="L90">
        <v>-5291.6710000000003</v>
      </c>
    </row>
    <row r="91" spans="1:14" x14ac:dyDescent="0.25">
      <c r="A91" t="s">
        <v>6</v>
      </c>
      <c r="B91">
        <v>-5285.0747841140537</v>
      </c>
      <c r="F91" t="s">
        <v>26</v>
      </c>
      <c r="G91">
        <v>8.2513546500000007E-2</v>
      </c>
      <c r="H91">
        <v>1.1753309999999999E-3</v>
      </c>
    </row>
    <row r="93" spans="1:14" x14ac:dyDescent="0.25">
      <c r="F93" t="s">
        <v>27</v>
      </c>
      <c r="G93">
        <v>-5298.1180000000004</v>
      </c>
    </row>
  </sheetData>
  <sortState ref="A2:K24">
    <sortCondition ref="I2:I2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:L6"/>
    </sheetView>
  </sheetViews>
  <sheetFormatPr defaultRowHeight="15" x14ac:dyDescent="0.25"/>
  <cols>
    <col min="12" max="12" width="10.28515625" bestFit="1" customWidth="1"/>
    <col min="15" max="15" width="12" bestFit="1" customWidth="1"/>
  </cols>
  <sheetData>
    <row r="1" spans="1:19" x14ac:dyDescent="0.25">
      <c r="A1" s="3" t="s">
        <v>12</v>
      </c>
      <c r="B1" s="3"/>
      <c r="C1" s="3"/>
      <c r="D1" s="3"/>
      <c r="F1" s="3" t="s">
        <v>63</v>
      </c>
    </row>
    <row r="2" spans="1:19" x14ac:dyDescent="0.25">
      <c r="A2" s="3" t="s">
        <v>10</v>
      </c>
      <c r="B2" s="3"/>
      <c r="C2" s="3"/>
      <c r="D2" s="3"/>
      <c r="F2" s="3" t="s">
        <v>62</v>
      </c>
    </row>
    <row r="3" spans="1:19" x14ac:dyDescent="0.25">
      <c r="A3" t="s">
        <v>13</v>
      </c>
      <c r="F3" t="s">
        <v>13</v>
      </c>
      <c r="N3" s="3" t="s">
        <v>12</v>
      </c>
      <c r="O3" s="3" t="s">
        <v>10</v>
      </c>
    </row>
    <row r="4" spans="1:19" x14ac:dyDescent="0.25">
      <c r="A4" s="3"/>
      <c r="B4" s="3" t="s">
        <v>14</v>
      </c>
      <c r="C4" s="3" t="s">
        <v>78</v>
      </c>
      <c r="G4" s="3" t="s">
        <v>14</v>
      </c>
      <c r="H4" s="3" t="s">
        <v>78</v>
      </c>
      <c r="M4" t="s">
        <v>24</v>
      </c>
      <c r="N4" t="s">
        <v>25</v>
      </c>
      <c r="O4" t="s">
        <v>26</v>
      </c>
      <c r="P4" t="s">
        <v>27</v>
      </c>
      <c r="Q4" t="s">
        <v>6</v>
      </c>
    </row>
    <row r="5" spans="1:19" x14ac:dyDescent="0.25">
      <c r="A5" t="s">
        <v>24</v>
      </c>
      <c r="B5">
        <v>-7.86180287</v>
      </c>
      <c r="C5">
        <v>3.3670049000000001E-2</v>
      </c>
      <c r="F5" t="s">
        <v>24</v>
      </c>
      <c r="G5">
        <v>-7.8023360300000002</v>
      </c>
      <c r="H5">
        <v>3.5088424E-2</v>
      </c>
      <c r="L5" s="3" t="s">
        <v>14</v>
      </c>
      <c r="M5">
        <v>-7.86180287</v>
      </c>
      <c r="N5">
        <v>3.1506520899999999</v>
      </c>
      <c r="O5">
        <v>8.4849750000000002E-2</v>
      </c>
      <c r="P5">
        <v>-5160.1809999999996</v>
      </c>
      <c r="Q5">
        <v>-5154.1712359641979</v>
      </c>
    </row>
    <row r="6" spans="1:19" x14ac:dyDescent="0.25">
      <c r="A6" t="s">
        <v>25</v>
      </c>
      <c r="B6">
        <v>3.1506520899999999</v>
      </c>
      <c r="C6">
        <v>7.0253199999999998E-3</v>
      </c>
      <c r="F6" t="s">
        <v>64</v>
      </c>
      <c r="G6">
        <v>1.5673329999999999E-2</v>
      </c>
      <c r="H6">
        <v>1.6437299999999999E-3</v>
      </c>
      <c r="L6" s="3" t="s">
        <v>78</v>
      </c>
      <c r="M6">
        <v>3.3670049000000001E-2</v>
      </c>
      <c r="N6">
        <v>7.0253199999999998E-3</v>
      </c>
      <c r="O6">
        <v>1.2084820000000001E-3</v>
      </c>
    </row>
    <row r="7" spans="1:19" x14ac:dyDescent="0.25">
      <c r="A7" t="s">
        <v>26</v>
      </c>
      <c r="B7">
        <v>8.4849750000000002E-2</v>
      </c>
      <c r="C7">
        <v>1.2084820000000001E-3</v>
      </c>
      <c r="F7" t="s">
        <v>30</v>
      </c>
      <c r="G7">
        <v>7.1051580000000003E-2</v>
      </c>
      <c r="H7">
        <v>6.0684729999999996E-3</v>
      </c>
    </row>
    <row r="8" spans="1:19" x14ac:dyDescent="0.25">
      <c r="A8" t="s">
        <v>27</v>
      </c>
      <c r="B8">
        <v>-5160.1809999999996</v>
      </c>
      <c r="F8" t="s">
        <v>25</v>
      </c>
      <c r="G8">
        <v>3.1280288199999999</v>
      </c>
      <c r="H8">
        <v>7.387238E-3</v>
      </c>
      <c r="N8" s="3" t="s">
        <v>63</v>
      </c>
      <c r="O8" s="3" t="s">
        <v>62</v>
      </c>
    </row>
    <row r="9" spans="1:19" x14ac:dyDescent="0.25">
      <c r="A9" t="s">
        <v>6</v>
      </c>
      <c r="B9">
        <v>-5154.1712359641979</v>
      </c>
      <c r="F9" t="s">
        <v>26</v>
      </c>
      <c r="G9">
        <v>8.2555000000000003E-2</v>
      </c>
      <c r="H9">
        <v>1.1759240000000001E-3</v>
      </c>
      <c r="M9" t="s">
        <v>24</v>
      </c>
      <c r="N9" t="s">
        <v>64</v>
      </c>
      <c r="O9" t="s">
        <v>30</v>
      </c>
      <c r="P9" t="s">
        <v>25</v>
      </c>
      <c r="Q9" t="s">
        <v>26</v>
      </c>
      <c r="R9" t="s">
        <v>27</v>
      </c>
      <c r="S9" t="s">
        <v>6</v>
      </c>
    </row>
    <row r="10" spans="1:19" x14ac:dyDescent="0.25">
      <c r="F10" t="s">
        <v>27</v>
      </c>
      <c r="G10">
        <v>-5295.6509999999998</v>
      </c>
      <c r="L10" s="3" t="s">
        <v>14</v>
      </c>
      <c r="M10">
        <v>-7.8023360300000002</v>
      </c>
      <c r="N10">
        <v>1.5673329999999999E-2</v>
      </c>
      <c r="O10">
        <v>7.1051580000000003E-2</v>
      </c>
      <c r="P10">
        <v>3.1280288199999999</v>
      </c>
      <c r="Q10">
        <v>8.2555000000000003E-2</v>
      </c>
      <c r="R10">
        <v>-5295.6509999999998</v>
      </c>
      <c r="S10">
        <v>-5285.626570032573</v>
      </c>
    </row>
    <row r="11" spans="1:19" x14ac:dyDescent="0.25">
      <c r="F11" t="s">
        <v>6</v>
      </c>
      <c r="G11">
        <v>-5285.626570032573</v>
      </c>
      <c r="L11" s="3" t="s">
        <v>78</v>
      </c>
      <c r="M11">
        <v>3.5088424E-2</v>
      </c>
      <c r="N11">
        <v>1.6437299999999999E-3</v>
      </c>
      <c r="O11">
        <v>6.0684729999999996E-3</v>
      </c>
      <c r="P11">
        <v>7.387238E-3</v>
      </c>
      <c r="Q11">
        <v>1.1759240000000001E-3</v>
      </c>
    </row>
    <row r="13" spans="1:19" x14ac:dyDescent="0.25">
      <c r="N13" s="3" t="s">
        <v>69</v>
      </c>
      <c r="O13" s="3" t="s">
        <v>68</v>
      </c>
    </row>
    <row r="14" spans="1:19" x14ac:dyDescent="0.25">
      <c r="M14" t="s">
        <v>24</v>
      </c>
      <c r="N14" t="s">
        <v>25</v>
      </c>
      <c r="O14" t="s">
        <v>70</v>
      </c>
      <c r="P14" t="s">
        <v>31</v>
      </c>
      <c r="Q14" t="s">
        <v>26</v>
      </c>
      <c r="R14" t="s">
        <v>27</v>
      </c>
      <c r="S14" t="s">
        <v>6</v>
      </c>
    </row>
    <row r="15" spans="1:19" x14ac:dyDescent="0.25">
      <c r="L15" s="3" t="s">
        <v>14</v>
      </c>
      <c r="M15">
        <v>-7.7562192579999998</v>
      </c>
      <c r="N15">
        <v>3.1183270940000001</v>
      </c>
      <c r="O15">
        <v>3.2917459999999999E-3</v>
      </c>
      <c r="P15">
        <v>1.4743427999999999E-2</v>
      </c>
      <c r="Q15">
        <v>8.2564956999999994E-2</v>
      </c>
      <c r="R15">
        <v>-5294.9179999999997</v>
      </c>
      <c r="S15">
        <v>-5284.8935700325728</v>
      </c>
    </row>
    <row r="16" spans="1:19" x14ac:dyDescent="0.25">
      <c r="L16" s="3" t="s">
        <v>78</v>
      </c>
      <c r="M16">
        <v>3.5167955799999998E-2</v>
      </c>
      <c r="N16">
        <v>7.5250493999999999E-3</v>
      </c>
      <c r="O16">
        <v>3.4660620000000002E-4</v>
      </c>
      <c r="P16">
        <v>1.2594001E-3</v>
      </c>
      <c r="Q16">
        <v>1.1760163000000001E-3</v>
      </c>
    </row>
    <row r="17" spans="1:20" x14ac:dyDescent="0.25">
      <c r="A17" s="3" t="s">
        <v>69</v>
      </c>
      <c r="F17" s="3" t="s">
        <v>71</v>
      </c>
    </row>
    <row r="18" spans="1:20" x14ac:dyDescent="0.25">
      <c r="A18" s="3" t="s">
        <v>68</v>
      </c>
      <c r="F18" s="3" t="s">
        <v>72</v>
      </c>
      <c r="N18" s="3" t="s">
        <v>71</v>
      </c>
      <c r="O18" s="3" t="s">
        <v>72</v>
      </c>
    </row>
    <row r="19" spans="1:20" x14ac:dyDescent="0.25">
      <c r="A19" t="s">
        <v>13</v>
      </c>
      <c r="F19" t="s">
        <v>13</v>
      </c>
      <c r="M19" t="s">
        <v>24</v>
      </c>
      <c r="N19" t="s">
        <v>25</v>
      </c>
      <c r="O19" t="s">
        <v>37</v>
      </c>
      <c r="P19" t="s">
        <v>70</v>
      </c>
      <c r="Q19" t="s">
        <v>31</v>
      </c>
      <c r="R19" t="s">
        <v>26</v>
      </c>
      <c r="S19" t="s">
        <v>27</v>
      </c>
      <c r="T19" t="s">
        <v>6</v>
      </c>
    </row>
    <row r="20" spans="1:20" x14ac:dyDescent="0.25">
      <c r="B20" s="3" t="s">
        <v>14</v>
      </c>
      <c r="C20" s="3" t="s">
        <v>78</v>
      </c>
      <c r="G20" s="3" t="s">
        <v>14</v>
      </c>
      <c r="H20" s="3" t="s">
        <v>78</v>
      </c>
      <c r="L20" s="3" t="s">
        <v>14</v>
      </c>
      <c r="M20">
        <v>-7.7544285196000002</v>
      </c>
      <c r="N20">
        <v>3.1179466150000001</v>
      </c>
      <c r="O20">
        <v>9.7924490000000008E-4</v>
      </c>
      <c r="P20">
        <v>2.3141567000000002E-3</v>
      </c>
      <c r="Q20">
        <v>1.24990754E-2</v>
      </c>
      <c r="R20">
        <v>8.2530091999999999E-2</v>
      </c>
      <c r="S20">
        <v>-5297.1090000000004</v>
      </c>
      <c r="T20">
        <v>-5285.0747841140537</v>
      </c>
    </row>
    <row r="21" spans="1:20" x14ac:dyDescent="0.25">
      <c r="A21" t="s">
        <v>24</v>
      </c>
      <c r="B21">
        <v>-7.7562192579999998</v>
      </c>
      <c r="C21">
        <v>3.5167955799999998E-2</v>
      </c>
      <c r="F21" t="s">
        <v>24</v>
      </c>
      <c r="G21">
        <v>-7.7544285196000002</v>
      </c>
      <c r="H21">
        <v>3.5173938799999999E-2</v>
      </c>
      <c r="L21" s="3" t="s">
        <v>78</v>
      </c>
      <c r="M21">
        <v>3.5173938799999999E-2</v>
      </c>
      <c r="N21">
        <v>7.5262502999999996E-3</v>
      </c>
      <c r="O21">
        <v>6.6149679999999997E-4</v>
      </c>
      <c r="P21">
        <v>7.4617189999999999E-4</v>
      </c>
      <c r="Q21">
        <v>1.9698389000000001E-3</v>
      </c>
      <c r="R21">
        <v>1.1755589E-3</v>
      </c>
    </row>
    <row r="22" spans="1:20" x14ac:dyDescent="0.25">
      <c r="A22" t="s">
        <v>25</v>
      </c>
      <c r="B22">
        <v>3.1183270940000001</v>
      </c>
      <c r="C22">
        <v>7.5250493999999999E-3</v>
      </c>
      <c r="F22" t="s">
        <v>25</v>
      </c>
      <c r="G22">
        <v>3.1179466150000001</v>
      </c>
      <c r="H22">
        <v>7.5262502999999996E-3</v>
      </c>
    </row>
    <row r="23" spans="1:20" x14ac:dyDescent="0.25">
      <c r="A23" t="s">
        <v>70</v>
      </c>
      <c r="B23">
        <v>3.2917459999999999E-3</v>
      </c>
      <c r="C23">
        <v>3.4660620000000002E-4</v>
      </c>
      <c r="F23" t="s">
        <v>37</v>
      </c>
      <c r="G23">
        <v>9.7924490000000008E-4</v>
      </c>
      <c r="H23">
        <v>6.6149679999999997E-4</v>
      </c>
    </row>
    <row r="24" spans="1:20" x14ac:dyDescent="0.25">
      <c r="A24" t="s">
        <v>31</v>
      </c>
      <c r="B24">
        <v>1.4743427999999999E-2</v>
      </c>
      <c r="C24">
        <v>1.2594001E-3</v>
      </c>
      <c r="F24" t="s">
        <v>70</v>
      </c>
      <c r="G24">
        <v>2.3141567000000002E-3</v>
      </c>
      <c r="H24">
        <v>7.4617189999999999E-4</v>
      </c>
    </row>
    <row r="25" spans="1:20" x14ac:dyDescent="0.25">
      <c r="A25" t="s">
        <v>26</v>
      </c>
      <c r="B25">
        <v>8.2564956999999994E-2</v>
      </c>
      <c r="C25">
        <v>1.1760163000000001E-3</v>
      </c>
      <c r="F25" t="s">
        <v>31</v>
      </c>
      <c r="G25">
        <v>1.24990754E-2</v>
      </c>
      <c r="H25">
        <v>1.9698389000000001E-3</v>
      </c>
    </row>
    <row r="26" spans="1:20" x14ac:dyDescent="0.25">
      <c r="A26" t="s">
        <v>27</v>
      </c>
      <c r="B26">
        <v>-5294.9179999999997</v>
      </c>
      <c r="F26" t="s">
        <v>26</v>
      </c>
      <c r="G26">
        <v>8.2530091999999999E-2</v>
      </c>
      <c r="H26">
        <v>1.1755589E-3</v>
      </c>
    </row>
    <row r="27" spans="1:20" x14ac:dyDescent="0.25">
      <c r="A27" t="s">
        <v>6</v>
      </c>
      <c r="B27">
        <v>-5284.8935700325728</v>
      </c>
      <c r="F27" t="s">
        <v>27</v>
      </c>
      <c r="G27">
        <v>-5297.1090000000004</v>
      </c>
    </row>
    <row r="28" spans="1:20" x14ac:dyDescent="0.25">
      <c r="F28" t="s">
        <v>6</v>
      </c>
      <c r="G28">
        <v>-5285.0747841140537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A6" sqref="A6:C13"/>
    </sheetView>
  </sheetViews>
  <sheetFormatPr defaultRowHeight="15" x14ac:dyDescent="0.25"/>
  <cols>
    <col min="6" max="6" width="10.85546875" bestFit="1" customWidth="1"/>
  </cols>
  <sheetData>
    <row r="1" spans="1:23" x14ac:dyDescent="0.25">
      <c r="A1" s="9" t="s">
        <v>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/>
      <c r="N1" s="1"/>
      <c r="O1" s="1"/>
      <c r="P1" s="1"/>
      <c r="Q1" s="1"/>
      <c r="R1" s="1"/>
      <c r="S1" s="1"/>
      <c r="T1" s="1"/>
    </row>
    <row r="2" spans="1:23" x14ac:dyDescent="0.25">
      <c r="A2" s="2">
        <v>1</v>
      </c>
      <c r="B2" s="2" t="s">
        <v>11</v>
      </c>
      <c r="C2" s="2">
        <v>3</v>
      </c>
      <c r="D2">
        <v>-9266.9570000000003</v>
      </c>
      <c r="E2" s="2">
        <v>2462</v>
      </c>
      <c r="F2" s="2">
        <f t="shared" ref="F2:F3" si="0">D2+2*C2</f>
        <v>-9260.9570000000003</v>
      </c>
      <c r="G2" s="2">
        <f>(2*C2*(C2+1))/(E2-C2-1)</f>
        <v>9.7640358014646055E-3</v>
      </c>
      <c r="H2" s="2">
        <f t="shared" ref="H2:H3" si="1">F2+G2</f>
        <v>-9260.9472359641986</v>
      </c>
      <c r="I2" s="2">
        <f>H2-MIN($H$4:$H$5)</f>
        <v>131.72054814985313</v>
      </c>
      <c r="J2" s="2">
        <f>EXP(-0.5*I2)</f>
        <v>2.4960104118200882E-29</v>
      </c>
      <c r="K2" s="2">
        <f>J2/SUM($J$4:$J$5)</f>
        <v>2.4960104118200882E-29</v>
      </c>
      <c r="M2" s="2"/>
      <c r="N2" s="2"/>
      <c r="P2" s="2"/>
      <c r="Q2" s="2"/>
      <c r="R2" s="2"/>
      <c r="S2" s="2"/>
      <c r="T2" s="2"/>
    </row>
    <row r="3" spans="1:23" x14ac:dyDescent="0.25">
      <c r="A3" s="2">
        <v>2</v>
      </c>
      <c r="B3" s="3" t="s">
        <v>28</v>
      </c>
      <c r="C3" s="2">
        <v>4</v>
      </c>
      <c r="D3">
        <v>-9313.1229999999996</v>
      </c>
      <c r="E3" s="2">
        <v>2462</v>
      </c>
      <c r="F3" s="2">
        <f t="shared" si="0"/>
        <v>-9305.1229999999996</v>
      </c>
      <c r="G3" s="2">
        <f>(2*C3*(C3+1))/(E3-C3-1)</f>
        <v>1.6280016280016279E-2</v>
      </c>
      <c r="H3" s="2">
        <f t="shared" si="1"/>
        <v>-9305.1067199837198</v>
      </c>
      <c r="I3" s="2">
        <f>H3-MIN($H$4:$H$5)</f>
        <v>87.561064130331943</v>
      </c>
      <c r="J3" s="2">
        <f>EXP(-0.5*I3)</f>
        <v>9.6907303513133823E-20</v>
      </c>
      <c r="K3" s="2">
        <f t="shared" ref="K3:K4" si="2">J3/SUM($J$4:$J$5)</f>
        <v>9.6907303513133823E-20</v>
      </c>
      <c r="M3" s="2"/>
      <c r="N3" s="2"/>
      <c r="P3" s="2"/>
      <c r="Q3" s="2"/>
      <c r="R3" s="2"/>
      <c r="S3" s="2"/>
      <c r="T3" s="2"/>
    </row>
    <row r="4" spans="1:23" x14ac:dyDescent="0.25">
      <c r="A4" s="2">
        <v>19</v>
      </c>
      <c r="B4" s="3" t="s">
        <v>65</v>
      </c>
      <c r="C4" s="2">
        <v>6</v>
      </c>
      <c r="D4">
        <v>-9404.7019999999993</v>
      </c>
      <c r="E4" s="2">
        <v>2462</v>
      </c>
      <c r="F4" s="2">
        <f t="shared" ref="F4" si="3">D4+2*C4</f>
        <v>-9392.7019999999993</v>
      </c>
      <c r="G4" s="2">
        <f t="shared" ref="G4" si="4">(2*C4*(C4+1))/(E4-C4-1)</f>
        <v>3.4215885947046845E-2</v>
      </c>
      <c r="H4" s="2">
        <f t="shared" ref="H4" si="5">F4+G4</f>
        <v>-9392.6677841140518</v>
      </c>
      <c r="I4" s="2">
        <f>H4-MIN($H$4:$H$5)</f>
        <v>0</v>
      </c>
      <c r="J4" s="2">
        <f>EXP(-0.5*I4)</f>
        <v>1</v>
      </c>
      <c r="K4" s="2">
        <f t="shared" si="2"/>
        <v>1</v>
      </c>
      <c r="L4" t="s">
        <v>79</v>
      </c>
      <c r="M4" s="3"/>
      <c r="N4" s="3"/>
      <c r="O4" s="3"/>
      <c r="P4" s="3"/>
      <c r="Q4" s="3"/>
      <c r="R4" s="3"/>
      <c r="S4" s="3"/>
      <c r="T4" s="3"/>
    </row>
    <row r="5" spans="1:23" x14ac:dyDescent="0.25">
      <c r="M5" s="3"/>
      <c r="N5" s="3"/>
      <c r="O5" s="3"/>
      <c r="P5" s="3"/>
      <c r="Q5" s="3"/>
      <c r="R5" s="3"/>
      <c r="S5" s="3"/>
      <c r="T5" s="3"/>
    </row>
    <row r="6" spans="1:23" x14ac:dyDescent="0.25">
      <c r="A6" s="3" t="s">
        <v>12</v>
      </c>
      <c r="F6" s="3" t="s">
        <v>17</v>
      </c>
      <c r="M6" s="3"/>
      <c r="N6" s="3"/>
      <c r="O6" s="3"/>
      <c r="P6" s="3"/>
      <c r="Q6" s="3"/>
      <c r="R6" s="3"/>
      <c r="S6" s="3"/>
      <c r="T6" s="3"/>
    </row>
    <row r="7" spans="1:23" x14ac:dyDescent="0.25">
      <c r="A7" s="3" t="s">
        <v>10</v>
      </c>
      <c r="F7" s="3" t="s">
        <v>28</v>
      </c>
      <c r="M7" s="3"/>
      <c r="N7" s="3"/>
      <c r="O7" s="3"/>
      <c r="P7" s="3"/>
      <c r="Q7" s="3"/>
      <c r="R7" s="3"/>
      <c r="S7" s="3"/>
      <c r="T7" s="3"/>
    </row>
    <row r="8" spans="1:23" x14ac:dyDescent="0.25">
      <c r="A8" s="12" t="s">
        <v>13</v>
      </c>
      <c r="B8" s="12" t="s">
        <v>14</v>
      </c>
      <c r="C8" s="12" t="s">
        <v>78</v>
      </c>
      <c r="F8" t="s">
        <v>13</v>
      </c>
      <c r="G8" t="s">
        <v>14</v>
      </c>
      <c r="H8" t="s">
        <v>78</v>
      </c>
      <c r="M8" s="3" t="s">
        <v>12</v>
      </c>
      <c r="N8" s="3" t="s">
        <v>10</v>
      </c>
      <c r="O8" s="12" t="s">
        <v>13</v>
      </c>
      <c r="P8" t="s">
        <v>24</v>
      </c>
      <c r="Q8" t="s">
        <v>25</v>
      </c>
      <c r="R8" t="s">
        <v>26</v>
      </c>
      <c r="S8" s="11" t="s">
        <v>82</v>
      </c>
      <c r="T8" t="s">
        <v>6</v>
      </c>
    </row>
    <row r="9" spans="1:23" x14ac:dyDescent="0.25">
      <c r="A9" t="s">
        <v>24</v>
      </c>
      <c r="B9">
        <v>-3.41436728</v>
      </c>
      <c r="C9">
        <v>1.4622665700000001E-2</v>
      </c>
      <c r="F9" t="s">
        <v>24</v>
      </c>
      <c r="G9">
        <v>-3.3772761099999999</v>
      </c>
      <c r="H9">
        <v>1.54733185E-2</v>
      </c>
      <c r="O9" s="12" t="s">
        <v>14</v>
      </c>
      <c r="P9">
        <v>-3.41436728</v>
      </c>
      <c r="Q9">
        <v>3.1506663499999998</v>
      </c>
      <c r="R9">
        <v>3.6849649999999998E-2</v>
      </c>
      <c r="S9">
        <v>-9266.9570000000003</v>
      </c>
      <c r="T9">
        <v>-9260.9472359641986</v>
      </c>
    </row>
    <row r="10" spans="1:23" x14ac:dyDescent="0.25">
      <c r="A10" t="s">
        <v>25</v>
      </c>
      <c r="B10">
        <v>3.1506663499999998</v>
      </c>
      <c r="C10">
        <v>7.0252952999999996E-3</v>
      </c>
      <c r="F10" t="s">
        <v>30</v>
      </c>
      <c r="G10">
        <v>1.254531E-2</v>
      </c>
      <c r="H10">
        <v>1.8381952E-3</v>
      </c>
      <c r="O10" s="12" t="s">
        <v>78</v>
      </c>
      <c r="P10">
        <v>1.4622665700000001E-2</v>
      </c>
      <c r="Q10">
        <v>7.0252952999999996E-3</v>
      </c>
      <c r="R10">
        <v>5.234212E-4</v>
      </c>
    </row>
    <row r="11" spans="1:23" x14ac:dyDescent="0.25">
      <c r="A11" t="s">
        <v>26</v>
      </c>
      <c r="B11">
        <v>3.6849649999999998E-2</v>
      </c>
      <c r="C11">
        <v>5.234212E-4</v>
      </c>
      <c r="F11" t="s">
        <v>25</v>
      </c>
      <c r="G11">
        <v>3.1313233500000002</v>
      </c>
      <c r="H11">
        <v>7.5151971E-3</v>
      </c>
      <c r="M11" s="3" t="s">
        <v>66</v>
      </c>
      <c r="N11" s="3" t="s">
        <v>65</v>
      </c>
      <c r="O11" s="12" t="s">
        <v>13</v>
      </c>
      <c r="P11" t="s">
        <v>24</v>
      </c>
      <c r="Q11" t="s">
        <v>35</v>
      </c>
      <c r="R11" t="s">
        <v>64</v>
      </c>
      <c r="S11" t="s">
        <v>30</v>
      </c>
      <c r="T11" t="s">
        <v>25</v>
      </c>
      <c r="U11" t="s">
        <v>26</v>
      </c>
      <c r="V11" s="11" t="s">
        <v>82</v>
      </c>
      <c r="W11" t="s">
        <v>6</v>
      </c>
    </row>
    <row r="12" spans="1:23" x14ac:dyDescent="0.25">
      <c r="A12" s="11" t="s">
        <v>82</v>
      </c>
      <c r="B12">
        <v>-9266.9570000000003</v>
      </c>
      <c r="F12" t="s">
        <v>26</v>
      </c>
      <c r="G12">
        <v>3.6514289999999998E-2</v>
      </c>
      <c r="H12">
        <v>5.1880709999999996E-4</v>
      </c>
      <c r="O12" s="12" t="s">
        <v>14</v>
      </c>
      <c r="P12">
        <v>-3.3877508650000001</v>
      </c>
      <c r="Q12">
        <v>2.1554090000000001E-3</v>
      </c>
      <c r="R12">
        <v>4.6581829999999998E-3</v>
      </c>
      <c r="S12">
        <v>2.5931703E-2</v>
      </c>
      <c r="T12">
        <v>3.1276497860000001</v>
      </c>
      <c r="U12">
        <v>3.5846269E-2</v>
      </c>
      <c r="V12">
        <v>-9404.7019999999993</v>
      </c>
      <c r="W12">
        <v>-9392.6677841140518</v>
      </c>
    </row>
    <row r="13" spans="1:23" x14ac:dyDescent="0.25">
      <c r="A13" t="s">
        <v>6</v>
      </c>
      <c r="B13">
        <v>-9260.9472359641986</v>
      </c>
      <c r="F13" s="11" t="s">
        <v>82</v>
      </c>
      <c r="G13">
        <v>-9313.1229999999996</v>
      </c>
      <c r="O13" s="12" t="s">
        <v>78</v>
      </c>
      <c r="P13">
        <v>1.52449305E-2</v>
      </c>
      <c r="Q13">
        <v>1.4310983999999999E-3</v>
      </c>
      <c r="R13">
        <v>1.5981547999999999E-3</v>
      </c>
      <c r="S13">
        <v>4.1977899000000003E-3</v>
      </c>
      <c r="T13">
        <v>7.3903370000000003E-3</v>
      </c>
      <c r="U13">
        <v>5.0935330000000003E-4</v>
      </c>
    </row>
    <row r="14" spans="1:23" x14ac:dyDescent="0.25">
      <c r="F14" t="s">
        <v>6</v>
      </c>
      <c r="G14">
        <v>-9305.1067199837198</v>
      </c>
    </row>
    <row r="19" spans="1:3" x14ac:dyDescent="0.25">
      <c r="A19" s="3" t="s">
        <v>66</v>
      </c>
    </row>
    <row r="20" spans="1:3" x14ac:dyDescent="0.25">
      <c r="A20" s="3" t="s">
        <v>65</v>
      </c>
    </row>
    <row r="21" spans="1:3" x14ac:dyDescent="0.25">
      <c r="A21" s="12" t="s">
        <v>13</v>
      </c>
      <c r="B21" s="12" t="s">
        <v>14</v>
      </c>
      <c r="C21" s="12" t="s">
        <v>78</v>
      </c>
    </row>
    <row r="22" spans="1:3" x14ac:dyDescent="0.25">
      <c r="A22" t="s">
        <v>24</v>
      </c>
      <c r="B22">
        <v>-3.3877508650000001</v>
      </c>
      <c r="C22">
        <v>1.52449305E-2</v>
      </c>
    </row>
    <row r="23" spans="1:3" x14ac:dyDescent="0.25">
      <c r="A23" t="s">
        <v>35</v>
      </c>
      <c r="B23">
        <v>2.1554090000000001E-3</v>
      </c>
      <c r="C23">
        <v>1.4310983999999999E-3</v>
      </c>
    </row>
    <row r="24" spans="1:3" x14ac:dyDescent="0.25">
      <c r="A24" t="s">
        <v>64</v>
      </c>
      <c r="B24">
        <v>4.6581829999999998E-3</v>
      </c>
      <c r="C24">
        <v>1.5981547999999999E-3</v>
      </c>
    </row>
    <row r="25" spans="1:3" x14ac:dyDescent="0.25">
      <c r="A25" t="s">
        <v>30</v>
      </c>
      <c r="B25">
        <v>2.5931703E-2</v>
      </c>
      <c r="C25">
        <v>4.1977899000000003E-3</v>
      </c>
    </row>
    <row r="26" spans="1:3" x14ac:dyDescent="0.25">
      <c r="A26" t="s">
        <v>25</v>
      </c>
      <c r="B26">
        <v>3.1276497860000001</v>
      </c>
      <c r="C26">
        <v>7.3903370000000003E-3</v>
      </c>
    </row>
    <row r="27" spans="1:3" x14ac:dyDescent="0.25">
      <c r="A27" t="s">
        <v>26</v>
      </c>
      <c r="B27">
        <v>3.5846269E-2</v>
      </c>
      <c r="C27">
        <v>5.0935330000000003E-4</v>
      </c>
    </row>
    <row r="28" spans="1:3" x14ac:dyDescent="0.25">
      <c r="A28" s="11" t="s">
        <v>82</v>
      </c>
      <c r="B28">
        <v>-9404.7019999999993</v>
      </c>
    </row>
    <row r="29" spans="1:3" x14ac:dyDescent="0.25">
      <c r="A29" t="s">
        <v>6</v>
      </c>
      <c r="B29">
        <v>-9392.6677841140518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H24" sqref="H24"/>
    </sheetView>
  </sheetViews>
  <sheetFormatPr defaultRowHeight="15" x14ac:dyDescent="0.25"/>
  <cols>
    <col min="7" max="7" width="10.85546875" bestFit="1" customWidth="1"/>
  </cols>
  <sheetData>
    <row r="1" spans="1:9" x14ac:dyDescent="0.25">
      <c r="A1" s="3" t="s">
        <v>66</v>
      </c>
      <c r="E1" t="s">
        <v>87</v>
      </c>
      <c r="F1">
        <v>5.1357799999999996</v>
      </c>
    </row>
    <row r="2" spans="1:9" x14ac:dyDescent="0.25">
      <c r="A2" s="3" t="s">
        <v>65</v>
      </c>
      <c r="E2" t="s">
        <v>88</v>
      </c>
      <c r="F2">
        <v>0.99806989999999995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</row>
    <row r="4" spans="1:9" x14ac:dyDescent="0.25">
      <c r="A4" t="s">
        <v>24</v>
      </c>
      <c r="B4">
        <v>-3.3877508650000001</v>
      </c>
      <c r="C4">
        <v>1.52449305E-2</v>
      </c>
      <c r="G4" t="s">
        <v>83</v>
      </c>
      <c r="H4">
        <f>B4+(B5*F2)+(B6*F2*0)+(B7*0)</f>
        <v>-3.3855996161549111</v>
      </c>
      <c r="I4">
        <f>10^H4</f>
        <v>4.1152894215943476E-4</v>
      </c>
    </row>
    <row r="5" spans="1:9" x14ac:dyDescent="0.25">
      <c r="A5" t="s">
        <v>35</v>
      </c>
      <c r="B5">
        <v>2.1554090000000001E-3</v>
      </c>
      <c r="C5">
        <v>1.4310983999999999E-3</v>
      </c>
      <c r="G5" t="s">
        <v>84</v>
      </c>
      <c r="H5">
        <f>B4+(B5*F2)+(B6*F2*1)+(B7*1)</f>
        <v>-3.3550187209139195</v>
      </c>
      <c r="I5">
        <f>10^H5</f>
        <v>4.4155141320825807E-4</v>
      </c>
    </row>
    <row r="6" spans="1:9" x14ac:dyDescent="0.25">
      <c r="A6" t="s">
        <v>64</v>
      </c>
      <c r="B6">
        <v>4.6581829999999998E-3</v>
      </c>
      <c r="C6">
        <v>1.5981547999999999E-3</v>
      </c>
    </row>
    <row r="7" spans="1:9" x14ac:dyDescent="0.25">
      <c r="A7" t="s">
        <v>30</v>
      </c>
      <c r="B7">
        <v>2.5931703E-2</v>
      </c>
      <c r="C7">
        <v>4.1977899000000003E-3</v>
      </c>
    </row>
    <row r="8" spans="1:9" x14ac:dyDescent="0.25">
      <c r="A8" t="s">
        <v>25</v>
      </c>
      <c r="B8">
        <v>3.1276497860000001</v>
      </c>
      <c r="C8">
        <v>7.3903370000000003E-3</v>
      </c>
      <c r="G8" t="s">
        <v>85</v>
      </c>
      <c r="H8">
        <f>B4+(B5*F1)+(B6*F1*0)+(B7*0)</f>
        <v>-3.3766811585659799</v>
      </c>
      <c r="I8">
        <f>10^H8</f>
        <v>4.2006726720135028E-4</v>
      </c>
    </row>
    <row r="9" spans="1:9" x14ac:dyDescent="0.25">
      <c r="A9" t="s">
        <v>26</v>
      </c>
      <c r="B9">
        <v>3.5846269E-2</v>
      </c>
      <c r="C9">
        <v>5.0935330000000003E-4</v>
      </c>
      <c r="G9" t="s">
        <v>86</v>
      </c>
      <c r="H9">
        <f>B4+(B5*F1)+(B6*F1*1)+(B7*1)</f>
        <v>-3.32682605247824</v>
      </c>
      <c r="I9">
        <f>10^H9</f>
        <v>4.7116600424360462E-4</v>
      </c>
    </row>
    <row r="11" spans="1:9" x14ac:dyDescent="0.25">
      <c r="A11">
        <v>-2</v>
      </c>
      <c r="B11" t="s">
        <v>81</v>
      </c>
      <c r="C11" t="s">
        <v>80</v>
      </c>
      <c r="D11">
        <v>-9404.7019999999993</v>
      </c>
    </row>
    <row r="19" spans="1:8" x14ac:dyDescent="0.25">
      <c r="A19" s="3" t="s">
        <v>12</v>
      </c>
    </row>
    <row r="20" spans="1:8" x14ac:dyDescent="0.25">
      <c r="A20" s="3" t="s">
        <v>10</v>
      </c>
    </row>
    <row r="21" spans="1:8" x14ac:dyDescent="0.25">
      <c r="A21" s="12" t="s">
        <v>13</v>
      </c>
      <c r="B21" s="12" t="s">
        <v>14</v>
      </c>
      <c r="C21" s="12" t="s">
        <v>78</v>
      </c>
    </row>
    <row r="22" spans="1:8" x14ac:dyDescent="0.25">
      <c r="A22" t="s">
        <v>24</v>
      </c>
      <c r="B22">
        <v>-3.41436728</v>
      </c>
      <c r="C22">
        <v>1.4622665700000001E-2</v>
      </c>
      <c r="G22" t="s">
        <v>24</v>
      </c>
      <c r="H22">
        <f>10^B22</f>
        <v>3.8515249895014996E-4</v>
      </c>
    </row>
    <row r="23" spans="1:8" x14ac:dyDescent="0.25">
      <c r="A23" t="s">
        <v>25</v>
      </c>
      <c r="B23">
        <v>3.1506663499999998</v>
      </c>
      <c r="C23">
        <v>7.0252952999999996E-3</v>
      </c>
      <c r="G23" t="s">
        <v>25</v>
      </c>
      <c r="H23">
        <f>B23</f>
        <v>3.1506663499999998</v>
      </c>
    </row>
    <row r="24" spans="1:8" x14ac:dyDescent="0.25">
      <c r="A24" t="s">
        <v>26</v>
      </c>
      <c r="B24">
        <v>3.6849649999999998E-2</v>
      </c>
      <c r="C24">
        <v>5.234212E-4</v>
      </c>
    </row>
    <row r="25" spans="1:8" x14ac:dyDescent="0.25">
      <c r="A25" s="11" t="s">
        <v>82</v>
      </c>
      <c r="B25">
        <v>-9266.9570000000003</v>
      </c>
    </row>
    <row r="26" spans="1:8" x14ac:dyDescent="0.25">
      <c r="A26" t="s">
        <v>6</v>
      </c>
      <c r="B26">
        <v>-9260.9472359641986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AIC</vt:lpstr>
      <vt:lpstr>Formatted_For_Paper</vt:lpstr>
      <vt:lpstr>LOG10FORPAPER</vt:lpstr>
      <vt:lpstr>log10_for_graphics</vt:lpstr>
    </vt:vector>
  </TitlesOfParts>
  <Company>NOAA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Christopher Long</dc:creator>
  <cp:lastModifiedBy>Jon.Richar</cp:lastModifiedBy>
  <dcterms:created xsi:type="dcterms:W3CDTF">2012-10-16T23:02:33Z</dcterms:created>
  <dcterms:modified xsi:type="dcterms:W3CDTF">2024-05-17T22:34:32Z</dcterms:modified>
</cp:coreProperties>
</file>