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BBRKC\AIC tables\"/>
    </mc:Choice>
  </mc:AlternateContent>
  <bookViews>
    <workbookView xWindow="480" yWindow="120" windowWidth="18192" windowHeight="12336" activeTab="2"/>
  </bookViews>
  <sheets>
    <sheet name="AIC" sheetId="1" r:id="rId1"/>
    <sheet name="Formatted_for_paper" sheetId="4" r:id="rId2"/>
    <sheet name="Log10ForPaper" sheetId="5" r:id="rId3"/>
  </sheets>
  <calcPr calcId="162913"/>
</workbook>
</file>

<file path=xl/calcChain.xml><?xml version="1.0" encoding="utf-8"?>
<calcChain xmlns="http://schemas.openxmlformats.org/spreadsheetml/2006/main">
  <c r="G22" i="5" l="1"/>
  <c r="G21" i="5"/>
  <c r="F22" i="5" l="1"/>
  <c r="F21" i="5"/>
  <c r="G2" i="5" l="1"/>
  <c r="G3" i="5"/>
  <c r="F3" i="5"/>
  <c r="H3" i="5" s="1"/>
  <c r="F2" i="5"/>
  <c r="H2" i="5" s="1"/>
  <c r="I2" i="5" l="1"/>
  <c r="J2" i="5" s="1"/>
  <c r="I3" i="5"/>
  <c r="J3" i="5" s="1"/>
  <c r="G4" i="1"/>
  <c r="G5" i="1"/>
  <c r="G6" i="1"/>
  <c r="G7" i="1"/>
  <c r="G8" i="1"/>
  <c r="F4" i="1"/>
  <c r="F5" i="1"/>
  <c r="F6" i="1"/>
  <c r="F7" i="1"/>
  <c r="F8" i="1"/>
  <c r="K3" i="5" l="1"/>
  <c r="K2" i="5"/>
  <c r="H5" i="1"/>
  <c r="H6" i="1"/>
  <c r="H8" i="1"/>
  <c r="H7" i="1"/>
  <c r="H4" i="1"/>
  <c r="G3" i="1"/>
  <c r="F3" i="1"/>
  <c r="H3" i="1" l="1"/>
  <c r="I5" i="1" l="1"/>
  <c r="J5" i="1" s="1"/>
  <c r="I7" i="1"/>
  <c r="J7" i="1" s="1"/>
  <c r="I8" i="1"/>
  <c r="J8" i="1" s="1"/>
  <c r="I4" i="1"/>
  <c r="J4" i="1" s="1"/>
  <c r="I6" i="1"/>
  <c r="J6" i="1" s="1"/>
  <c r="I3" i="1"/>
  <c r="J3" i="1" s="1"/>
  <c r="K8" i="1" l="1"/>
  <c r="K5" i="1"/>
  <c r="K4" i="1"/>
  <c r="K6" i="1"/>
  <c r="K7" i="1"/>
  <c r="K3" i="1"/>
</calcChain>
</file>

<file path=xl/sharedStrings.xml><?xml version="1.0" encoding="utf-8"?>
<sst xmlns="http://schemas.openxmlformats.org/spreadsheetml/2006/main" count="224" uniqueCount="51">
  <si>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</si>
  <si>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</si>
  <si>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</si>
  <si>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</si>
  <si>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</si>
  <si>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</si>
  <si>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</si>
  <si>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</si>
  <si>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</si>
  <si>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</si>
  <si>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</si>
  <si>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</si>
  <si>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</si>
  <si>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</si>
  <si>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</si>
  <si>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</si>
  <si>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</si>
  <si>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</si>
  <si>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</si>
  <si>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</si>
  <si>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Model 6</t>
  </si>
  <si>
    <t>a</t>
  </si>
  <si>
    <t>b</t>
  </si>
  <si>
    <t>sd</t>
  </si>
  <si>
    <t>Model 5</t>
  </si>
  <si>
    <t>a(T)</t>
  </si>
  <si>
    <t>aT</t>
  </si>
  <si>
    <t>b(T)</t>
  </si>
  <si>
    <t>bT</t>
  </si>
  <si>
    <t>a(T)b(T)</t>
  </si>
  <si>
    <t>aTr</t>
  </si>
  <si>
    <t>bTr</t>
  </si>
  <si>
    <t>a(Tr)b(Tr)</t>
  </si>
  <si>
    <t>a(T,T2)b(T,T2)</t>
  </si>
  <si>
    <t>aT2</t>
  </si>
  <si>
    <t>bT2</t>
  </si>
  <si>
    <t>#</t>
  </si>
  <si>
    <t>log</t>
  </si>
  <si>
    <t>L:</t>
  </si>
  <si>
    <t xml:space="preserve">-2555.369 </t>
  </si>
  <si>
    <t>-2555.032</t>
  </si>
  <si>
    <t xml:space="preserve">-2559.35 </t>
  </si>
  <si>
    <t>-2555.256</t>
  </si>
  <si>
    <t>-2log L</t>
  </si>
  <si>
    <t>-2logL</t>
  </si>
  <si>
    <t>SE</t>
  </si>
  <si>
    <t>indistinguishable from Mod2</t>
  </si>
  <si>
    <t>minT</t>
  </si>
  <si>
    <t>maxT</t>
  </si>
  <si>
    <t>a_cold</t>
  </si>
  <si>
    <t>a_warm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</si>
</sst>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3" fillId="0" borderId="0" xfId="0" applyNumberFormat="1" applyFont="1" applyBorder="1" applyAlignment="1"/>
    <xf numFmtId="11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0" borderId="0" xfId="0" quotePrefix="1" applyFont="1"/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="65" workbookViewId="0">
      <selection activeCell="A2" sqref="A2:XFD4"/>
    </sheetView>
  </sheetViews>
  <sheetFormatPr defaultRowHeight="14.4" x14ac:dyDescent="0.3"/>
  <cols>
    <col min="1" max="1" width="19.6640625" bestFit="1" customWidth="1"/>
    <col min="2" max="2" width="21" customWidth="1"/>
    <col min="4" max="4" width="10.109375" bestFit="1" customWidth="1"/>
    <col min="7" max="7" width="16" bestFit="1" customWidth="1"/>
    <col min="8" max="8" width="17" bestFit="1" customWidth="1"/>
    <col min="9" max="10" width="12" bestFit="1" customWidth="1"/>
    <col min="11" max="11" width="15.6640625" customWidth="1"/>
    <col min="12" max="12" width="16.33203125" customWidth="1"/>
    <col min="13" max="13" width="12" bestFit="1" customWidth="1"/>
    <col min="16" max="16" width="11.5546875" customWidth="1"/>
    <col min="17" max="17" width="9.88671875" bestFit="1" customWidth="1"/>
    <col min="18" max="18" width="16.109375" bestFit="1" customWidth="1"/>
    <col min="19" max="19" width="13.33203125" bestFit="1" customWidth="1"/>
  </cols>
  <sheetData>
    <row r="1" spans="1:26" ht="15.6" x14ac:dyDescent="0.3">
      <c r="A1" s="8"/>
      <c r="B1" s="8"/>
      <c r="C1" s="8"/>
      <c r="D1" s="8"/>
      <c r="E1" s="8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2"/>
    </row>
    <row r="2" spans="1:26" ht="15.6" x14ac:dyDescent="0.3">
      <c r="A2" s="9" t="s">
        <v>36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4"/>
      <c r="M2" s="10"/>
      <c r="N2" s="10"/>
      <c r="O2" s="10"/>
      <c r="P2" s="4"/>
      <c r="Q2" s="10"/>
      <c r="R2" s="10"/>
      <c r="S2" s="10"/>
      <c r="T2" s="10"/>
      <c r="U2" s="4"/>
      <c r="V2" s="4"/>
      <c r="W2" s="4"/>
      <c r="X2" s="4"/>
      <c r="Y2" s="4"/>
      <c r="Z2" s="2"/>
    </row>
    <row r="3" spans="1:26" ht="15.6" x14ac:dyDescent="0.3">
      <c r="A3" s="11">
        <v>1</v>
      </c>
      <c r="B3" s="11" t="s">
        <v>11</v>
      </c>
      <c r="C3" s="11">
        <v>3</v>
      </c>
      <c r="D3" s="3">
        <v>-2547.0990000000002</v>
      </c>
      <c r="E3" s="3">
        <v>1013</v>
      </c>
      <c r="F3" s="11">
        <f>D3+2*C3</f>
        <v>-2541.0990000000002</v>
      </c>
      <c r="G3" s="11">
        <f>(2*C3*(C3+1))/(E3-C3-1)</f>
        <v>2.3785926660059464E-2</v>
      </c>
      <c r="H3" s="11">
        <f>F3+G3</f>
        <v>-2541.0752140733402</v>
      </c>
      <c r="I3" s="11">
        <f t="shared" ref="I3:I8" si="0">H3-MIN($H$3:$H$8)</f>
        <v>8.2152030070965338</v>
      </c>
      <c r="J3" s="11">
        <f>EXP(-0.5*I3)</f>
        <v>1.6447175748231412E-2</v>
      </c>
      <c r="K3" s="11">
        <f t="shared" ref="K3:K8" si="1">J3/SUM($J$3:$J$8)</f>
        <v>8.3510134755044717E-3</v>
      </c>
      <c r="L3" s="4"/>
      <c r="M3" s="11"/>
      <c r="N3" s="11"/>
      <c r="O3" s="4"/>
      <c r="P3" s="11"/>
      <c r="Q3" s="11"/>
      <c r="R3" s="11"/>
      <c r="S3" s="11"/>
      <c r="T3" s="11"/>
      <c r="U3" s="4"/>
      <c r="V3" s="4"/>
      <c r="W3" s="4"/>
      <c r="X3" s="4"/>
      <c r="Y3" s="4"/>
      <c r="Z3" s="2"/>
    </row>
    <row r="4" spans="1:26" ht="15.6" x14ac:dyDescent="0.3">
      <c r="A4" s="11">
        <v>2</v>
      </c>
      <c r="B4" s="12" t="s">
        <v>25</v>
      </c>
      <c r="C4" s="11">
        <v>4</v>
      </c>
      <c r="D4" s="3" t="s">
        <v>39</v>
      </c>
      <c r="E4" s="3">
        <v>1013</v>
      </c>
      <c r="F4" s="11">
        <f t="shared" ref="F4:F8" si="2">D4+2*C4</f>
        <v>-2547.3690000000001</v>
      </c>
      <c r="G4" s="11">
        <f t="shared" ref="G4:G8" si="3">(2*C4*(C4+1))/(E4-C4-1)</f>
        <v>3.968253968253968E-2</v>
      </c>
      <c r="H4" s="11">
        <f t="shared" ref="H4:H8" si="4">F4+G4</f>
        <v>-2547.3293174603177</v>
      </c>
      <c r="I4" s="11">
        <f t="shared" si="0"/>
        <v>1.9610996201190574</v>
      </c>
      <c r="J4" s="11">
        <f t="shared" ref="J4:J8" si="5">EXP(-0.5*I4)</f>
        <v>0.37510480575000615</v>
      </c>
      <c r="K4" s="11">
        <f t="shared" si="1"/>
        <v>0.19045855261087188</v>
      </c>
      <c r="L4" s="4"/>
      <c r="M4" s="11"/>
      <c r="N4" s="11"/>
      <c r="O4" s="4"/>
      <c r="P4" s="11"/>
      <c r="Q4" s="11"/>
      <c r="R4" s="11"/>
      <c r="S4" s="11"/>
      <c r="T4" s="11"/>
      <c r="U4" s="4"/>
      <c r="V4" s="4"/>
      <c r="W4" s="4"/>
      <c r="X4" s="4"/>
      <c r="Y4" s="4"/>
      <c r="Z4" s="2"/>
    </row>
    <row r="5" spans="1:26" ht="15.6" x14ac:dyDescent="0.3">
      <c r="A5" s="11">
        <v>3</v>
      </c>
      <c r="B5" s="8" t="s">
        <v>27</v>
      </c>
      <c r="C5" s="11">
        <v>4</v>
      </c>
      <c r="D5" s="3" t="s">
        <v>40</v>
      </c>
      <c r="E5" s="3">
        <v>1013</v>
      </c>
      <c r="F5" s="11">
        <f t="shared" si="2"/>
        <v>-2547.0320000000002</v>
      </c>
      <c r="G5" s="11">
        <f t="shared" si="3"/>
        <v>3.968253968253968E-2</v>
      </c>
      <c r="H5" s="11">
        <f t="shared" si="4"/>
        <v>-2546.9923174603177</v>
      </c>
      <c r="I5" s="11">
        <f t="shared" si="0"/>
        <v>2.2980996201190464</v>
      </c>
      <c r="J5" s="11">
        <f t="shared" si="5"/>
        <v>0.31693777743686918</v>
      </c>
      <c r="K5" s="11">
        <f t="shared" si="1"/>
        <v>0.16092438548644686</v>
      </c>
      <c r="L5" s="4"/>
      <c r="M5" s="11"/>
      <c r="N5" s="11"/>
      <c r="O5" s="4"/>
      <c r="P5" s="11"/>
      <c r="Q5" s="11"/>
      <c r="R5" s="11"/>
      <c r="S5" s="11"/>
      <c r="T5" s="11"/>
      <c r="U5" s="4"/>
      <c r="V5" s="4"/>
      <c r="W5" s="4"/>
      <c r="X5" s="4"/>
      <c r="Y5" s="4"/>
      <c r="Z5" s="2"/>
    </row>
    <row r="6" spans="1:26" ht="15.6" x14ac:dyDescent="0.3">
      <c r="A6" s="11">
        <v>4</v>
      </c>
      <c r="B6" s="8" t="s">
        <v>29</v>
      </c>
      <c r="C6" s="11">
        <v>5</v>
      </c>
      <c r="D6" s="3" t="s">
        <v>41</v>
      </c>
      <c r="E6" s="3">
        <v>1013</v>
      </c>
      <c r="F6" s="11">
        <f t="shared" si="2"/>
        <v>-2549.35</v>
      </c>
      <c r="G6" s="11">
        <f t="shared" si="3"/>
        <v>5.9582919563058591E-2</v>
      </c>
      <c r="H6" s="11">
        <f t="shared" si="4"/>
        <v>-2549.2904170804368</v>
      </c>
      <c r="I6" s="11">
        <f t="shared" si="0"/>
        <v>0</v>
      </c>
      <c r="J6" s="11">
        <f t="shared" si="5"/>
        <v>1</v>
      </c>
      <c r="K6" s="11">
        <f t="shared" si="1"/>
        <v>0.50774756732337267</v>
      </c>
      <c r="L6" s="4" t="s">
        <v>46</v>
      </c>
      <c r="M6" s="11"/>
      <c r="N6" s="11"/>
      <c r="O6" s="4"/>
      <c r="P6" s="11"/>
      <c r="Q6" s="11"/>
      <c r="R6" s="11"/>
      <c r="S6" s="11"/>
      <c r="T6" s="11"/>
      <c r="U6" s="4"/>
      <c r="V6" s="4"/>
      <c r="W6" s="4"/>
      <c r="X6" s="4"/>
      <c r="Y6" s="4"/>
      <c r="Z6" s="2"/>
    </row>
    <row r="7" spans="1:26" ht="15.6" x14ac:dyDescent="0.3">
      <c r="A7" s="11">
        <v>5</v>
      </c>
      <c r="B7" s="8" t="s">
        <v>32</v>
      </c>
      <c r="C7" s="11">
        <v>5</v>
      </c>
      <c r="D7" s="3" t="s">
        <v>42</v>
      </c>
      <c r="E7" s="3">
        <v>1013</v>
      </c>
      <c r="F7" s="11">
        <f t="shared" si="2"/>
        <v>-2545.2559999999999</v>
      </c>
      <c r="G7" s="11">
        <f t="shared" si="3"/>
        <v>5.9582919563058591E-2</v>
      </c>
      <c r="H7" s="11">
        <f t="shared" si="4"/>
        <v>-2545.1964170804367</v>
      </c>
      <c r="I7" s="11">
        <f t="shared" si="0"/>
        <v>4.0940000000000509</v>
      </c>
      <c r="J7" s="11">
        <f t="shared" si="5"/>
        <v>0.12912168818537229</v>
      </c>
      <c r="K7" s="11">
        <f t="shared" si="1"/>
        <v>6.5561223064809854E-2</v>
      </c>
      <c r="L7" s="4"/>
      <c r="M7" s="11"/>
      <c r="N7" s="11"/>
      <c r="O7" s="4"/>
      <c r="P7" s="11"/>
      <c r="Q7" s="11"/>
      <c r="R7" s="11"/>
      <c r="S7" s="11"/>
      <c r="T7" s="11"/>
      <c r="U7" s="4"/>
      <c r="V7" s="4"/>
      <c r="W7" s="4"/>
      <c r="X7" s="4"/>
      <c r="Y7" s="4"/>
      <c r="Z7" s="2"/>
    </row>
    <row r="8" spans="1:26" ht="15.6" x14ac:dyDescent="0.3">
      <c r="A8" s="11">
        <v>6</v>
      </c>
      <c r="B8" s="8" t="s">
        <v>33</v>
      </c>
      <c r="C8" s="11">
        <v>7</v>
      </c>
      <c r="D8" s="4">
        <v>-2559.35</v>
      </c>
      <c r="E8" s="3">
        <v>1013</v>
      </c>
      <c r="F8" s="11">
        <f t="shared" si="2"/>
        <v>-2545.35</v>
      </c>
      <c r="G8" s="11">
        <f t="shared" si="3"/>
        <v>0.11144278606965174</v>
      </c>
      <c r="H8" s="11">
        <f t="shared" si="4"/>
        <v>-2545.2385572139301</v>
      </c>
      <c r="I8" s="11">
        <f t="shared" si="0"/>
        <v>4.0518598665066747</v>
      </c>
      <c r="J8" s="11">
        <f t="shared" si="5"/>
        <v>0.13187115477867128</v>
      </c>
      <c r="K8" s="11">
        <f t="shared" si="1"/>
        <v>6.69572580389943E-2</v>
      </c>
      <c r="L8" s="4"/>
      <c r="M8" s="11"/>
      <c r="N8" s="11"/>
      <c r="O8" s="4"/>
      <c r="P8" s="11"/>
      <c r="Q8" s="11"/>
      <c r="R8" s="11"/>
      <c r="S8" s="11"/>
      <c r="T8" s="11"/>
      <c r="U8" s="4"/>
      <c r="V8" s="4"/>
      <c r="W8" s="4"/>
      <c r="X8" s="4"/>
      <c r="Y8" s="4"/>
      <c r="Z8" s="2"/>
    </row>
    <row r="9" spans="1:26" ht="15.6" x14ac:dyDescent="0.3">
      <c r="A9" s="11"/>
      <c r="B9" s="8"/>
      <c r="C9" s="11"/>
      <c r="D9" s="3"/>
      <c r="E9" s="3"/>
      <c r="F9" s="11"/>
      <c r="G9" s="11"/>
      <c r="H9" s="11"/>
      <c r="I9" s="11"/>
      <c r="J9" s="11"/>
      <c r="K9" s="11"/>
      <c r="L9" s="4"/>
      <c r="M9" s="11"/>
      <c r="N9" s="11"/>
      <c r="O9" s="4"/>
      <c r="P9" s="11"/>
      <c r="Q9" s="11"/>
      <c r="R9" s="11"/>
      <c r="S9" s="11"/>
      <c r="T9" s="11"/>
      <c r="U9" s="4"/>
      <c r="V9" s="4"/>
      <c r="W9" s="4"/>
      <c r="X9" s="4"/>
      <c r="Y9" s="4"/>
      <c r="Z9" s="2"/>
    </row>
    <row r="10" spans="1:26" ht="15.6" x14ac:dyDescent="0.3">
      <c r="A10" s="11"/>
      <c r="B10" s="8"/>
      <c r="C10" s="11"/>
      <c r="D10" s="3"/>
      <c r="E10" s="3"/>
      <c r="F10" s="11"/>
      <c r="G10" s="11"/>
      <c r="H10" s="11"/>
      <c r="I10" s="11"/>
      <c r="J10" s="11"/>
      <c r="K10" s="11"/>
      <c r="L10" s="4"/>
      <c r="M10" s="11"/>
      <c r="N10" s="11"/>
      <c r="O10" s="4"/>
      <c r="P10" s="11"/>
      <c r="Q10" s="11"/>
      <c r="R10" s="11"/>
      <c r="S10" s="11"/>
      <c r="T10" s="11"/>
      <c r="U10" s="4"/>
      <c r="V10" s="4"/>
      <c r="W10" s="4"/>
      <c r="X10" s="4"/>
      <c r="Y10" s="4"/>
      <c r="Z10" s="2"/>
    </row>
    <row r="11" spans="1:26" ht="15.6" x14ac:dyDescent="0.3">
      <c r="A11" s="11"/>
      <c r="B11" s="8"/>
      <c r="C11" s="11"/>
      <c r="D11" s="3"/>
      <c r="E11" s="3"/>
      <c r="F11" s="11"/>
      <c r="G11" s="11"/>
      <c r="H11" s="11"/>
      <c r="I11" s="11"/>
      <c r="J11" s="11"/>
      <c r="K11" s="11"/>
      <c r="L11" s="4"/>
      <c r="M11" s="11"/>
      <c r="N11" s="11"/>
      <c r="O11" s="4"/>
      <c r="P11" s="11"/>
      <c r="Q11" s="11"/>
      <c r="R11" s="11"/>
      <c r="S11" s="11"/>
      <c r="T11" s="11"/>
      <c r="U11" s="4"/>
      <c r="V11" s="4"/>
      <c r="W11" s="4"/>
      <c r="X11" s="4"/>
      <c r="Y11" s="4"/>
      <c r="Z11" s="2"/>
    </row>
    <row r="12" spans="1:26" ht="15.6" x14ac:dyDescent="0.3">
      <c r="A12" s="11"/>
      <c r="B12" s="8"/>
      <c r="C12" s="11"/>
      <c r="D12" s="3"/>
      <c r="E12" s="11"/>
      <c r="F12" s="11"/>
      <c r="G12" s="11"/>
      <c r="H12" s="11"/>
      <c r="I12" s="11"/>
      <c r="J12" s="11"/>
      <c r="K12" s="11"/>
      <c r="L12" s="4"/>
      <c r="M12" s="8"/>
      <c r="N12" s="8"/>
      <c r="O12" s="8"/>
      <c r="P12" s="8"/>
      <c r="Q12" s="8"/>
      <c r="R12" s="8"/>
      <c r="S12" s="8"/>
      <c r="T12" s="8"/>
      <c r="U12" s="4"/>
      <c r="V12" s="4"/>
      <c r="W12" s="4"/>
      <c r="X12" s="4"/>
      <c r="Y12" s="4"/>
      <c r="Z12" s="2"/>
    </row>
    <row r="13" spans="1:26" ht="15.6" x14ac:dyDescent="0.3">
      <c r="A13" s="11"/>
      <c r="B13" s="8"/>
      <c r="C13" s="11"/>
      <c r="D13" s="3"/>
      <c r="E13" s="11"/>
      <c r="F13" s="11"/>
      <c r="G13" s="11"/>
      <c r="H13" s="11"/>
      <c r="I13" s="11"/>
      <c r="J13" s="11"/>
      <c r="K13" s="11"/>
      <c r="L13" s="4"/>
      <c r="M13" s="8"/>
      <c r="N13" s="8"/>
      <c r="O13" s="8"/>
      <c r="P13" s="8"/>
      <c r="Q13" s="8"/>
      <c r="R13" s="8"/>
      <c r="S13" s="8"/>
      <c r="T13" s="8"/>
      <c r="U13" s="4"/>
      <c r="V13" s="4"/>
      <c r="W13" s="4"/>
      <c r="X13" s="4"/>
      <c r="Y13" s="4"/>
      <c r="Z13" s="2"/>
    </row>
    <row r="14" spans="1:26" ht="15.6" x14ac:dyDescent="0.3">
      <c r="A14" s="8"/>
      <c r="B14" s="4"/>
      <c r="C14" s="11"/>
      <c r="D14" s="11"/>
      <c r="E14" s="11"/>
      <c r="F14" s="11"/>
      <c r="G14" s="11"/>
      <c r="H14" s="11"/>
      <c r="I14" s="11"/>
      <c r="J14" s="11"/>
      <c r="K14" s="11"/>
      <c r="L14" s="4"/>
      <c r="M14" s="8"/>
      <c r="N14" s="8"/>
      <c r="O14" s="8"/>
      <c r="P14" s="8"/>
      <c r="Q14" s="8"/>
      <c r="R14" s="8"/>
      <c r="S14" s="8"/>
      <c r="T14" s="8"/>
      <c r="U14" s="4"/>
      <c r="V14" s="4"/>
      <c r="W14" s="4"/>
      <c r="X14" s="4"/>
      <c r="Y14" s="4"/>
      <c r="Z14" s="2"/>
    </row>
    <row r="15" spans="1:26" s="1" customFormat="1" ht="15.6" x14ac:dyDescent="0.3">
      <c r="A15" s="8" t="s">
        <v>12</v>
      </c>
      <c r="B15" s="8"/>
      <c r="C15" s="8"/>
      <c r="D15" s="8"/>
      <c r="E15" s="8"/>
      <c r="F15" s="8" t="s">
        <v>17</v>
      </c>
      <c r="G15" s="8"/>
      <c r="H15" s="8"/>
      <c r="I15" s="8"/>
      <c r="J15" s="8"/>
      <c r="K15" s="8" t="s">
        <v>18</v>
      </c>
      <c r="L15" s="8"/>
      <c r="M15" s="8"/>
      <c r="N15" s="8"/>
      <c r="O15" s="8"/>
      <c r="P15" s="8" t="s">
        <v>19</v>
      </c>
      <c r="Q15" s="8"/>
      <c r="R15" s="8"/>
      <c r="S15" s="8"/>
      <c r="T15" s="8"/>
      <c r="U15" s="8" t="s">
        <v>24</v>
      </c>
      <c r="V15" s="4"/>
      <c r="W15" s="4"/>
      <c r="X15" s="4"/>
      <c r="Y15" s="8"/>
    </row>
    <row r="16" spans="1:26" s="1" customFormat="1" ht="15.6" x14ac:dyDescent="0.3">
      <c r="A16" s="8" t="s">
        <v>10</v>
      </c>
      <c r="B16" s="8"/>
      <c r="C16" s="8"/>
      <c r="D16" s="8"/>
      <c r="E16" s="8"/>
      <c r="F16" s="8" t="s">
        <v>25</v>
      </c>
      <c r="G16" s="8"/>
      <c r="H16" s="8"/>
      <c r="I16" s="8"/>
      <c r="J16" s="8"/>
      <c r="K16" s="8" t="s">
        <v>27</v>
      </c>
      <c r="L16" s="8"/>
      <c r="M16" s="4"/>
      <c r="N16" s="4"/>
      <c r="O16" s="4"/>
      <c r="P16" s="8" t="s">
        <v>29</v>
      </c>
      <c r="Q16" s="4"/>
      <c r="R16" s="4"/>
      <c r="S16" s="4"/>
      <c r="T16" s="4"/>
      <c r="U16" s="8" t="s">
        <v>25</v>
      </c>
      <c r="V16" s="4"/>
      <c r="W16" s="4"/>
      <c r="X16" s="4"/>
      <c r="Y16" s="8"/>
    </row>
    <row r="17" spans="1:26" ht="15.6" x14ac:dyDescent="0.3">
      <c r="A17" s="4" t="s">
        <v>13</v>
      </c>
      <c r="B17" s="4"/>
      <c r="C17" s="4"/>
      <c r="D17" s="4"/>
      <c r="E17" s="4"/>
      <c r="F17" s="3" t="s">
        <v>13</v>
      </c>
      <c r="G17" s="4"/>
      <c r="H17" s="4"/>
      <c r="I17" s="4"/>
      <c r="J17" s="4"/>
      <c r="K17" s="3" t="s">
        <v>13</v>
      </c>
      <c r="L17" s="4"/>
      <c r="M17" s="4"/>
      <c r="N17" s="4"/>
      <c r="O17" s="4"/>
      <c r="P17" s="4" t="s">
        <v>13</v>
      </c>
      <c r="Q17" s="4"/>
      <c r="R17" s="4"/>
      <c r="S17" s="4"/>
      <c r="T17" s="4"/>
      <c r="U17" s="4" t="s">
        <v>13</v>
      </c>
      <c r="V17" s="4"/>
      <c r="W17" s="4"/>
      <c r="X17" s="4"/>
      <c r="Y17" s="4"/>
      <c r="Z17" s="2"/>
    </row>
    <row r="18" spans="1:26" ht="15.6" x14ac:dyDescent="0.3">
      <c r="A18" s="4"/>
      <c r="B18" s="4" t="s">
        <v>14</v>
      </c>
      <c r="C18" s="4" t="s">
        <v>15</v>
      </c>
      <c r="D18" s="4" t="s">
        <v>16</v>
      </c>
      <c r="E18" s="4"/>
      <c r="F18" s="3"/>
      <c r="G18" s="4" t="s">
        <v>14</v>
      </c>
      <c r="H18" s="4" t="s">
        <v>15</v>
      </c>
      <c r="I18" s="4" t="s">
        <v>16</v>
      </c>
      <c r="J18" s="4"/>
      <c r="K18" s="3"/>
      <c r="L18" s="4" t="s">
        <v>14</v>
      </c>
      <c r="M18" s="4" t="s">
        <v>15</v>
      </c>
      <c r="N18" s="4" t="s">
        <v>16</v>
      </c>
      <c r="O18" s="4"/>
      <c r="P18" s="4"/>
      <c r="Q18" s="4" t="s">
        <v>14</v>
      </c>
      <c r="R18" s="4" t="s">
        <v>15</v>
      </c>
      <c r="S18" s="4" t="s">
        <v>16</v>
      </c>
      <c r="T18" s="4"/>
      <c r="U18" s="4"/>
      <c r="V18" s="4" t="s">
        <v>14</v>
      </c>
      <c r="W18" s="4" t="s">
        <v>15</v>
      </c>
      <c r="X18" s="4" t="s">
        <v>16</v>
      </c>
      <c r="Y18" s="4"/>
      <c r="Z18" s="2"/>
    </row>
    <row r="19" spans="1:26" ht="15.6" x14ac:dyDescent="0.3">
      <c r="A19" s="4" t="s">
        <v>21</v>
      </c>
      <c r="B19" s="4">
        <v>-5.3885130099999996</v>
      </c>
      <c r="C19" s="4">
        <v>7.5918020000000003E-2</v>
      </c>
      <c r="D19" s="4"/>
      <c r="E19" s="4"/>
      <c r="F19" s="3" t="s">
        <v>21</v>
      </c>
      <c r="G19" s="3">
        <v>-5.3409509809999998</v>
      </c>
      <c r="H19" s="3">
        <v>7.7391012999999995E-2</v>
      </c>
      <c r="I19" s="4"/>
      <c r="J19" s="4"/>
      <c r="K19" s="3" t="s">
        <v>21</v>
      </c>
      <c r="L19" s="3">
        <v>-5.3274201850000003</v>
      </c>
      <c r="M19" s="3">
        <v>7.8661260699999999E-2</v>
      </c>
      <c r="N19" s="4"/>
      <c r="O19" s="4"/>
      <c r="P19" s="4" t="s">
        <v>21</v>
      </c>
      <c r="Q19" s="3">
        <v>-5.6939470300000004</v>
      </c>
      <c r="R19" s="3">
        <v>0.19291024000000001</v>
      </c>
      <c r="S19" s="4"/>
      <c r="T19" s="4"/>
      <c r="U19" s="4" t="s">
        <v>21</v>
      </c>
      <c r="V19" s="3">
        <v>-5.4071682000000001</v>
      </c>
      <c r="W19" s="3">
        <v>9.3804108999999997E-2</v>
      </c>
      <c r="X19" s="4"/>
      <c r="Y19" s="4"/>
      <c r="Z19" s="2"/>
    </row>
    <row r="20" spans="1:26" ht="15.6" x14ac:dyDescent="0.3">
      <c r="A20" s="4" t="s">
        <v>22</v>
      </c>
      <c r="B20" s="4">
        <v>2.6075523</v>
      </c>
      <c r="C20" s="4">
        <v>1.603046E-2</v>
      </c>
      <c r="D20" s="4"/>
      <c r="E20" s="4"/>
      <c r="F20" s="3" t="s">
        <v>26</v>
      </c>
      <c r="G20" s="3">
        <v>5.2862589999999997E-3</v>
      </c>
      <c r="H20" s="3">
        <v>1.834804E-3</v>
      </c>
      <c r="I20" s="4"/>
      <c r="J20" s="4"/>
      <c r="K20" s="3" t="s">
        <v>28</v>
      </c>
      <c r="L20" s="3">
        <v>1.086393E-3</v>
      </c>
      <c r="M20" s="3">
        <v>3.8499680000000003E-4</v>
      </c>
      <c r="N20" s="4"/>
      <c r="O20" s="4"/>
      <c r="P20" s="4" t="s">
        <v>26</v>
      </c>
      <c r="Q20" s="3">
        <v>0.13104108</v>
      </c>
      <c r="R20" s="3">
        <v>6.3001950000000001E-2</v>
      </c>
      <c r="S20" s="4"/>
      <c r="T20" s="4"/>
      <c r="U20" s="4" t="s">
        <v>30</v>
      </c>
      <c r="V20" s="3">
        <v>0.17102133</v>
      </c>
      <c r="W20" s="3">
        <v>0.16385898400000001</v>
      </c>
      <c r="X20" s="4"/>
      <c r="Y20" s="4"/>
      <c r="Z20" s="2"/>
    </row>
    <row r="21" spans="1:26" ht="15.6" x14ac:dyDescent="0.3">
      <c r="A21" s="4" t="s">
        <v>23</v>
      </c>
      <c r="B21" s="4">
        <v>6.8839139999999993E-2</v>
      </c>
      <c r="C21" s="4">
        <v>1.5283E-3</v>
      </c>
      <c r="D21" s="4"/>
      <c r="E21" s="4"/>
      <c r="F21" s="3" t="s">
        <v>22</v>
      </c>
      <c r="G21" s="3">
        <v>2.594430725</v>
      </c>
      <c r="H21" s="3">
        <v>1.6602154000000001E-2</v>
      </c>
      <c r="I21" s="4"/>
      <c r="J21" s="4"/>
      <c r="K21" s="3" t="s">
        <v>22</v>
      </c>
      <c r="L21" s="3">
        <v>2.591645787</v>
      </c>
      <c r="M21" s="3">
        <v>1.69338835E-2</v>
      </c>
      <c r="N21" s="4"/>
      <c r="O21" s="4"/>
      <c r="P21" s="4" t="s">
        <v>22</v>
      </c>
      <c r="Q21" s="3">
        <v>2.6687801699999998</v>
      </c>
      <c r="R21" s="3">
        <v>4.0753030000000003E-2</v>
      </c>
      <c r="S21" s="4"/>
      <c r="T21" s="4"/>
      <c r="U21" s="4" t="s">
        <v>22</v>
      </c>
      <c r="V21" s="3">
        <v>2.6107456899999999</v>
      </c>
      <c r="W21" s="3">
        <v>1.9871967000000001E-2</v>
      </c>
      <c r="X21" s="4"/>
      <c r="Y21" s="4"/>
      <c r="Z21" s="2"/>
    </row>
    <row r="22" spans="1:26" ht="15.6" x14ac:dyDescent="0.3">
      <c r="A22" s="4"/>
      <c r="B22" s="4"/>
      <c r="C22" s="4"/>
      <c r="D22" s="4"/>
      <c r="E22" s="4"/>
      <c r="F22" s="13" t="s">
        <v>23</v>
      </c>
      <c r="G22" s="3">
        <v>6.8559746000000005E-2</v>
      </c>
      <c r="H22" s="3">
        <v>1.5221189999999999E-3</v>
      </c>
      <c r="I22" s="4"/>
      <c r="J22" s="5"/>
      <c r="K22" s="3" t="s">
        <v>23</v>
      </c>
      <c r="L22" s="3">
        <v>6.8571122999999998E-2</v>
      </c>
      <c r="M22" s="3">
        <v>1.5223707999999999E-3</v>
      </c>
      <c r="N22" s="5"/>
      <c r="O22" s="5"/>
      <c r="P22" s="4" t="s">
        <v>28</v>
      </c>
      <c r="Q22" s="3">
        <v>-2.6393900000000001E-2</v>
      </c>
      <c r="R22" s="3">
        <v>1.32175E-2</v>
      </c>
      <c r="S22" s="4"/>
      <c r="T22" s="4"/>
      <c r="U22" s="4" t="s">
        <v>31</v>
      </c>
      <c r="V22" s="3">
        <v>-3.3211780000000003E-2</v>
      </c>
      <c r="W22" s="3">
        <v>3.4447138000000002E-2</v>
      </c>
      <c r="X22" s="4"/>
      <c r="Y22" s="4"/>
      <c r="Z22" s="2"/>
    </row>
    <row r="23" spans="1:26" ht="15.6" x14ac:dyDescent="0.3">
      <c r="A23" s="4">
        <v>-2</v>
      </c>
      <c r="B23" s="4" t="s">
        <v>37</v>
      </c>
      <c r="C23" s="4" t="s">
        <v>38</v>
      </c>
      <c r="D23" s="4">
        <v>-2547.0990000000002</v>
      </c>
      <c r="E23" s="4"/>
      <c r="F23" s="14"/>
      <c r="G23" s="3"/>
      <c r="H23" s="4"/>
      <c r="I23" s="4"/>
      <c r="J23" s="5"/>
      <c r="K23" s="6"/>
      <c r="L23" s="3"/>
      <c r="M23" s="5"/>
      <c r="N23" s="5"/>
      <c r="O23" s="5"/>
      <c r="P23" s="4" t="s">
        <v>23</v>
      </c>
      <c r="Q23" s="3">
        <v>6.8425250000000007E-2</v>
      </c>
      <c r="R23" s="3">
        <v>1.51913E-3</v>
      </c>
      <c r="S23" s="4"/>
      <c r="T23" s="4"/>
      <c r="U23" s="4" t="s">
        <v>23</v>
      </c>
      <c r="V23" s="3">
        <v>6.8563379999999993E-2</v>
      </c>
      <c r="W23" s="4">
        <v>1.522193E-3</v>
      </c>
      <c r="X23" s="4"/>
      <c r="Y23" s="4"/>
      <c r="Z23" s="2"/>
    </row>
    <row r="24" spans="1:26" ht="15.6" x14ac:dyDescent="0.3">
      <c r="A24" s="4"/>
      <c r="B24" s="4"/>
      <c r="C24" s="4"/>
      <c r="D24" s="4"/>
      <c r="E24" s="4"/>
      <c r="F24" s="15">
        <v>-2</v>
      </c>
      <c r="G24" s="4" t="s">
        <v>37</v>
      </c>
      <c r="H24" s="4" t="s">
        <v>38</v>
      </c>
      <c r="I24" s="3">
        <v>-2555.3690000000001</v>
      </c>
      <c r="J24" s="5"/>
      <c r="K24" s="7">
        <v>-2</v>
      </c>
      <c r="L24" s="5" t="s">
        <v>37</v>
      </c>
      <c r="M24" s="5" t="s">
        <v>38</v>
      </c>
      <c r="N24" s="3">
        <v>-2555.0320000000002</v>
      </c>
      <c r="O24" s="5"/>
      <c r="P24" s="4"/>
      <c r="Q24" s="3"/>
      <c r="R24" s="4"/>
      <c r="S24" s="4"/>
      <c r="T24" s="4"/>
      <c r="U24" s="4"/>
      <c r="V24" s="4"/>
      <c r="W24" s="4"/>
      <c r="X24" s="3"/>
      <c r="Y24" s="4"/>
      <c r="Z24" s="2"/>
    </row>
    <row r="25" spans="1:26" ht="15.6" x14ac:dyDescent="0.3">
      <c r="A25" s="4"/>
      <c r="B25" s="4"/>
      <c r="C25" s="4"/>
      <c r="D25" s="4"/>
      <c r="E25" s="4"/>
      <c r="F25" s="16"/>
      <c r="G25" s="4"/>
      <c r="H25" s="4"/>
      <c r="I25" s="4"/>
      <c r="J25" s="5"/>
      <c r="K25" s="5"/>
      <c r="L25" s="5"/>
      <c r="M25" s="5"/>
      <c r="N25" s="5"/>
      <c r="O25" s="5"/>
      <c r="P25" s="4">
        <v>-2</v>
      </c>
      <c r="Q25" s="4" t="s">
        <v>37</v>
      </c>
      <c r="R25" s="4" t="s">
        <v>38</v>
      </c>
      <c r="S25" s="3">
        <v>-2559.35</v>
      </c>
      <c r="T25" s="4"/>
      <c r="U25" s="4">
        <v>-2</v>
      </c>
      <c r="V25" s="4" t="s">
        <v>37</v>
      </c>
      <c r="W25" s="4" t="s">
        <v>38</v>
      </c>
      <c r="X25" s="4">
        <v>-2555.2559999999999</v>
      </c>
      <c r="Y25" s="4"/>
      <c r="Z25" s="2"/>
    </row>
    <row r="26" spans="1:26" ht="15.6" x14ac:dyDescent="0.3">
      <c r="A26" s="4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4"/>
      <c r="Q26" s="4"/>
      <c r="R26" s="4"/>
      <c r="S26" s="4"/>
      <c r="T26" s="4"/>
      <c r="U26" s="4"/>
      <c r="V26" s="4"/>
      <c r="W26" s="4"/>
      <c r="X26" s="4"/>
      <c r="Y26" s="4"/>
      <c r="Z26" s="2"/>
    </row>
    <row r="27" spans="1:26" ht="15.6" x14ac:dyDescent="0.3">
      <c r="A27" s="8" t="s">
        <v>20</v>
      </c>
      <c r="B27" s="4"/>
      <c r="C27" s="4"/>
      <c r="D27" s="4"/>
      <c r="E27" s="4"/>
      <c r="F27" s="8"/>
      <c r="G27" s="5"/>
      <c r="H27" s="5"/>
      <c r="I27" s="5"/>
      <c r="J27" s="5"/>
      <c r="K27" s="8"/>
      <c r="L27" s="4"/>
      <c r="M27" s="4"/>
      <c r="N27" s="4"/>
      <c r="O27" s="4"/>
      <c r="P27" s="8"/>
      <c r="Q27" s="8"/>
      <c r="R27" s="8"/>
      <c r="S27" s="8"/>
      <c r="T27" s="8"/>
      <c r="U27" s="8"/>
      <c r="V27" s="8"/>
      <c r="W27" s="8"/>
      <c r="X27" s="8"/>
      <c r="Y27" s="4"/>
      <c r="Z27" s="2"/>
    </row>
    <row r="28" spans="1:26" ht="15.6" x14ac:dyDescent="0.3">
      <c r="A28" s="8" t="s">
        <v>33</v>
      </c>
      <c r="B28" s="4"/>
      <c r="C28" s="4"/>
      <c r="D28" s="4"/>
      <c r="E28" s="4"/>
      <c r="F28" s="8"/>
      <c r="G28" s="5"/>
      <c r="H28" s="5"/>
      <c r="I28" s="5"/>
      <c r="J28" s="5"/>
      <c r="K28" s="8"/>
      <c r="L28" s="4"/>
      <c r="M28" s="4"/>
      <c r="N28" s="4"/>
      <c r="O28" s="4"/>
      <c r="P28" s="8"/>
      <c r="Q28" s="8"/>
      <c r="R28" s="8"/>
      <c r="S28" s="8"/>
      <c r="T28" s="8"/>
      <c r="U28" s="8"/>
      <c r="V28" s="8"/>
      <c r="W28" s="8"/>
      <c r="X28" s="8"/>
      <c r="Y28" s="4"/>
      <c r="Z28" s="2"/>
    </row>
    <row r="29" spans="1:26" ht="15.6" x14ac:dyDescent="0.3">
      <c r="A29" s="4" t="s">
        <v>13</v>
      </c>
      <c r="B29" s="4"/>
      <c r="C29" s="4"/>
      <c r="D29" s="4"/>
      <c r="E29" s="4"/>
      <c r="F29" s="5"/>
      <c r="G29" s="5"/>
      <c r="H29" s="5"/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2"/>
    </row>
    <row r="30" spans="1:26" ht="15.6" x14ac:dyDescent="0.3">
      <c r="A30" s="4"/>
      <c r="B30" s="4" t="s">
        <v>14</v>
      </c>
      <c r="C30" s="4" t="s">
        <v>15</v>
      </c>
      <c r="D30" s="4" t="s">
        <v>16</v>
      </c>
      <c r="E30" s="4"/>
      <c r="F30" s="5"/>
      <c r="G30" s="5"/>
      <c r="H30" s="5"/>
      <c r="I30" s="5"/>
      <c r="J30" s="5"/>
      <c r="K30" s="4"/>
      <c r="L30" s="4"/>
      <c r="M30" s="4"/>
      <c r="N30" s="4"/>
      <c r="O30" s="4"/>
      <c r="P30" s="4"/>
      <c r="Q30" s="3"/>
      <c r="R30" s="3"/>
      <c r="S30" s="4"/>
      <c r="T30" s="4"/>
      <c r="U30" s="4"/>
      <c r="V30" s="4"/>
      <c r="W30" s="4"/>
      <c r="X30" s="4"/>
      <c r="Y30" s="4"/>
      <c r="Z30" s="2"/>
    </row>
    <row r="31" spans="1:26" ht="15.6" x14ac:dyDescent="0.3">
      <c r="A31" s="4" t="s">
        <v>21</v>
      </c>
      <c r="B31" s="17">
        <v>-5.6939472999999996</v>
      </c>
      <c r="C31" s="3">
        <v>0.19290485600000001</v>
      </c>
      <c r="D31" s="4"/>
      <c r="E31" s="4"/>
      <c r="F31" s="5"/>
      <c r="G31" s="3"/>
      <c r="H31" s="3"/>
      <c r="I31" s="5"/>
      <c r="J31" s="5"/>
      <c r="K31" s="4"/>
      <c r="L31" s="3"/>
      <c r="M31" s="3"/>
      <c r="N31" s="4"/>
      <c r="O31" s="4"/>
      <c r="P31" s="4"/>
      <c r="Q31" s="3"/>
      <c r="R31" s="3"/>
      <c r="S31" s="4"/>
      <c r="T31" s="4"/>
      <c r="U31" s="4"/>
      <c r="V31" s="3"/>
      <c r="W31" s="3"/>
      <c r="X31" s="4"/>
      <c r="Y31" s="4"/>
      <c r="Z31" s="2"/>
    </row>
    <row r="32" spans="1:26" ht="15.6" x14ac:dyDescent="0.3">
      <c r="A32" s="4" t="s">
        <v>26</v>
      </c>
      <c r="B32" s="17">
        <v>0.13104119</v>
      </c>
      <c r="C32" s="3">
        <v>6.3000187999999999E-2</v>
      </c>
      <c r="D32" s="4"/>
      <c r="E32" s="4"/>
      <c r="F32" s="5"/>
      <c r="G32" s="3"/>
      <c r="H32" s="3"/>
      <c r="I32" s="5"/>
      <c r="J32" s="5"/>
      <c r="K32" s="4"/>
      <c r="L32" s="3"/>
      <c r="M32" s="3"/>
      <c r="N32" s="4"/>
      <c r="O32" s="4"/>
      <c r="P32" s="4"/>
      <c r="Q32" s="3"/>
      <c r="R32" s="3"/>
      <c r="S32" s="4"/>
      <c r="T32" s="4"/>
      <c r="U32" s="4"/>
      <c r="V32" s="3"/>
      <c r="W32" s="3"/>
      <c r="X32" s="4"/>
      <c r="Y32" s="4"/>
      <c r="Z32" s="2"/>
    </row>
    <row r="33" spans="1:26" ht="15.6" x14ac:dyDescent="0.3">
      <c r="A33" s="4" t="s">
        <v>34</v>
      </c>
      <c r="B33" s="17">
        <v>0</v>
      </c>
      <c r="C33" s="3">
        <v>0.28006051599999998</v>
      </c>
      <c r="D33" s="4"/>
      <c r="E33" s="4"/>
      <c r="F33" s="5"/>
      <c r="G33" s="3"/>
      <c r="H33" s="3"/>
      <c r="I33" s="5"/>
      <c r="J33" s="5"/>
      <c r="K33" s="4"/>
      <c r="L33" s="3"/>
      <c r="M33" s="3"/>
      <c r="N33" s="4"/>
      <c r="O33" s="4"/>
      <c r="P33" s="4"/>
      <c r="Q33" s="3"/>
      <c r="R33" s="3"/>
      <c r="S33" s="4"/>
      <c r="T33" s="4"/>
      <c r="U33" s="4"/>
      <c r="V33" s="3"/>
      <c r="W33" s="3"/>
      <c r="X33" s="4"/>
      <c r="Y33" s="4"/>
      <c r="Z33" s="2"/>
    </row>
    <row r="34" spans="1:26" ht="15.6" x14ac:dyDescent="0.3">
      <c r="A34" s="4" t="s">
        <v>22</v>
      </c>
      <c r="B34" s="17">
        <v>2.66877977</v>
      </c>
      <c r="C34" s="3">
        <v>4.0751888999999999E-2</v>
      </c>
      <c r="D34" s="4"/>
      <c r="E34" s="4"/>
      <c r="F34" s="5"/>
      <c r="G34" s="3"/>
      <c r="H34" s="3"/>
      <c r="I34" s="5"/>
      <c r="J34" s="5"/>
      <c r="K34" s="4"/>
      <c r="L34" s="3"/>
      <c r="M34" s="3"/>
      <c r="N34" s="4"/>
      <c r="O34" s="4"/>
      <c r="P34" s="4"/>
      <c r="Q34" s="3"/>
      <c r="R34" s="3"/>
      <c r="S34" s="4"/>
      <c r="T34" s="4"/>
      <c r="U34" s="4"/>
      <c r="V34" s="3"/>
      <c r="W34" s="3"/>
      <c r="X34" s="4"/>
      <c r="Y34" s="4"/>
      <c r="Z34" s="2"/>
    </row>
    <row r="35" spans="1:26" ht="15.6" x14ac:dyDescent="0.3">
      <c r="A35" s="4" t="s">
        <v>28</v>
      </c>
      <c r="B35" s="3">
        <v>-2.639352E-2</v>
      </c>
      <c r="C35" s="4">
        <v>1.3217131E-2</v>
      </c>
      <c r="D35" s="4"/>
      <c r="E35" s="4"/>
      <c r="F35" s="5"/>
      <c r="G35" s="3"/>
      <c r="H35" s="3"/>
      <c r="I35" s="5"/>
      <c r="J35" s="5"/>
      <c r="K35" s="4"/>
      <c r="L35" s="3"/>
      <c r="M35" s="3"/>
      <c r="N35" s="4"/>
      <c r="O35" s="4"/>
      <c r="P35" s="4"/>
      <c r="Q35" s="3"/>
      <c r="R35" s="3"/>
      <c r="S35" s="4"/>
      <c r="T35" s="4"/>
      <c r="U35" s="4"/>
      <c r="V35" s="3"/>
      <c r="W35" s="3"/>
      <c r="X35" s="4"/>
      <c r="Y35" s="4"/>
      <c r="Z35" s="2"/>
    </row>
    <row r="36" spans="1:26" ht="15.6" x14ac:dyDescent="0.3">
      <c r="A36" s="4" t="s">
        <v>35</v>
      </c>
      <c r="B36" s="4">
        <v>0</v>
      </c>
      <c r="C36" s="4">
        <v>7.0385281999999993E-2</v>
      </c>
      <c r="D36" s="3"/>
      <c r="E36" s="4"/>
      <c r="F36" s="4"/>
      <c r="G36" s="3"/>
      <c r="H36" s="5"/>
      <c r="I36" s="5"/>
      <c r="J36" s="5"/>
      <c r="K36" s="4"/>
      <c r="L36" s="3"/>
      <c r="M36" s="4"/>
      <c r="N36" s="4"/>
      <c r="O36" s="4"/>
      <c r="P36" s="4"/>
      <c r="Q36" s="3"/>
      <c r="R36" s="3"/>
      <c r="S36" s="4"/>
      <c r="T36" s="4"/>
      <c r="U36" s="4"/>
      <c r="V36" s="3"/>
      <c r="W36" s="3"/>
      <c r="X36" s="4"/>
      <c r="Y36" s="4"/>
      <c r="Z36" s="2"/>
    </row>
    <row r="37" spans="1:26" ht="15.6" x14ac:dyDescent="0.3">
      <c r="A37" s="4" t="s">
        <v>23</v>
      </c>
      <c r="B37" s="4">
        <v>6.8423339999999999E-2</v>
      </c>
      <c r="C37" s="4">
        <v>1.5190239999999999E-3</v>
      </c>
      <c r="D37" s="4"/>
      <c r="E37" s="4"/>
      <c r="F37" s="5"/>
      <c r="G37" s="5"/>
      <c r="H37" s="5"/>
      <c r="I37" s="3"/>
      <c r="J37" s="5"/>
      <c r="K37" s="4"/>
      <c r="L37" s="4"/>
      <c r="M37" s="4"/>
      <c r="N37" s="3"/>
      <c r="O37" s="4"/>
      <c r="P37" s="4"/>
      <c r="Q37" s="3"/>
      <c r="R37" s="4"/>
      <c r="S37" s="4"/>
      <c r="T37" s="4"/>
      <c r="U37" s="4"/>
      <c r="V37" s="3"/>
      <c r="W37" s="4"/>
      <c r="X37" s="4"/>
      <c r="Y37" s="4"/>
      <c r="Z37" s="2"/>
    </row>
    <row r="38" spans="1:26" ht="15.6" x14ac:dyDescent="0.3">
      <c r="A38" s="4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4"/>
      <c r="Q38" s="4"/>
      <c r="R38" s="4"/>
      <c r="S38" s="3"/>
      <c r="T38" s="4"/>
      <c r="U38" s="4"/>
      <c r="V38" s="4"/>
      <c r="W38" s="4"/>
      <c r="X38" s="3"/>
      <c r="Y38" s="4"/>
      <c r="Z38" s="2"/>
    </row>
    <row r="39" spans="1:26" ht="15.6" x14ac:dyDescent="0.3">
      <c r="A39" s="4">
        <v>-2</v>
      </c>
      <c r="B39" s="4" t="s">
        <v>37</v>
      </c>
      <c r="C39" s="4" t="s">
        <v>38</v>
      </c>
      <c r="D39" s="4">
        <v>-2559.35</v>
      </c>
      <c r="E39" s="4"/>
      <c r="F39" s="4"/>
      <c r="G39" s="4"/>
      <c r="H39" s="4"/>
      <c r="I39" s="4"/>
      <c r="J39" s="8"/>
      <c r="K39" s="4"/>
      <c r="L39" s="4"/>
      <c r="M39" s="4"/>
      <c r="N39" s="4"/>
      <c r="O39" s="4"/>
      <c r="P39" s="4"/>
      <c r="Q39" s="4"/>
      <c r="R39" s="4"/>
      <c r="S39" s="3"/>
      <c r="T39" s="4"/>
      <c r="U39" s="4"/>
      <c r="V39" s="4"/>
      <c r="W39" s="4"/>
      <c r="X39" s="4"/>
      <c r="Y39" s="4"/>
      <c r="Z39" s="2"/>
    </row>
    <row r="40" spans="1:26" ht="15.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2"/>
    </row>
    <row r="41" spans="1:26" ht="15.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5.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11" sqref="A11:A13"/>
    </sheetView>
  </sheetViews>
  <sheetFormatPr defaultRowHeight="14.4" x14ac:dyDescent="0.3"/>
  <cols>
    <col min="1" max="1" width="12.44140625" bestFit="1" customWidth="1"/>
    <col min="12" max="12" width="10.44140625" bestFit="1" customWidth="1"/>
    <col min="19" max="19" width="12.6640625" bestFit="1" customWidth="1"/>
  </cols>
  <sheetData>
    <row r="1" spans="1:21" ht="15.6" x14ac:dyDescent="0.3">
      <c r="A1" s="8" t="s">
        <v>12</v>
      </c>
      <c r="B1" s="8"/>
      <c r="C1" s="8"/>
      <c r="D1" s="8"/>
      <c r="K1" s="8" t="s">
        <v>12</v>
      </c>
      <c r="L1" s="8" t="s">
        <v>10</v>
      </c>
      <c r="M1" s="4" t="s">
        <v>13</v>
      </c>
      <c r="N1" s="4"/>
      <c r="O1" s="4" t="s">
        <v>21</v>
      </c>
      <c r="P1" s="4" t="s">
        <v>22</v>
      </c>
      <c r="Q1" s="4" t="s">
        <v>23</v>
      </c>
      <c r="R1" s="19" t="s">
        <v>44</v>
      </c>
      <c r="S1" s="4" t="s">
        <v>6</v>
      </c>
    </row>
    <row r="2" spans="1:21" ht="15.6" x14ac:dyDescent="0.3">
      <c r="A2" s="8" t="s">
        <v>10</v>
      </c>
      <c r="B2" s="8"/>
      <c r="C2" s="8"/>
      <c r="D2" s="8"/>
      <c r="K2" s="8"/>
      <c r="L2" s="8"/>
      <c r="M2" s="4"/>
      <c r="N2" s="4" t="s">
        <v>14</v>
      </c>
      <c r="O2" s="4">
        <v>-5.3885130099999996</v>
      </c>
      <c r="P2" s="4">
        <v>2.6075523</v>
      </c>
      <c r="Q2" s="4">
        <v>6.8839139999999993E-2</v>
      </c>
      <c r="R2" s="4">
        <v>-2547.0990000000002</v>
      </c>
      <c r="S2">
        <v>-2541.0752140733402</v>
      </c>
    </row>
    <row r="3" spans="1:21" ht="15.6" x14ac:dyDescent="0.3">
      <c r="A3" s="4" t="s">
        <v>13</v>
      </c>
      <c r="B3" s="4"/>
      <c r="C3" s="4"/>
      <c r="D3" s="4"/>
      <c r="K3" s="8"/>
      <c r="L3" s="8"/>
      <c r="M3" s="4"/>
      <c r="N3" s="4" t="s">
        <v>45</v>
      </c>
      <c r="O3" s="4">
        <v>7.5918020000000003E-2</v>
      </c>
      <c r="P3" s="4">
        <v>1.603046E-2</v>
      </c>
      <c r="Q3" s="4">
        <v>1.5283E-3</v>
      </c>
      <c r="R3" s="4"/>
      <c r="S3" s="4"/>
    </row>
    <row r="4" spans="1:21" ht="15.6" x14ac:dyDescent="0.3">
      <c r="A4" s="4"/>
      <c r="B4" s="4" t="s">
        <v>14</v>
      </c>
      <c r="C4" s="4" t="s">
        <v>45</v>
      </c>
      <c r="D4" s="4"/>
    </row>
    <row r="5" spans="1:21" ht="15.6" x14ac:dyDescent="0.3">
      <c r="A5" s="4" t="s">
        <v>21</v>
      </c>
      <c r="B5" s="4">
        <v>-5.3885130099999996</v>
      </c>
      <c r="C5" s="4">
        <v>7.5918020000000003E-2</v>
      </c>
      <c r="D5" s="4"/>
      <c r="K5" s="8" t="s">
        <v>17</v>
      </c>
      <c r="L5" s="8" t="s">
        <v>25</v>
      </c>
      <c r="M5" s="3" t="s">
        <v>13</v>
      </c>
      <c r="N5" s="3"/>
      <c r="O5" s="3" t="s">
        <v>21</v>
      </c>
      <c r="P5" s="3" t="s">
        <v>26</v>
      </c>
      <c r="Q5" s="3" t="s">
        <v>22</v>
      </c>
      <c r="R5" s="3" t="s">
        <v>23</v>
      </c>
      <c r="S5" s="18" t="s">
        <v>43</v>
      </c>
      <c r="T5" s="3" t="s">
        <v>6</v>
      </c>
    </row>
    <row r="6" spans="1:21" ht="15.6" x14ac:dyDescent="0.3">
      <c r="A6" s="4" t="s">
        <v>22</v>
      </c>
      <c r="B6" s="4">
        <v>2.6075523</v>
      </c>
      <c r="C6" s="4">
        <v>1.603046E-2</v>
      </c>
      <c r="D6" s="4"/>
      <c r="K6" s="8"/>
      <c r="L6" s="8"/>
      <c r="M6" s="4"/>
      <c r="N6" s="4" t="s">
        <v>14</v>
      </c>
      <c r="O6" s="3">
        <v>-5.3409509809999998</v>
      </c>
      <c r="P6" s="3">
        <v>5.2862589999999997E-3</v>
      </c>
      <c r="Q6" s="3">
        <v>2.594430725</v>
      </c>
      <c r="R6" s="3">
        <v>6.8559746000000005E-2</v>
      </c>
      <c r="S6" s="3">
        <v>-2555.3690000000001</v>
      </c>
      <c r="T6">
        <v>-2547.3293174603177</v>
      </c>
    </row>
    <row r="7" spans="1:21" ht="15.6" x14ac:dyDescent="0.3">
      <c r="A7" s="4" t="s">
        <v>23</v>
      </c>
      <c r="B7" s="4">
        <v>6.8839139999999993E-2</v>
      </c>
      <c r="C7" s="4">
        <v>1.5283E-3</v>
      </c>
      <c r="D7" s="4"/>
      <c r="K7" s="8"/>
      <c r="L7" s="8"/>
      <c r="M7" s="4"/>
      <c r="N7" s="4" t="s">
        <v>45</v>
      </c>
      <c r="O7" s="3">
        <v>7.7391012999999995E-2</v>
      </c>
      <c r="P7" s="3">
        <v>1.834804E-3</v>
      </c>
      <c r="Q7" s="3">
        <v>1.6602154000000001E-2</v>
      </c>
      <c r="R7" s="3">
        <v>1.5221189999999999E-3</v>
      </c>
    </row>
    <row r="8" spans="1:21" ht="15.6" x14ac:dyDescent="0.3">
      <c r="A8" s="19" t="s">
        <v>44</v>
      </c>
      <c r="B8" s="4">
        <v>-2547.0990000000002</v>
      </c>
      <c r="C8" s="4"/>
      <c r="D8" s="4"/>
    </row>
    <row r="9" spans="1:21" ht="15.6" x14ac:dyDescent="0.3">
      <c r="A9" s="4" t="s">
        <v>6</v>
      </c>
      <c r="B9">
        <v>-2541.0752140733402</v>
      </c>
      <c r="C9" s="4"/>
      <c r="K9" s="8" t="s">
        <v>19</v>
      </c>
      <c r="L9" s="8" t="s">
        <v>29</v>
      </c>
      <c r="M9" s="4" t="s">
        <v>13</v>
      </c>
      <c r="N9" s="4"/>
      <c r="O9" s="4" t="s">
        <v>21</v>
      </c>
      <c r="P9" s="4" t="s">
        <v>26</v>
      </c>
      <c r="Q9" s="4" t="s">
        <v>22</v>
      </c>
      <c r="R9" s="4" t="s">
        <v>28</v>
      </c>
      <c r="S9" s="4" t="s">
        <v>23</v>
      </c>
      <c r="T9" s="18" t="s">
        <v>43</v>
      </c>
      <c r="U9" s="4" t="s">
        <v>6</v>
      </c>
    </row>
    <row r="10" spans="1:21" ht="15.6" x14ac:dyDescent="0.3">
      <c r="K10" s="8"/>
      <c r="L10" s="4"/>
      <c r="M10" s="4"/>
      <c r="N10" s="4" t="s">
        <v>14</v>
      </c>
      <c r="O10" s="3">
        <v>-5.6939470300000004</v>
      </c>
      <c r="P10" s="3">
        <v>0.13104108</v>
      </c>
      <c r="Q10" s="3">
        <v>2.6687801699999998</v>
      </c>
      <c r="R10" s="3">
        <v>-2.6393900000000001E-2</v>
      </c>
      <c r="S10" s="3">
        <v>6.8425250000000007E-2</v>
      </c>
      <c r="T10" s="3">
        <v>-2559.35</v>
      </c>
      <c r="U10">
        <v>-2549.2904170804368</v>
      </c>
    </row>
    <row r="11" spans="1:21" ht="15.6" x14ac:dyDescent="0.3">
      <c r="A11" s="8" t="s">
        <v>17</v>
      </c>
      <c r="B11" s="8"/>
      <c r="C11" s="8"/>
      <c r="K11" s="8"/>
      <c r="L11" s="4"/>
      <c r="M11" s="4"/>
      <c r="N11" s="4" t="s">
        <v>45</v>
      </c>
      <c r="O11" s="3">
        <v>0.19291024000000001</v>
      </c>
      <c r="P11" s="3">
        <v>6.3001950000000001E-2</v>
      </c>
      <c r="Q11" s="3">
        <v>4.0753030000000003E-2</v>
      </c>
      <c r="R11" s="3">
        <v>1.32175E-2</v>
      </c>
      <c r="S11" s="3">
        <v>1.51913E-3</v>
      </c>
      <c r="T11" s="4"/>
    </row>
    <row r="12" spans="1:21" ht="15.6" x14ac:dyDescent="0.3">
      <c r="A12" s="8" t="s">
        <v>25</v>
      </c>
      <c r="B12" s="8"/>
      <c r="C12" s="8"/>
    </row>
    <row r="13" spans="1:21" ht="15.6" x14ac:dyDescent="0.3">
      <c r="A13" s="3" t="s">
        <v>13</v>
      </c>
      <c r="B13" s="4"/>
      <c r="C13" s="4"/>
    </row>
    <row r="14" spans="1:21" ht="15.6" x14ac:dyDescent="0.3">
      <c r="A14" s="3"/>
      <c r="B14" s="4" t="s">
        <v>14</v>
      </c>
      <c r="C14" s="4" t="s">
        <v>45</v>
      </c>
    </row>
    <row r="15" spans="1:21" ht="15.6" x14ac:dyDescent="0.3">
      <c r="A15" s="3" t="s">
        <v>21</v>
      </c>
      <c r="B15" s="3">
        <v>-5.3409509809999998</v>
      </c>
      <c r="C15" s="3">
        <v>7.7391012999999995E-2</v>
      </c>
    </row>
    <row r="16" spans="1:21" ht="15.6" x14ac:dyDescent="0.3">
      <c r="A16" s="3" t="s">
        <v>26</v>
      </c>
      <c r="B16" s="3">
        <v>5.2862589999999997E-3</v>
      </c>
      <c r="C16" s="3">
        <v>1.834804E-3</v>
      </c>
    </row>
    <row r="17" spans="1:4" ht="15.6" x14ac:dyDescent="0.3">
      <c r="A17" s="3" t="s">
        <v>22</v>
      </c>
      <c r="B17" s="3">
        <v>2.594430725</v>
      </c>
      <c r="C17" s="3">
        <v>1.6602154000000001E-2</v>
      </c>
    </row>
    <row r="18" spans="1:4" ht="15.6" x14ac:dyDescent="0.3">
      <c r="A18" s="3" t="s">
        <v>23</v>
      </c>
      <c r="B18" s="3">
        <v>6.8559746000000005E-2</v>
      </c>
      <c r="C18" s="3">
        <v>1.5221189999999999E-3</v>
      </c>
    </row>
    <row r="19" spans="1:4" ht="15.6" x14ac:dyDescent="0.3">
      <c r="A19" s="18" t="s">
        <v>43</v>
      </c>
      <c r="B19" s="3">
        <v>-2555.3690000000001</v>
      </c>
    </row>
    <row r="20" spans="1:4" ht="15.6" x14ac:dyDescent="0.3">
      <c r="A20" s="3" t="s">
        <v>6</v>
      </c>
      <c r="B20">
        <v>-2547.3293174603177</v>
      </c>
    </row>
    <row r="22" spans="1:4" ht="15.6" x14ac:dyDescent="0.3">
      <c r="A22" s="8" t="s">
        <v>19</v>
      </c>
      <c r="B22" s="8"/>
      <c r="C22" s="8"/>
      <c r="D22" s="8"/>
    </row>
    <row r="23" spans="1:4" ht="15.6" x14ac:dyDescent="0.3">
      <c r="A23" s="8" t="s">
        <v>29</v>
      </c>
      <c r="B23" s="4"/>
      <c r="C23" s="4"/>
      <c r="D23" s="4"/>
    </row>
    <row r="24" spans="1:4" ht="15.6" x14ac:dyDescent="0.3">
      <c r="A24" s="4" t="s">
        <v>13</v>
      </c>
      <c r="B24" s="4"/>
      <c r="C24" s="4"/>
      <c r="D24" s="4"/>
    </row>
    <row r="25" spans="1:4" ht="15.6" x14ac:dyDescent="0.3">
      <c r="A25" s="4"/>
      <c r="B25" s="4" t="s">
        <v>14</v>
      </c>
      <c r="C25" s="4" t="s">
        <v>45</v>
      </c>
      <c r="D25" s="4"/>
    </row>
    <row r="26" spans="1:4" ht="15.6" x14ac:dyDescent="0.3">
      <c r="A26" s="4" t="s">
        <v>21</v>
      </c>
      <c r="B26" s="3">
        <v>-5.6939470300000004</v>
      </c>
      <c r="C26" s="3">
        <v>0.19291024000000001</v>
      </c>
      <c r="D26" s="4"/>
    </row>
    <row r="27" spans="1:4" ht="15.6" x14ac:dyDescent="0.3">
      <c r="A27" s="4" t="s">
        <v>26</v>
      </c>
      <c r="B27" s="3">
        <v>0.13104108</v>
      </c>
      <c r="C27" s="3">
        <v>6.3001950000000001E-2</v>
      </c>
      <c r="D27" s="4"/>
    </row>
    <row r="28" spans="1:4" ht="15.6" x14ac:dyDescent="0.3">
      <c r="A28" s="4" t="s">
        <v>22</v>
      </c>
      <c r="B28" s="3">
        <v>2.6687801699999998</v>
      </c>
      <c r="C28" s="3">
        <v>4.0753030000000003E-2</v>
      </c>
      <c r="D28" s="4"/>
    </row>
    <row r="29" spans="1:4" ht="15.6" x14ac:dyDescent="0.3">
      <c r="A29" s="4" t="s">
        <v>28</v>
      </c>
      <c r="B29" s="3">
        <v>-2.6393900000000001E-2</v>
      </c>
      <c r="C29" s="3">
        <v>1.32175E-2</v>
      </c>
      <c r="D29" s="4"/>
    </row>
    <row r="30" spans="1:4" ht="15.6" x14ac:dyDescent="0.3">
      <c r="A30" s="4" t="s">
        <v>23</v>
      </c>
      <c r="B30" s="3">
        <v>6.8425250000000007E-2</v>
      </c>
      <c r="C30" s="3">
        <v>1.51913E-3</v>
      </c>
      <c r="D30" s="4"/>
    </row>
    <row r="31" spans="1:4" ht="15.6" x14ac:dyDescent="0.3">
      <c r="A31" s="18" t="s">
        <v>43</v>
      </c>
      <c r="B31" s="3">
        <v>-2559.35</v>
      </c>
      <c r="C31" s="4"/>
    </row>
    <row r="32" spans="1:4" ht="15.6" x14ac:dyDescent="0.3">
      <c r="A32" s="4" t="s">
        <v>6</v>
      </c>
      <c r="B32">
        <v>-2549.2904170804368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workbookViewId="0">
      <selection activeCell="G21" sqref="G21"/>
    </sheetView>
  </sheetViews>
  <sheetFormatPr defaultRowHeight="14.4" x14ac:dyDescent="0.3"/>
  <cols>
    <col min="1" max="1" width="12.5546875" bestFit="1" customWidth="1"/>
    <col min="6" max="6" width="10.5546875" bestFit="1" customWidth="1"/>
    <col min="7" max="7" width="13.33203125" bestFit="1" customWidth="1"/>
  </cols>
  <sheetData>
    <row r="1" spans="1:22" ht="15.6" x14ac:dyDescent="0.3">
      <c r="A1" s="9" t="s">
        <v>36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N1" s="1" t="s">
        <v>12</v>
      </c>
      <c r="O1" s="1" t="s">
        <v>10</v>
      </c>
      <c r="P1" s="21" t="s">
        <v>13</v>
      </c>
      <c r="Q1" t="s">
        <v>21</v>
      </c>
      <c r="R1" t="s">
        <v>22</v>
      </c>
      <c r="S1" t="s">
        <v>23</v>
      </c>
      <c r="T1" s="20" t="s">
        <v>44</v>
      </c>
      <c r="U1" t="s">
        <v>6</v>
      </c>
    </row>
    <row r="2" spans="1:22" ht="15.6" x14ac:dyDescent="0.3">
      <c r="A2" s="11">
        <v>1</v>
      </c>
      <c r="B2" s="11" t="s">
        <v>11</v>
      </c>
      <c r="C2" s="11">
        <v>3</v>
      </c>
      <c r="D2">
        <v>-4236.8469999999998</v>
      </c>
      <c r="E2" s="3">
        <v>1013</v>
      </c>
      <c r="F2" s="11">
        <f>D2+2*C2</f>
        <v>-4230.8469999999998</v>
      </c>
      <c r="G2" s="11">
        <f>(2*C2*(C2+1))/(E2-C2-1)</f>
        <v>2.3785926660059464E-2</v>
      </c>
      <c r="H2" s="11">
        <f>F2+G2</f>
        <v>-4230.8232140733398</v>
      </c>
      <c r="I2" s="11">
        <f>H2-MIN($H$2:$H$3)</f>
        <v>6.2551033869776802</v>
      </c>
      <c r="J2" s="11">
        <f>EXP(-0.5*I2)</f>
        <v>4.3824962954129555E-2</v>
      </c>
      <c r="K2" s="11">
        <f>J2/SUM($J$2:$J$3)</f>
        <v>4.1984973064928918E-2</v>
      </c>
      <c r="P2" s="21" t="s">
        <v>14</v>
      </c>
      <c r="Q2">
        <v>-2.3401470999999998</v>
      </c>
      <c r="R2">
        <v>2.6075249999999999</v>
      </c>
      <c r="S2">
        <v>2.9918989999999999E-2</v>
      </c>
      <c r="T2">
        <v>-4236.8469999999998</v>
      </c>
      <c r="U2">
        <v>-4230.8232140733398</v>
      </c>
    </row>
    <row r="3" spans="1:22" ht="15.6" x14ac:dyDescent="0.3">
      <c r="A3" s="11">
        <v>2</v>
      </c>
      <c r="B3" s="12" t="s">
        <v>25</v>
      </c>
      <c r="C3" s="11">
        <v>4</v>
      </c>
      <c r="D3">
        <v>-4245.1180000000004</v>
      </c>
      <c r="E3" s="3">
        <v>1013</v>
      </c>
      <c r="F3" s="11">
        <f t="shared" ref="F3" si="0">D3+2*C3</f>
        <v>-4237.1180000000004</v>
      </c>
      <c r="G3" s="11">
        <f t="shared" ref="G3" si="1">(2*C3*(C3+1))/(E3-C3-1)</f>
        <v>3.968253968253968E-2</v>
      </c>
      <c r="H3" s="11">
        <f t="shared" ref="H3" si="2">F3+G3</f>
        <v>-4237.0783174603175</v>
      </c>
      <c r="I3" s="11">
        <f>H3-MIN($H$2:$H$3)</f>
        <v>0</v>
      </c>
      <c r="J3" s="11">
        <f t="shared" ref="J3" si="3">EXP(-0.5*I3)</f>
        <v>1</v>
      </c>
      <c r="K3" s="11">
        <f>J3/SUM($J$2:$J$3)</f>
        <v>0.95801502693507101</v>
      </c>
      <c r="P3" s="21" t="s">
        <v>45</v>
      </c>
      <c r="Q3">
        <v>3.2995620699999999E-2</v>
      </c>
      <c r="R3">
        <v>1.6042536699999999E-2</v>
      </c>
      <c r="S3">
        <v>6.6227020000000003E-4</v>
      </c>
    </row>
    <row r="4" spans="1:22" x14ac:dyDescent="0.3">
      <c r="N4" s="1" t="s">
        <v>17</v>
      </c>
      <c r="O4" s="1" t="s">
        <v>25</v>
      </c>
      <c r="P4" s="22" t="s">
        <v>13</v>
      </c>
      <c r="Q4" t="s">
        <v>21</v>
      </c>
      <c r="R4" t="s">
        <v>26</v>
      </c>
      <c r="S4" t="s">
        <v>22</v>
      </c>
      <c r="T4" t="s">
        <v>23</v>
      </c>
      <c r="U4" s="20" t="s">
        <v>44</v>
      </c>
      <c r="V4" t="s">
        <v>6</v>
      </c>
    </row>
    <row r="5" spans="1:22" x14ac:dyDescent="0.3">
      <c r="A5" t="s">
        <v>47</v>
      </c>
      <c r="B5">
        <v>1.5713109999999999</v>
      </c>
      <c r="P5" s="21" t="s">
        <v>14</v>
      </c>
      <c r="Q5">
        <v>-2.3195050149999998</v>
      </c>
      <c r="R5">
        <v>2.2956750000000001E-3</v>
      </c>
      <c r="S5">
        <v>2.5944126789999999</v>
      </c>
      <c r="T5">
        <v>2.9792183E-2</v>
      </c>
      <c r="U5">
        <v>-4245.1180000000004</v>
      </c>
      <c r="V5">
        <v>-4237.0783174603202</v>
      </c>
    </row>
    <row r="6" spans="1:22" x14ac:dyDescent="0.3">
      <c r="A6" t="s">
        <v>48</v>
      </c>
      <c r="B6">
        <v>5.0644140000000002</v>
      </c>
      <c r="P6" s="21" t="s">
        <v>45</v>
      </c>
      <c r="Q6">
        <v>3.3629751899999998E-2</v>
      </c>
      <c r="R6">
        <v>7.9730179999999999E-4</v>
      </c>
      <c r="S6">
        <v>1.6611668199999999E-2</v>
      </c>
      <c r="T6">
        <v>6.592716E-4</v>
      </c>
    </row>
    <row r="7" spans="1:22" x14ac:dyDescent="0.3">
      <c r="P7" s="21"/>
    </row>
    <row r="8" spans="1:22" x14ac:dyDescent="0.3">
      <c r="A8" s="1" t="s">
        <v>12</v>
      </c>
    </row>
    <row r="9" spans="1:22" x14ac:dyDescent="0.3">
      <c r="A9" s="1" t="s">
        <v>10</v>
      </c>
    </row>
    <row r="10" spans="1:22" x14ac:dyDescent="0.3">
      <c r="A10" s="21" t="s">
        <v>13</v>
      </c>
      <c r="B10" s="21" t="s">
        <v>14</v>
      </c>
      <c r="C10" s="21" t="s">
        <v>45</v>
      </c>
    </row>
    <row r="11" spans="1:22" x14ac:dyDescent="0.3">
      <c r="A11" t="s">
        <v>21</v>
      </c>
      <c r="B11">
        <v>-2.3401470999999998</v>
      </c>
      <c r="C11">
        <v>3.2995620699999999E-2</v>
      </c>
    </row>
    <row r="12" spans="1:22" x14ac:dyDescent="0.3">
      <c r="A12" t="s">
        <v>22</v>
      </c>
      <c r="B12">
        <v>2.6075249999999999</v>
      </c>
      <c r="C12">
        <v>1.6042536699999999E-2</v>
      </c>
    </row>
    <row r="13" spans="1:22" x14ac:dyDescent="0.3">
      <c r="A13" t="s">
        <v>23</v>
      </c>
      <c r="B13">
        <v>2.9918989999999999E-2</v>
      </c>
      <c r="C13">
        <v>6.6227020000000003E-4</v>
      </c>
    </row>
    <row r="14" spans="1:22" x14ac:dyDescent="0.3">
      <c r="A14" s="20" t="s">
        <v>44</v>
      </c>
      <c r="B14">
        <v>-4236.8469999999998</v>
      </c>
    </row>
    <row r="15" spans="1:22" x14ac:dyDescent="0.3">
      <c r="A15" t="s">
        <v>6</v>
      </c>
      <c r="B15">
        <v>-4230.8232140733398</v>
      </c>
    </row>
    <row r="20" spans="1:26" x14ac:dyDescent="0.3">
      <c r="A20" s="1" t="s">
        <v>17</v>
      </c>
    </row>
    <row r="21" spans="1:26" x14ac:dyDescent="0.3">
      <c r="A21" s="1" t="s">
        <v>25</v>
      </c>
      <c r="E21" t="s">
        <v>49</v>
      </c>
      <c r="F21">
        <f>B23+(B24*B5)</f>
        <v>-2.3158977956200748</v>
      </c>
      <c r="G21">
        <f>10^F21</f>
        <v>4.8317249571343214E-3</v>
      </c>
    </row>
    <row r="22" spans="1:26" x14ac:dyDescent="0.3">
      <c r="A22" s="22" t="s">
        <v>13</v>
      </c>
      <c r="B22" s="21" t="s">
        <v>14</v>
      </c>
      <c r="C22" s="21" t="s">
        <v>45</v>
      </c>
      <c r="E22" t="s">
        <v>50</v>
      </c>
      <c r="F22">
        <f>B23+(B24*B6)</f>
        <v>-2.3078787663905498</v>
      </c>
      <c r="G22">
        <f>10^F22</f>
        <v>4.921769080360963E-3</v>
      </c>
    </row>
    <row r="23" spans="1:26" x14ac:dyDescent="0.3">
      <c r="A23" t="s">
        <v>21</v>
      </c>
      <c r="B23">
        <v>-2.3195050149999998</v>
      </c>
      <c r="C23">
        <v>3.3629751899999998E-2</v>
      </c>
      <c r="E23" t="s">
        <v>22</v>
      </c>
      <c r="F23">
        <v>2.5944126789999999</v>
      </c>
    </row>
    <row r="24" spans="1:26" x14ac:dyDescent="0.3">
      <c r="A24" t="s">
        <v>26</v>
      </c>
      <c r="B24">
        <v>2.2956750000000001E-3</v>
      </c>
      <c r="C24">
        <v>7.9730179999999999E-4</v>
      </c>
    </row>
    <row r="25" spans="1:26" x14ac:dyDescent="0.3">
      <c r="A25" t="s">
        <v>22</v>
      </c>
      <c r="B25">
        <v>2.5944126789999999</v>
      </c>
      <c r="C25">
        <v>1.6611668199999999E-2</v>
      </c>
    </row>
    <row r="26" spans="1:26" x14ac:dyDescent="0.3">
      <c r="A26" t="s">
        <v>23</v>
      </c>
      <c r="B26">
        <v>2.9792183E-2</v>
      </c>
      <c r="C26">
        <v>6.592716E-4</v>
      </c>
    </row>
    <row r="27" spans="1:26" x14ac:dyDescent="0.3">
      <c r="A27" s="20" t="s">
        <v>44</v>
      </c>
      <c r="B27">
        <v>-4245.1180000000004</v>
      </c>
    </row>
    <row r="28" spans="1:26" x14ac:dyDescent="0.3">
      <c r="A28" t="s">
        <v>6</v>
      </c>
      <c r="B28">
        <v>-4237.0783174603202</v>
      </c>
    </row>
    <row r="32" spans="1:26" ht="15.6" x14ac:dyDescent="0.3">
      <c r="L32" s="4"/>
      <c r="M32" s="10"/>
      <c r="N32" s="10"/>
      <c r="O32" s="10"/>
      <c r="P32" s="4"/>
      <c r="Q32" s="10"/>
      <c r="R32" s="10"/>
      <c r="S32" s="10"/>
      <c r="T32" s="10"/>
      <c r="U32" s="4"/>
      <c r="V32" s="4"/>
      <c r="W32" s="4"/>
      <c r="X32" s="4"/>
      <c r="Y32" s="4"/>
      <c r="Z32" s="2"/>
    </row>
    <row r="33" spans="12:26" ht="15.6" x14ac:dyDescent="0.3">
      <c r="L33" s="4"/>
      <c r="M33" s="11"/>
      <c r="N33" s="11"/>
      <c r="O33" s="4"/>
      <c r="P33" s="11"/>
      <c r="Q33" s="11"/>
      <c r="R33" s="11"/>
      <c r="S33" s="11"/>
      <c r="T33" s="11"/>
      <c r="U33" s="4"/>
      <c r="V33" s="4"/>
      <c r="W33" s="4"/>
      <c r="X33" s="4"/>
      <c r="Y33" s="4"/>
      <c r="Z33" s="2"/>
    </row>
    <row r="34" spans="12:26" ht="15.6" x14ac:dyDescent="0.3">
      <c r="L34" s="4"/>
      <c r="M34" s="11"/>
      <c r="N34" s="11"/>
      <c r="O34" s="4"/>
      <c r="P34" s="11"/>
      <c r="Q34" s="11"/>
      <c r="R34" s="11"/>
      <c r="S34" s="11"/>
      <c r="T34" s="11"/>
      <c r="U34" s="4"/>
      <c r="V34" s="4"/>
      <c r="W34" s="4"/>
      <c r="X34" s="4"/>
      <c r="Y34" s="4"/>
      <c r="Z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AIC</vt:lpstr>
      <vt:lpstr>Formatted_for_paper</vt:lpstr>
      <vt:lpstr>Log10ForPaper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2024-03-07T19:21:01Z</dcterms:modified>
</cp:coreProperties>
</file>