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.richar\Work\GitRepos\EBSCrabLengthWeight\WCL_work\NBSBKC\"/>
    </mc:Choice>
  </mc:AlternateContent>
  <bookViews>
    <workbookView xWindow="480" yWindow="120" windowWidth="18195" windowHeight="12015" activeTab="3"/>
  </bookViews>
  <sheets>
    <sheet name="AIC" sheetId="1" r:id="rId1"/>
    <sheet name="Formatted_For_Paper" sheetId="3" r:id="rId2"/>
    <sheet name="LOG10FORPAPER" sheetId="4" r:id="rId3"/>
    <sheet name="log10_for_graphics" sheetId="5" r:id="rId4"/>
  </sheets>
  <calcPr calcId="162913"/>
</workbook>
</file>

<file path=xl/calcChain.xml><?xml version="1.0" encoding="utf-8"?>
<calcChain xmlns="http://schemas.openxmlformats.org/spreadsheetml/2006/main">
  <c r="H20" i="5" l="1"/>
  <c r="H19" i="5"/>
  <c r="I3" i="5" l="1"/>
  <c r="H6" i="5" l="1"/>
  <c r="G5" i="4"/>
  <c r="F5" i="4"/>
  <c r="H5" i="4" s="1"/>
  <c r="G4" i="4"/>
  <c r="F4" i="4"/>
  <c r="H4" i="4" s="1"/>
  <c r="G3" i="4"/>
  <c r="F3" i="4"/>
  <c r="H3" i="4" s="1"/>
  <c r="G2" i="4"/>
  <c r="F2" i="4"/>
  <c r="H2" i="4" s="1"/>
  <c r="I3" i="4" l="1"/>
  <c r="J3" i="4" s="1"/>
  <c r="I5" i="4"/>
  <c r="J5" i="4" s="1"/>
  <c r="I2" i="4"/>
  <c r="J2" i="4" s="1"/>
  <c r="I4" i="4"/>
  <c r="J4" i="4" s="1"/>
  <c r="F4" i="1"/>
  <c r="G4" i="1"/>
  <c r="F5" i="1"/>
  <c r="G5" i="1"/>
  <c r="F3" i="1"/>
  <c r="G3" i="1"/>
  <c r="K4" i="4" l="1"/>
  <c r="K5" i="4"/>
  <c r="K2" i="4"/>
  <c r="K3" i="4"/>
  <c r="H5" i="1"/>
  <c r="H3" i="1"/>
  <c r="H4" i="1"/>
  <c r="F2" i="1"/>
  <c r="G2" i="1"/>
  <c r="H2" i="1" l="1"/>
  <c r="I2" i="1" l="1"/>
  <c r="J2" i="1" s="1"/>
  <c r="I5" i="1"/>
  <c r="J5" i="1" s="1"/>
  <c r="I3" i="1"/>
  <c r="J3" i="1" s="1"/>
  <c r="I4" i="1"/>
  <c r="J4" i="1" s="1"/>
  <c r="K5" i="1" l="1"/>
  <c r="K4" i="1"/>
  <c r="K3" i="1"/>
  <c r="K2" i="1"/>
</calcChain>
</file>

<file path=xl/sharedStrings.xml><?xml version="1.0" encoding="utf-8"?>
<sst xmlns="http://schemas.openxmlformats.org/spreadsheetml/2006/main" count="146" uniqueCount="34">
  <si>
    <t>Hyp</t>
  </si>
  <si>
    <t>Params</t>
  </si>
  <si>
    <t>LLH</t>
  </si>
  <si>
    <t>n</t>
  </si>
  <si>
    <t>AIC</t>
  </si>
  <si>
    <t>Correction</t>
  </si>
  <si>
    <t>AICc</t>
  </si>
  <si>
    <t>Delta</t>
  </si>
  <si>
    <t>Likelihood</t>
  </si>
  <si>
    <t>wi</t>
  </si>
  <si>
    <t>Null</t>
  </si>
  <si>
    <t>Nul</t>
  </si>
  <si>
    <t>Model 1</t>
  </si>
  <si>
    <t>Coefficients:</t>
  </si>
  <si>
    <t>Estimate</t>
  </si>
  <si>
    <t>Std.</t>
  </si>
  <si>
    <t>Error</t>
  </si>
  <si>
    <t>Model 2</t>
  </si>
  <si>
    <t>Model 3</t>
  </si>
  <si>
    <t>Model 4</t>
  </si>
  <si>
    <t>a</t>
  </si>
  <si>
    <t>b</t>
  </si>
  <si>
    <t>sd</t>
  </si>
  <si>
    <t xml:space="preserve"> -2 log L</t>
  </si>
  <si>
    <t>a(SC)</t>
  </si>
  <si>
    <t>b(SC)</t>
  </si>
  <si>
    <t>aOS</t>
  </si>
  <si>
    <t>bOS</t>
  </si>
  <si>
    <t>a(SC)b(SC)</t>
  </si>
  <si>
    <t>#</t>
  </si>
  <si>
    <t>SE</t>
  </si>
  <si>
    <t>-2logL</t>
  </si>
  <si>
    <t>b_NS</t>
  </si>
  <si>
    <t>b_OS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</si>
</sst>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ill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A6" workbookViewId="0">
      <selection activeCell="A8" sqref="A8:I31"/>
    </sheetView>
  </sheetViews>
  <sheetFormatPr defaultRowHeight="15" x14ac:dyDescent="0.25"/>
  <cols>
    <col min="1" max="1" width="12.28515625" bestFit="1" customWidth="1"/>
    <col min="2" max="2" width="15" bestFit="1" customWidth="1"/>
    <col min="9" max="11" width="12" bestFit="1" customWidth="1"/>
    <col min="16" max="16" width="11.5703125" customWidth="1"/>
  </cols>
  <sheetData>
    <row r="1" spans="1:20" x14ac:dyDescent="0.25">
      <c r="A1" s="9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1"/>
      <c r="N1" s="1"/>
      <c r="O1" s="1"/>
      <c r="P1" s="1"/>
      <c r="Q1" s="1"/>
      <c r="R1" s="1"/>
      <c r="S1" s="1"/>
      <c r="T1" s="1"/>
    </row>
    <row r="2" spans="1:20" x14ac:dyDescent="0.25">
      <c r="A2" s="2">
        <v>1</v>
      </c>
      <c r="B2" s="2" t="s">
        <v>11</v>
      </c>
      <c r="C2" s="2">
        <v>3</v>
      </c>
      <c r="D2">
        <v>-277.09300000000002</v>
      </c>
      <c r="E2" s="2">
        <v>137</v>
      </c>
      <c r="F2" s="2">
        <f>D2+2*C2</f>
        <v>-271.09300000000002</v>
      </c>
      <c r="G2" s="2">
        <f>(2*C2*(C2+1))/(E2-C2-1)</f>
        <v>0.18045112781954886</v>
      </c>
      <c r="H2" s="2">
        <f>F2+G2</f>
        <v>-270.91254887218048</v>
      </c>
      <c r="I2" s="2">
        <f>H2-MIN($H$2:$H$5)</f>
        <v>13.650320824789219</v>
      </c>
      <c r="J2" s="2">
        <f>EXP(-0.5*I2)</f>
        <v>1.0861017033142342E-3</v>
      </c>
      <c r="K2" s="2">
        <f>J2/SUM($J$2:$J$5)</f>
        <v>4.6866752037934886E-4</v>
      </c>
      <c r="M2" s="2"/>
      <c r="N2" s="2"/>
      <c r="P2" s="2"/>
      <c r="Q2" s="2"/>
      <c r="R2" s="2"/>
      <c r="S2" s="2"/>
      <c r="T2" s="2"/>
    </row>
    <row r="3" spans="1:20" x14ac:dyDescent="0.25">
      <c r="A3" s="2">
        <v>2</v>
      </c>
      <c r="B3" s="3" t="s">
        <v>24</v>
      </c>
      <c r="C3" s="2">
        <v>4</v>
      </c>
      <c r="D3">
        <v>-292.72859999999997</v>
      </c>
      <c r="E3" s="2">
        <v>137</v>
      </c>
      <c r="F3" s="2">
        <f>D3+2*C3</f>
        <v>-284.72859999999997</v>
      </c>
      <c r="G3" s="2">
        <f>(2*C3*(C3+1))/(E3-C3-1)</f>
        <v>0.30303030303030304</v>
      </c>
      <c r="H3" s="2">
        <f>F3+G3</f>
        <v>-284.42556969696966</v>
      </c>
      <c r="I3" s="2">
        <f>H3-MIN($H$2:$H$5)</f>
        <v>0.13730000000003884</v>
      </c>
      <c r="J3" s="2">
        <f>EXP(-0.5*I3)</f>
        <v>0.93365340158914034</v>
      </c>
      <c r="K3" s="2">
        <f>J3/SUM($J$2:$J$5)</f>
        <v>0.40288402391900757</v>
      </c>
      <c r="M3" s="2"/>
      <c r="N3" s="2"/>
      <c r="P3" s="2"/>
      <c r="Q3" s="2"/>
      <c r="R3" s="2"/>
      <c r="S3" s="2"/>
      <c r="T3" s="2"/>
    </row>
    <row r="4" spans="1:20" x14ac:dyDescent="0.25">
      <c r="A4" s="2">
        <v>3</v>
      </c>
      <c r="B4" s="3" t="s">
        <v>25</v>
      </c>
      <c r="C4" s="2">
        <v>4</v>
      </c>
      <c r="D4">
        <v>-292.86590000000001</v>
      </c>
      <c r="E4" s="2">
        <v>137</v>
      </c>
      <c r="F4" s="2">
        <f>D4+2*C4</f>
        <v>-284.86590000000001</v>
      </c>
      <c r="G4" s="2">
        <f>(2*C4*(C4+1))/(E4-C4-1)</f>
        <v>0.30303030303030304</v>
      </c>
      <c r="H4" s="2">
        <f>F4+G4</f>
        <v>-284.5628696969697</v>
      </c>
      <c r="I4" s="2">
        <f>H4-MIN($H$2:$H$5)</f>
        <v>0</v>
      </c>
      <c r="J4" s="2">
        <f>EXP(-0.5*I4)</f>
        <v>1</v>
      </c>
      <c r="K4" s="2">
        <f>J4/SUM($J$2:$J$5)</f>
        <v>0.43151347516462973</v>
      </c>
      <c r="M4" s="2"/>
      <c r="N4" s="2"/>
      <c r="P4" s="2"/>
      <c r="Q4" s="2"/>
      <c r="R4" s="2"/>
      <c r="S4" s="2"/>
      <c r="T4" s="2"/>
    </row>
    <row r="5" spans="1:20" x14ac:dyDescent="0.25">
      <c r="A5" s="2">
        <v>4</v>
      </c>
      <c r="B5" s="3" t="s">
        <v>28</v>
      </c>
      <c r="C5" s="2">
        <v>5</v>
      </c>
      <c r="D5">
        <v>-293.09980000000002</v>
      </c>
      <c r="E5" s="2">
        <v>137</v>
      </c>
      <c r="F5" s="2">
        <f>D5+2*C5</f>
        <v>-283.09980000000002</v>
      </c>
      <c r="G5" s="2">
        <f>(2*C5*(C5+1))/(E5-C5-1)</f>
        <v>0.4580152671755725</v>
      </c>
      <c r="H5" s="2">
        <f>F5+G5</f>
        <v>-282.64178473282442</v>
      </c>
      <c r="I5" s="2">
        <f>H5-MIN($H$2:$H$5)</f>
        <v>1.9210849641452796</v>
      </c>
      <c r="J5" s="2">
        <f>EXP(-0.5*I5)</f>
        <v>0.38268522977870367</v>
      </c>
      <c r="K5" s="2">
        <f>J5/SUM($J$2:$J$5)</f>
        <v>0.16513383339598328</v>
      </c>
      <c r="M5" s="2"/>
      <c r="N5" s="2"/>
      <c r="P5" s="2"/>
      <c r="Q5" s="2"/>
      <c r="R5" s="2"/>
      <c r="S5" s="2"/>
      <c r="T5" s="2"/>
    </row>
    <row r="6" spans="1:20" x14ac:dyDescent="0.25">
      <c r="A6" s="5"/>
      <c r="B6" s="3"/>
      <c r="C6" s="2"/>
      <c r="E6" s="2"/>
      <c r="F6" s="2"/>
      <c r="G6" s="2"/>
      <c r="H6" s="2"/>
      <c r="I6" s="2"/>
      <c r="J6" s="2"/>
      <c r="K6" s="2"/>
      <c r="M6" s="3"/>
      <c r="N6" s="3"/>
      <c r="O6" s="3"/>
      <c r="P6" s="3"/>
      <c r="Q6" s="3"/>
      <c r="R6" s="3"/>
      <c r="S6" s="3"/>
      <c r="T6" s="3"/>
    </row>
    <row r="7" spans="1:20" x14ac:dyDescent="0.25">
      <c r="A7" s="3"/>
      <c r="C7" s="2"/>
      <c r="D7" s="2"/>
      <c r="E7" s="2"/>
      <c r="F7" s="2"/>
      <c r="G7" s="2"/>
      <c r="H7" s="2"/>
      <c r="I7" s="2"/>
      <c r="J7" s="2"/>
      <c r="K7" s="2"/>
      <c r="M7" s="3"/>
      <c r="N7" s="3"/>
      <c r="O7" s="3"/>
      <c r="P7" s="3"/>
      <c r="Q7" s="3"/>
      <c r="R7" s="3"/>
      <c r="S7" s="3"/>
      <c r="T7" s="3"/>
    </row>
    <row r="8" spans="1:20" s="3" customFormat="1" x14ac:dyDescent="0.25">
      <c r="A8" s="3" t="s">
        <v>12</v>
      </c>
      <c r="F8" s="3" t="s">
        <v>17</v>
      </c>
    </row>
    <row r="9" spans="1:20" s="3" customFormat="1" x14ac:dyDescent="0.25">
      <c r="A9" s="3" t="s">
        <v>10</v>
      </c>
      <c r="F9" s="3" t="s">
        <v>24</v>
      </c>
    </row>
    <row r="10" spans="1:20" x14ac:dyDescent="0.25">
      <c r="A10" t="s">
        <v>13</v>
      </c>
      <c r="F10" s="6" t="s">
        <v>13</v>
      </c>
    </row>
    <row r="11" spans="1:20" x14ac:dyDescent="0.25">
      <c r="A11" s="3"/>
      <c r="B11" s="3" t="s">
        <v>14</v>
      </c>
      <c r="C11" t="s">
        <v>30</v>
      </c>
      <c r="G11" t="s">
        <v>14</v>
      </c>
      <c r="H11" t="s">
        <v>15</v>
      </c>
      <c r="I11" t="s">
        <v>16</v>
      </c>
    </row>
    <row r="12" spans="1:20" x14ac:dyDescent="0.25">
      <c r="A12" t="s">
        <v>20</v>
      </c>
      <c r="B12">
        <v>-8.2309838800000001</v>
      </c>
      <c r="C12">
        <v>0.129480503</v>
      </c>
      <c r="F12" t="s">
        <v>20</v>
      </c>
      <c r="G12">
        <v>-8.0591922199999999</v>
      </c>
      <c r="H12">
        <v>0.129383216</v>
      </c>
    </row>
    <row r="13" spans="1:20" x14ac:dyDescent="0.25">
      <c r="A13" t="s">
        <v>21</v>
      </c>
      <c r="B13">
        <v>3.24175587</v>
      </c>
      <c r="C13">
        <v>2.8661173000000002E-2</v>
      </c>
      <c r="F13" t="s">
        <v>26</v>
      </c>
      <c r="G13">
        <v>7.7647430000000003E-2</v>
      </c>
      <c r="H13">
        <v>1.9081641999999999E-2</v>
      </c>
    </row>
    <row r="14" spans="1:20" x14ac:dyDescent="0.25">
      <c r="A14" t="s">
        <v>22</v>
      </c>
      <c r="B14">
        <v>8.8025519999999996E-2</v>
      </c>
      <c r="C14">
        <v>5.3155119999999997E-3</v>
      </c>
      <c r="F14" t="s">
        <v>21</v>
      </c>
      <c r="G14">
        <v>3.2002725000000001</v>
      </c>
      <c r="H14">
        <v>2.8928041000000002E-2</v>
      </c>
    </row>
    <row r="15" spans="1:20" x14ac:dyDescent="0.25">
      <c r="A15" s="10" t="s">
        <v>31</v>
      </c>
      <c r="B15">
        <v>-277.09300000000002</v>
      </c>
      <c r="F15" t="s">
        <v>22</v>
      </c>
      <c r="G15">
        <v>8.3144570000000001E-2</v>
      </c>
      <c r="H15">
        <v>5.0205559999999998E-3</v>
      </c>
      <c r="J15" s="7"/>
    </row>
    <row r="16" spans="1:20" x14ac:dyDescent="0.25">
      <c r="F16" s="10" t="s">
        <v>31</v>
      </c>
      <c r="G16">
        <v>-292.72859999999997</v>
      </c>
      <c r="J16" s="7"/>
    </row>
    <row r="17" spans="1:23" x14ac:dyDescent="0.25">
      <c r="J17" s="7"/>
    </row>
    <row r="18" spans="1:23" x14ac:dyDescent="0.25">
      <c r="J18" s="7"/>
    </row>
    <row r="19" spans="1:23" x14ac:dyDescent="0.25">
      <c r="F19" s="7"/>
      <c r="G19" s="7"/>
      <c r="H19" s="7"/>
      <c r="I19" s="7"/>
      <c r="J19" s="7"/>
    </row>
    <row r="20" spans="1:23" x14ac:dyDescent="0.25">
      <c r="F20" s="7"/>
      <c r="G20" s="7"/>
      <c r="H20" s="7"/>
      <c r="I20" s="7"/>
      <c r="J20" s="7"/>
    </row>
    <row r="21" spans="1:23" x14ac:dyDescent="0.25">
      <c r="F21" s="7"/>
      <c r="G21" s="7"/>
      <c r="H21" s="7"/>
      <c r="I21" s="7"/>
      <c r="J21" s="7"/>
    </row>
    <row r="22" spans="1:23" x14ac:dyDescent="0.25">
      <c r="A22" s="3" t="s">
        <v>18</v>
      </c>
      <c r="B22" s="3"/>
      <c r="C22" s="3"/>
      <c r="D22" s="3"/>
      <c r="E22" s="3"/>
      <c r="F22" s="3" t="s">
        <v>19</v>
      </c>
      <c r="G22" s="3"/>
      <c r="H22" s="3"/>
      <c r="I22" s="3"/>
      <c r="J22" s="3"/>
      <c r="K22" s="3"/>
    </row>
    <row r="23" spans="1:23" x14ac:dyDescent="0.25">
      <c r="A23" s="3" t="s">
        <v>25</v>
      </c>
      <c r="B23" s="3"/>
      <c r="F23" s="3" t="s">
        <v>28</v>
      </c>
      <c r="K23" s="3"/>
    </row>
    <row r="24" spans="1:23" x14ac:dyDescent="0.25">
      <c r="A24" s="6" t="s">
        <v>13</v>
      </c>
      <c r="F24" t="s">
        <v>13</v>
      </c>
    </row>
    <row r="25" spans="1:23" x14ac:dyDescent="0.25">
      <c r="B25" t="s">
        <v>14</v>
      </c>
      <c r="C25" t="s">
        <v>30</v>
      </c>
      <c r="G25" t="s">
        <v>14</v>
      </c>
      <c r="H25" t="s">
        <v>15</v>
      </c>
      <c r="I25" t="s">
        <v>16</v>
      </c>
    </row>
    <row r="26" spans="1:23" x14ac:dyDescent="0.25">
      <c r="A26" t="s">
        <v>20</v>
      </c>
      <c r="B26">
        <v>-8.0548037600000004</v>
      </c>
      <c r="C26">
        <v>0.12960624600000001</v>
      </c>
      <c r="F26" t="s">
        <v>20</v>
      </c>
      <c r="G26">
        <v>-8.0406004400000004</v>
      </c>
      <c r="H26">
        <v>0.132580217</v>
      </c>
      <c r="O26" s="7"/>
    </row>
    <row r="27" spans="1:23" x14ac:dyDescent="0.25">
      <c r="A27" t="s">
        <v>27</v>
      </c>
      <c r="B27">
        <v>1.6631460000000001E-2</v>
      </c>
      <c r="C27">
        <v>4.0687780000000003E-3</v>
      </c>
      <c r="F27" t="s">
        <v>26</v>
      </c>
      <c r="G27">
        <v>-0.30004523</v>
      </c>
      <c r="H27">
        <v>0.61852330600000005</v>
      </c>
    </row>
    <row r="28" spans="1:23" x14ac:dyDescent="0.25">
      <c r="A28" t="s">
        <v>21</v>
      </c>
      <c r="B28">
        <v>3.1992807600000002</v>
      </c>
      <c r="C28">
        <v>2.8983141E-2</v>
      </c>
      <c r="F28" t="s">
        <v>21</v>
      </c>
      <c r="G28">
        <v>3.19610846</v>
      </c>
      <c r="H28">
        <v>2.9645648E-2</v>
      </c>
      <c r="P28" s="3"/>
      <c r="U28" s="3"/>
      <c r="W28" s="4"/>
    </row>
    <row r="29" spans="1:23" x14ac:dyDescent="0.25">
      <c r="A29" s="7" t="s">
        <v>22</v>
      </c>
      <c r="B29" s="7">
        <v>8.3098080000000005E-2</v>
      </c>
      <c r="C29" s="7">
        <v>5.0173070000000004E-3</v>
      </c>
      <c r="D29" s="7"/>
      <c r="E29" s="7"/>
      <c r="F29" t="s">
        <v>27</v>
      </c>
      <c r="G29">
        <v>8.0623500000000001E-2</v>
      </c>
      <c r="H29">
        <v>0.13196148299999999</v>
      </c>
      <c r="W29" s="4"/>
    </row>
    <row r="30" spans="1:23" x14ac:dyDescent="0.25">
      <c r="A30" s="10" t="s">
        <v>31</v>
      </c>
      <c r="B30">
        <v>-292.86590000000001</v>
      </c>
      <c r="C30" s="7"/>
      <c r="D30" s="7"/>
      <c r="E30" s="7"/>
      <c r="F30" t="s">
        <v>22</v>
      </c>
      <c r="G30">
        <v>8.302909E-2</v>
      </c>
      <c r="H30">
        <v>5.0133110000000003E-3</v>
      </c>
    </row>
    <row r="31" spans="1:23" x14ac:dyDescent="0.25">
      <c r="B31" s="7"/>
      <c r="C31" s="7"/>
      <c r="E31" s="7"/>
      <c r="F31" s="10" t="s">
        <v>31</v>
      </c>
      <c r="G31">
        <v>-293.09980000000002</v>
      </c>
    </row>
    <row r="32" spans="1:23" x14ac:dyDescent="0.25">
      <c r="A32" s="7"/>
      <c r="B32" s="7"/>
      <c r="C32" s="7"/>
      <c r="D32" s="7"/>
      <c r="E32" s="7"/>
    </row>
    <row r="33" spans="1:21" x14ac:dyDescent="0.25">
      <c r="B33" s="4"/>
    </row>
    <row r="34" spans="1:21" x14ac:dyDescent="0.25">
      <c r="B34" s="4"/>
    </row>
    <row r="35" spans="1:21" x14ac:dyDescent="0.25">
      <c r="B35" s="4"/>
    </row>
    <row r="39" spans="1:21" x14ac:dyDescent="0.25">
      <c r="C39" s="4"/>
    </row>
    <row r="40" spans="1:21" x14ac:dyDescent="0.25">
      <c r="C40" s="4"/>
      <c r="G40" s="8"/>
    </row>
    <row r="42" spans="1:21" x14ac:dyDescent="0.25">
      <c r="A42" s="3"/>
      <c r="F42" s="3"/>
      <c r="K42" s="3"/>
      <c r="P42" s="3"/>
      <c r="U42" s="3"/>
    </row>
    <row r="43" spans="1:21" x14ac:dyDescent="0.25">
      <c r="A43" s="3"/>
      <c r="F43" s="3"/>
      <c r="K43" s="3"/>
      <c r="P43" s="3"/>
      <c r="U43" s="3"/>
    </row>
    <row r="55" spans="1:11" x14ac:dyDescent="0.25">
      <c r="A55" s="3"/>
      <c r="F55" s="3"/>
      <c r="K55" s="3"/>
    </row>
    <row r="56" spans="1:11" x14ac:dyDescent="0.25">
      <c r="A56" s="3"/>
      <c r="F56" s="3"/>
    </row>
    <row r="69" spans="6:7" x14ac:dyDescent="0.25">
      <c r="F69" t="s">
        <v>23</v>
      </c>
      <c r="G69">
        <v>-5298.1180000000004</v>
      </c>
    </row>
  </sheetData>
  <sortState ref="A2:K24">
    <sortCondition ref="A2:A2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T30"/>
    </sheetView>
  </sheetViews>
  <sheetFormatPr defaultRowHeight="15" x14ac:dyDescent="0.25"/>
  <cols>
    <col min="12" max="12" width="10.28515625" bestFit="1" customWidth="1"/>
    <col min="15" max="15" width="12" bestFit="1" customWidth="1"/>
  </cols>
  <sheetData>
    <row r="1" spans="1:15" x14ac:dyDescent="0.25">
      <c r="A1" s="3"/>
      <c r="B1" s="3"/>
      <c r="C1" s="3"/>
      <c r="D1" s="3"/>
      <c r="F1" s="3"/>
    </row>
    <row r="2" spans="1:15" x14ac:dyDescent="0.25">
      <c r="A2" s="3"/>
      <c r="B2" s="3"/>
      <c r="C2" s="3"/>
      <c r="D2" s="3"/>
      <c r="F2" s="3"/>
    </row>
    <row r="3" spans="1:15" x14ac:dyDescent="0.25">
      <c r="N3" s="3"/>
      <c r="O3" s="3"/>
    </row>
    <row r="4" spans="1:15" x14ac:dyDescent="0.25">
      <c r="A4" s="3"/>
      <c r="B4" s="3"/>
      <c r="C4" s="3"/>
      <c r="G4" s="3"/>
      <c r="H4" s="3"/>
    </row>
    <row r="5" spans="1:15" x14ac:dyDescent="0.25">
      <c r="L5" s="3"/>
    </row>
    <row r="6" spans="1:15" x14ac:dyDescent="0.25">
      <c r="L6" s="3"/>
    </row>
    <row r="8" spans="1:15" x14ac:dyDescent="0.25">
      <c r="N8" s="3"/>
      <c r="O8" s="3"/>
    </row>
    <row r="10" spans="1:15" x14ac:dyDescent="0.25">
      <c r="L10" s="3"/>
    </row>
    <row r="11" spans="1:15" x14ac:dyDescent="0.25">
      <c r="L11" s="3"/>
    </row>
    <row r="13" spans="1:15" x14ac:dyDescent="0.25">
      <c r="N13" s="3"/>
      <c r="O13" s="3"/>
    </row>
    <row r="15" spans="1:15" x14ac:dyDescent="0.25">
      <c r="L15" s="3"/>
    </row>
    <row r="16" spans="1:15" x14ac:dyDescent="0.25">
      <c r="L16" s="3"/>
    </row>
    <row r="17" spans="1:15" x14ac:dyDescent="0.25">
      <c r="A17" s="3"/>
      <c r="F17" s="3"/>
    </row>
    <row r="18" spans="1:15" x14ac:dyDescent="0.25">
      <c r="A18" s="3"/>
      <c r="F18" s="3"/>
      <c r="N18" s="3"/>
      <c r="O18" s="3"/>
    </row>
    <row r="20" spans="1:15" x14ac:dyDescent="0.25">
      <c r="B20" s="3"/>
      <c r="C20" s="3"/>
      <c r="G20" s="3"/>
      <c r="H20" s="3"/>
      <c r="L20" s="3"/>
    </row>
    <row r="21" spans="1:15" x14ac:dyDescent="0.25">
      <c r="L21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A8" sqref="A8:C17"/>
    </sheetView>
  </sheetViews>
  <sheetFormatPr defaultRowHeight="15" x14ac:dyDescent="0.25"/>
  <cols>
    <col min="6" max="6" width="10.85546875" bestFit="1" customWidth="1"/>
  </cols>
  <sheetData>
    <row r="1" spans="1:22" x14ac:dyDescent="0.25">
      <c r="A1" s="9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1"/>
      <c r="N1" s="1"/>
      <c r="O1" s="1"/>
      <c r="P1" s="1"/>
      <c r="Q1" s="1"/>
      <c r="R1" s="1"/>
      <c r="S1" s="1"/>
      <c r="T1" s="1"/>
    </row>
    <row r="2" spans="1:22" x14ac:dyDescent="0.25">
      <c r="A2" s="2">
        <v>1</v>
      </c>
      <c r="B2" s="2" t="s">
        <v>11</v>
      </c>
      <c r="C2" s="2">
        <v>3</v>
      </c>
      <c r="D2">
        <v>-505.61779999999999</v>
      </c>
      <c r="E2" s="2">
        <v>137</v>
      </c>
      <c r="F2" s="2">
        <f>D2+2*C2</f>
        <v>-499.61779999999999</v>
      </c>
      <c r="G2" s="2">
        <f>(2*C2*(C2+1))/(E2-C2-1)</f>
        <v>0.18045112781954886</v>
      </c>
      <c r="H2" s="2">
        <f>F2+G2</f>
        <v>-499.43734887218045</v>
      </c>
      <c r="I2" s="2">
        <f>H2-MIN($H$2:$H$5)</f>
        <v>13.650320824789333</v>
      </c>
      <c r="J2" s="2">
        <f>EXP(-0.5*I2)</f>
        <v>1.0861017033141724E-3</v>
      </c>
      <c r="K2" s="2">
        <f>J2/SUM($J$2:$J$5)</f>
        <v>4.6866752037932132E-4</v>
      </c>
      <c r="M2" s="2"/>
      <c r="N2" s="2"/>
      <c r="P2" s="2"/>
      <c r="Q2" s="2"/>
      <c r="R2" s="2"/>
      <c r="S2" s="2"/>
      <c r="T2" s="2"/>
    </row>
    <row r="3" spans="1:22" x14ac:dyDescent="0.25">
      <c r="A3" s="2">
        <v>2</v>
      </c>
      <c r="B3" s="3" t="s">
        <v>24</v>
      </c>
      <c r="C3" s="2">
        <v>4</v>
      </c>
      <c r="D3">
        <v>-521.25340000000006</v>
      </c>
      <c r="E3" s="2">
        <v>137</v>
      </c>
      <c r="F3" s="2">
        <f>D3+2*C3</f>
        <v>-513.25340000000006</v>
      </c>
      <c r="G3" s="2">
        <f>(2*C3*(C3+1))/(E3-C3-1)</f>
        <v>0.30303030303030304</v>
      </c>
      <c r="H3" s="2">
        <f>F3+G3</f>
        <v>-512.9503696969698</v>
      </c>
      <c r="I3" s="2">
        <f>H3-MIN($H$2:$H$5)</f>
        <v>0.13729999999998199</v>
      </c>
      <c r="J3" s="2">
        <f>EXP(-0.5*I3)</f>
        <v>0.93365340158916688</v>
      </c>
      <c r="K3" s="2">
        <f>J3/SUM($J$2:$J$5)</f>
        <v>0.40288402391901829</v>
      </c>
      <c r="M3" s="2"/>
      <c r="N3" s="2"/>
      <c r="P3" s="2"/>
      <c r="Q3" s="2"/>
      <c r="R3" s="2"/>
      <c r="S3" s="2"/>
      <c r="T3" s="2"/>
    </row>
    <row r="4" spans="1:22" x14ac:dyDescent="0.25">
      <c r="A4" s="2">
        <v>3</v>
      </c>
      <c r="B4" s="3" t="s">
        <v>25</v>
      </c>
      <c r="C4" s="2">
        <v>4</v>
      </c>
      <c r="D4">
        <v>-521.39070000000004</v>
      </c>
      <c r="E4" s="2">
        <v>137</v>
      </c>
      <c r="F4" s="2">
        <f>D4+2*C4</f>
        <v>-513.39070000000004</v>
      </c>
      <c r="G4" s="2">
        <f>(2*C4*(C4+1))/(E4-C4-1)</f>
        <v>0.30303030303030304</v>
      </c>
      <c r="H4" s="2">
        <f>F4+G4</f>
        <v>-513.08766969696978</v>
      </c>
      <c r="I4" s="2">
        <f>H4-MIN($H$2:$H$5)</f>
        <v>0</v>
      </c>
      <c r="J4" s="2">
        <f>EXP(-0.5*I4)</f>
        <v>1</v>
      </c>
      <c r="K4" s="2">
        <f>J4/SUM($J$2:$J$5)</f>
        <v>0.4315134751646289</v>
      </c>
      <c r="M4" s="3"/>
      <c r="N4" s="3"/>
      <c r="O4" s="3"/>
      <c r="P4" s="3"/>
      <c r="Q4" s="3"/>
      <c r="R4" s="3"/>
      <c r="S4" s="3"/>
      <c r="T4" s="3"/>
    </row>
    <row r="5" spans="1:22" x14ac:dyDescent="0.25">
      <c r="A5" s="2">
        <v>4</v>
      </c>
      <c r="B5" s="3" t="s">
        <v>28</v>
      </c>
      <c r="C5" s="2">
        <v>5</v>
      </c>
      <c r="D5">
        <v>-521.62459999999999</v>
      </c>
      <c r="E5" s="2">
        <v>137</v>
      </c>
      <c r="F5" s="2">
        <f>D5+2*C5</f>
        <v>-511.62459999999999</v>
      </c>
      <c r="G5" s="2">
        <f>(2*C5*(C5+1))/(E5-C5-1)</f>
        <v>0.4580152671755725</v>
      </c>
      <c r="H5" s="2">
        <f>F5+G5</f>
        <v>-511.16658473282439</v>
      </c>
      <c r="I5" s="2">
        <f>H5-MIN($H$2:$H$5)</f>
        <v>1.9210849641453933</v>
      </c>
      <c r="J5" s="2">
        <f>EXP(-0.5*I5)</f>
        <v>0.38268522977868191</v>
      </c>
      <c r="K5" s="2">
        <f>J5/SUM($J$2:$J$5)</f>
        <v>0.16513383339597357</v>
      </c>
      <c r="M5" s="3"/>
      <c r="N5" s="3"/>
      <c r="O5" s="3"/>
      <c r="P5" s="3"/>
      <c r="Q5" s="3"/>
      <c r="R5" s="3"/>
      <c r="S5" s="3"/>
      <c r="T5" s="3"/>
    </row>
    <row r="6" spans="1:22" x14ac:dyDescent="0.25">
      <c r="A6" s="3"/>
      <c r="F6" s="3"/>
      <c r="M6" s="3"/>
      <c r="N6" s="3"/>
      <c r="O6" s="3"/>
      <c r="P6" s="3"/>
      <c r="Q6" s="3"/>
      <c r="R6" s="3"/>
      <c r="S6" s="3"/>
      <c r="T6" s="3"/>
    </row>
    <row r="7" spans="1:22" x14ac:dyDescent="0.25">
      <c r="A7" s="3"/>
      <c r="F7" s="3"/>
      <c r="M7" s="3"/>
      <c r="N7" s="3"/>
      <c r="O7" s="3"/>
      <c r="P7" s="3"/>
      <c r="Q7" s="3"/>
      <c r="R7" s="3"/>
      <c r="S7" s="3"/>
      <c r="T7" s="3"/>
    </row>
    <row r="8" spans="1:22" x14ac:dyDescent="0.25">
      <c r="A8" s="3" t="s">
        <v>12</v>
      </c>
      <c r="B8" s="3"/>
      <c r="C8" s="3"/>
      <c r="D8" s="3"/>
      <c r="E8" s="3"/>
      <c r="F8" s="3" t="s">
        <v>17</v>
      </c>
      <c r="G8" s="3"/>
      <c r="H8" s="3"/>
      <c r="I8" s="3"/>
      <c r="M8" s="3"/>
      <c r="N8" s="3"/>
      <c r="O8" s="11"/>
      <c r="S8" s="10"/>
    </row>
    <row r="9" spans="1:22" x14ac:dyDescent="0.25">
      <c r="A9" s="3" t="s">
        <v>10</v>
      </c>
      <c r="B9" s="3"/>
      <c r="C9" s="3"/>
      <c r="D9" s="3"/>
      <c r="E9" s="3"/>
      <c r="F9" s="3" t="s">
        <v>24</v>
      </c>
      <c r="G9" s="3"/>
      <c r="H9" s="3"/>
      <c r="I9" s="3"/>
      <c r="O9" s="11"/>
    </row>
    <row r="10" spans="1:22" x14ac:dyDescent="0.25">
      <c r="A10" t="s">
        <v>13</v>
      </c>
      <c r="F10" s="6" t="s">
        <v>13</v>
      </c>
      <c r="O10" s="11"/>
    </row>
    <row r="11" spans="1:22" x14ac:dyDescent="0.25">
      <c r="A11" s="3"/>
      <c r="B11" s="3" t="s">
        <v>14</v>
      </c>
      <c r="C11" t="s">
        <v>30</v>
      </c>
      <c r="G11" t="s">
        <v>14</v>
      </c>
      <c r="H11" t="s">
        <v>30</v>
      </c>
      <c r="M11" s="3"/>
      <c r="N11" s="3"/>
      <c r="O11" s="11"/>
      <c r="V11" s="10"/>
    </row>
    <row r="12" spans="1:22" x14ac:dyDescent="0.25">
      <c r="A12" t="s">
        <v>20</v>
      </c>
      <c r="B12">
        <v>-3.57467208</v>
      </c>
      <c r="C12">
        <v>5.6259089999999998E-2</v>
      </c>
      <c r="F12" t="s">
        <v>20</v>
      </c>
      <c r="G12">
        <v>-3.5000594299999999</v>
      </c>
      <c r="H12">
        <v>5.6216913E-2</v>
      </c>
      <c r="O12" s="11"/>
    </row>
    <row r="13" spans="1:22" x14ac:dyDescent="0.25">
      <c r="A13" t="s">
        <v>21</v>
      </c>
      <c r="B13">
        <v>3.2417573499999999</v>
      </c>
      <c r="C13">
        <v>2.8674640000000001E-2</v>
      </c>
      <c r="F13" t="s">
        <v>26</v>
      </c>
      <c r="G13">
        <v>3.3720779999999999E-2</v>
      </c>
      <c r="H13">
        <v>8.2909590000000005E-3</v>
      </c>
      <c r="O13" s="11"/>
    </row>
    <row r="14" spans="1:22" x14ac:dyDescent="0.25">
      <c r="A14" t="s">
        <v>22</v>
      </c>
      <c r="B14">
        <v>3.8246960000000003E-2</v>
      </c>
      <c r="C14">
        <v>2.3054400000000002E-3</v>
      </c>
      <c r="F14" t="s">
        <v>21</v>
      </c>
      <c r="G14">
        <v>3.2002718099999998</v>
      </c>
      <c r="H14">
        <v>2.8941682E-2</v>
      </c>
    </row>
    <row r="15" spans="1:22" x14ac:dyDescent="0.25">
      <c r="A15" s="10" t="s">
        <v>31</v>
      </c>
      <c r="B15">
        <v>-505.61779999999999</v>
      </c>
      <c r="F15" t="s">
        <v>22</v>
      </c>
      <c r="G15">
        <v>3.612626E-2</v>
      </c>
      <c r="H15">
        <v>2.1768629999999998E-3</v>
      </c>
    </row>
    <row r="16" spans="1:22" x14ac:dyDescent="0.25">
      <c r="A16" t="s">
        <v>6</v>
      </c>
      <c r="B16">
        <v>-499.43734887218045</v>
      </c>
      <c r="F16" s="10" t="s">
        <v>31</v>
      </c>
      <c r="G16">
        <v>-521.25340000000006</v>
      </c>
    </row>
    <row r="17" spans="1:9" x14ac:dyDescent="0.25">
      <c r="F17" t="s">
        <v>6</v>
      </c>
      <c r="G17">
        <v>-512.9503696969698</v>
      </c>
    </row>
    <row r="18" spans="1:9" x14ac:dyDescent="0.25">
      <c r="F18" s="7"/>
      <c r="G18" s="7"/>
      <c r="H18" s="7"/>
      <c r="I18" s="7"/>
    </row>
    <row r="19" spans="1:9" x14ac:dyDescent="0.25">
      <c r="F19" s="7"/>
      <c r="G19" s="7"/>
      <c r="H19" s="7"/>
      <c r="I19" s="7"/>
    </row>
    <row r="20" spans="1:9" x14ac:dyDescent="0.25">
      <c r="A20" s="3" t="s">
        <v>18</v>
      </c>
      <c r="B20" s="3"/>
      <c r="C20" s="3"/>
      <c r="D20" s="3"/>
      <c r="E20" s="3"/>
      <c r="F20" s="3" t="s">
        <v>19</v>
      </c>
      <c r="G20" s="3"/>
      <c r="H20" s="3"/>
      <c r="I20" s="3"/>
    </row>
    <row r="21" spans="1:9" x14ac:dyDescent="0.25">
      <c r="A21" s="3" t="s">
        <v>25</v>
      </c>
      <c r="B21" s="3"/>
      <c r="F21" s="3" t="s">
        <v>28</v>
      </c>
    </row>
    <row r="22" spans="1:9" x14ac:dyDescent="0.25">
      <c r="A22" s="6" t="s">
        <v>13</v>
      </c>
      <c r="F22" t="s">
        <v>13</v>
      </c>
    </row>
    <row r="23" spans="1:9" x14ac:dyDescent="0.25">
      <c r="B23" t="s">
        <v>14</v>
      </c>
      <c r="C23" t="s">
        <v>15</v>
      </c>
      <c r="D23" t="s">
        <v>16</v>
      </c>
      <c r="G23" t="s">
        <v>14</v>
      </c>
      <c r="H23" t="s">
        <v>15</v>
      </c>
      <c r="I23" t="s">
        <v>16</v>
      </c>
    </row>
    <row r="24" spans="1:9" x14ac:dyDescent="0.25">
      <c r="A24" t="s">
        <v>20</v>
      </c>
      <c r="B24">
        <v>-3.4981565300000002</v>
      </c>
      <c r="C24">
        <v>5.6319794999999999E-2</v>
      </c>
      <c r="F24" t="s">
        <v>20</v>
      </c>
      <c r="G24">
        <v>-3.49218575</v>
      </c>
      <c r="H24">
        <v>5.7611030000000001E-2</v>
      </c>
    </row>
    <row r="25" spans="1:9" x14ac:dyDescent="0.25">
      <c r="A25" t="s">
        <v>27</v>
      </c>
      <c r="B25">
        <v>1.6634449999999999E-2</v>
      </c>
      <c r="C25">
        <v>4.0711280000000002E-3</v>
      </c>
      <c r="F25" t="s">
        <v>26</v>
      </c>
      <c r="G25">
        <v>-0.1299622</v>
      </c>
      <c r="H25">
        <v>0.26877136000000001</v>
      </c>
    </row>
    <row r="26" spans="1:9" x14ac:dyDescent="0.25">
      <c r="A26" t="s">
        <v>21</v>
      </c>
      <c r="B26">
        <v>3.1992794500000001</v>
      </c>
      <c r="C26">
        <v>2.8999885E-2</v>
      </c>
      <c r="F26" t="s">
        <v>21</v>
      </c>
      <c r="G26">
        <v>3.1962096400000002</v>
      </c>
      <c r="H26">
        <v>2.9662210000000001E-2</v>
      </c>
    </row>
    <row r="27" spans="1:9" x14ac:dyDescent="0.25">
      <c r="A27" s="7" t="s">
        <v>22</v>
      </c>
      <c r="B27" s="7">
        <v>3.6109889999999999E-2</v>
      </c>
      <c r="C27" s="7">
        <v>2.1760260000000002E-3</v>
      </c>
      <c r="D27" s="7"/>
      <c r="E27" s="7"/>
      <c r="F27" t="s">
        <v>27</v>
      </c>
      <c r="G27">
        <v>8.0448939999999997E-2</v>
      </c>
      <c r="H27">
        <v>0.13203522000000001</v>
      </c>
    </row>
    <row r="28" spans="1:9" x14ac:dyDescent="0.25">
      <c r="A28" s="10" t="s">
        <v>31</v>
      </c>
      <c r="B28">
        <v>-521.39070000000004</v>
      </c>
      <c r="C28" s="7"/>
      <c r="D28" s="7"/>
      <c r="E28" s="7"/>
      <c r="F28" t="s">
        <v>22</v>
      </c>
      <c r="G28">
        <v>3.6079229999999997E-2</v>
      </c>
      <c r="H28">
        <v>2.1741799999999999E-3</v>
      </c>
    </row>
    <row r="29" spans="1:9" x14ac:dyDescent="0.25">
      <c r="A29" t="s">
        <v>6</v>
      </c>
      <c r="B29" s="7">
        <v>-513.08766969696978</v>
      </c>
      <c r="C29" s="7"/>
      <c r="E29" s="7"/>
      <c r="F29" s="10" t="s">
        <v>31</v>
      </c>
      <c r="G29">
        <v>-521.62459999999999</v>
      </c>
    </row>
    <row r="30" spans="1:9" x14ac:dyDescent="0.25">
      <c r="F30" t="s">
        <v>6</v>
      </c>
      <c r="G30">
        <v>-511.16658473282439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P10" sqref="P10"/>
    </sheetView>
  </sheetViews>
  <sheetFormatPr defaultRowHeight="15" x14ac:dyDescent="0.25"/>
  <cols>
    <col min="7" max="7" width="10.85546875" bestFit="1" customWidth="1"/>
  </cols>
  <sheetData>
    <row r="1" spans="1:9" x14ac:dyDescent="0.25">
      <c r="A1" s="3" t="s">
        <v>18</v>
      </c>
      <c r="B1" s="3"/>
      <c r="C1" s="3"/>
      <c r="D1" s="3"/>
    </row>
    <row r="2" spans="1:9" x14ac:dyDescent="0.25">
      <c r="A2" s="3" t="s">
        <v>25</v>
      </c>
      <c r="B2" s="3"/>
    </row>
    <row r="3" spans="1:9" x14ac:dyDescent="0.25">
      <c r="A3" s="6" t="s">
        <v>13</v>
      </c>
      <c r="G3" t="s">
        <v>20</v>
      </c>
      <c r="H3">
        <v>-3.4981565300000002</v>
      </c>
      <c r="I3">
        <f>10^H3</f>
        <v>3.1757292564402179E-4</v>
      </c>
    </row>
    <row r="4" spans="1:9" x14ac:dyDescent="0.25">
      <c r="B4" t="s">
        <v>14</v>
      </c>
      <c r="C4" t="s">
        <v>15</v>
      </c>
      <c r="D4" t="s">
        <v>16</v>
      </c>
    </row>
    <row r="5" spans="1:9" x14ac:dyDescent="0.25">
      <c r="A5" t="s">
        <v>20</v>
      </c>
      <c r="B5">
        <v>-3.4981565300000002</v>
      </c>
      <c r="C5">
        <v>5.6319794999999999E-2</v>
      </c>
      <c r="G5" t="s">
        <v>32</v>
      </c>
      <c r="H5">
        <v>3.1992794500000001</v>
      </c>
    </row>
    <row r="6" spans="1:9" x14ac:dyDescent="0.25">
      <c r="A6" t="s">
        <v>27</v>
      </c>
      <c r="B6">
        <v>1.6634449999999999E-2</v>
      </c>
      <c r="C6">
        <v>4.0711280000000002E-3</v>
      </c>
      <c r="G6" t="s">
        <v>33</v>
      </c>
      <c r="H6">
        <f>B7+(1*B6)</f>
        <v>3.2159139000000003</v>
      </c>
    </row>
    <row r="7" spans="1:9" x14ac:dyDescent="0.25">
      <c r="A7" t="s">
        <v>21</v>
      </c>
      <c r="B7">
        <v>3.1992794500000001</v>
      </c>
      <c r="C7">
        <v>2.8999885E-2</v>
      </c>
    </row>
    <row r="8" spans="1:9" x14ac:dyDescent="0.25">
      <c r="A8" s="7" t="s">
        <v>22</v>
      </c>
      <c r="B8" s="7">
        <v>3.6109889999999999E-2</v>
      </c>
      <c r="C8" s="7">
        <v>2.1760260000000002E-3</v>
      </c>
      <c r="D8" s="7"/>
    </row>
    <row r="9" spans="1:9" x14ac:dyDescent="0.25">
      <c r="A9" s="10" t="s">
        <v>31</v>
      </c>
      <c r="B9">
        <v>-521.39070000000004</v>
      </c>
      <c r="C9" s="7"/>
      <c r="D9" s="7"/>
    </row>
    <row r="10" spans="1:9" x14ac:dyDescent="0.25">
      <c r="A10" t="s">
        <v>6</v>
      </c>
      <c r="B10" s="7">
        <v>-513.08766969696978</v>
      </c>
      <c r="C10" s="7"/>
    </row>
    <row r="15" spans="1:9" x14ac:dyDescent="0.25">
      <c r="A15" s="3" t="s">
        <v>12</v>
      </c>
      <c r="B15" s="3"/>
      <c r="C15" s="3"/>
    </row>
    <row r="16" spans="1:9" x14ac:dyDescent="0.25">
      <c r="A16" s="3" t="s">
        <v>10</v>
      </c>
      <c r="B16" s="3"/>
      <c r="C16" s="3"/>
    </row>
    <row r="17" spans="1:8" x14ac:dyDescent="0.25">
      <c r="A17" t="s">
        <v>13</v>
      </c>
    </row>
    <row r="18" spans="1:8" x14ac:dyDescent="0.25">
      <c r="A18" s="3"/>
      <c r="B18" s="3" t="s">
        <v>14</v>
      </c>
      <c r="C18" t="s">
        <v>30</v>
      </c>
    </row>
    <row r="19" spans="1:8" x14ac:dyDescent="0.25">
      <c r="A19" t="s">
        <v>20</v>
      </c>
      <c r="B19">
        <v>-3.57467208</v>
      </c>
      <c r="C19">
        <v>5.6259089999999998E-2</v>
      </c>
      <c r="G19" t="s">
        <v>20</v>
      </c>
      <c r="H19">
        <f>10^B19</f>
        <v>2.6627348353757817E-4</v>
      </c>
    </row>
    <row r="20" spans="1:8" x14ac:dyDescent="0.25">
      <c r="A20" t="s">
        <v>21</v>
      </c>
      <c r="B20">
        <v>3.2417573499999999</v>
      </c>
      <c r="C20">
        <v>2.8674640000000001E-2</v>
      </c>
      <c r="G20" t="s">
        <v>21</v>
      </c>
      <c r="H20">
        <f>B20</f>
        <v>3.2417573499999999</v>
      </c>
    </row>
    <row r="21" spans="1:8" x14ac:dyDescent="0.25">
      <c r="A21" t="s">
        <v>22</v>
      </c>
      <c r="B21">
        <v>3.8246960000000003E-2</v>
      </c>
      <c r="C21">
        <v>2.3054400000000002E-3</v>
      </c>
    </row>
    <row r="22" spans="1:8" x14ac:dyDescent="0.25">
      <c r="A22" s="10" t="s">
        <v>31</v>
      </c>
      <c r="B22">
        <v>-505.61779999999999</v>
      </c>
    </row>
    <row r="23" spans="1:8" x14ac:dyDescent="0.25">
      <c r="A23" t="s">
        <v>6</v>
      </c>
      <c r="B23">
        <v>-499.43734887218045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AIC</vt:lpstr>
      <vt:lpstr>Formatted_For_Paper</vt:lpstr>
      <vt:lpstr>LOG10FORPAPER</vt:lpstr>
      <vt:lpstr>log10_for_graphics</vt:lpstr>
    </vt:vector>
  </TitlesOfParts>
  <Company>NOAA Fisheries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Christopher Long</dc:creator>
  <cp:lastModifiedBy>Jon.Richar</cp:lastModifiedBy>
  <dcterms:created xsi:type="dcterms:W3CDTF">2012-10-16T23:02:33Z</dcterms:created>
  <dcterms:modified xsi:type="dcterms:W3CDTF">2024-05-17T22:13:24Z</dcterms:modified>
</cp:coreProperties>
</file>