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n.richar\Work\GitRepos\EBSCrabLengthWeight\WCL_work\NSRKC\"/>
    </mc:Choice>
  </mc:AlternateContent>
  <bookViews>
    <workbookView xWindow="480" yWindow="120" windowWidth="18195" windowHeight="12330" activeTab="3"/>
  </bookViews>
  <sheets>
    <sheet name="AIC" sheetId="1" r:id="rId1"/>
    <sheet name="Formatted_For_Paper" sheetId="3" r:id="rId2"/>
    <sheet name="LOG10FORPAPER" sheetId="4" r:id="rId3"/>
    <sheet name="log10_for_graphics" sheetId="5" r:id="rId4"/>
  </sheets>
  <calcPr calcId="162913"/>
</workbook>
</file>

<file path=xl/calcChain.xml><?xml version="1.0" encoding="utf-8"?>
<calcChain xmlns="http://schemas.openxmlformats.org/spreadsheetml/2006/main">
  <c r="F20" i="5" l="1"/>
  <c r="F19" i="5"/>
  <c r="F6" i="5" l="1"/>
  <c r="F5" i="5"/>
  <c r="F3" i="5"/>
  <c r="F2" i="5"/>
  <c r="G5" i="4" l="1"/>
  <c r="F5" i="4"/>
  <c r="H5" i="4" s="1"/>
  <c r="G4" i="4"/>
  <c r="F4" i="4"/>
  <c r="H4" i="4" s="1"/>
  <c r="G3" i="4"/>
  <c r="F3" i="4"/>
  <c r="H3" i="4" s="1"/>
  <c r="I3" i="4" s="1"/>
  <c r="J3" i="4" s="1"/>
  <c r="G2" i="4"/>
  <c r="F2" i="4"/>
  <c r="H2" i="4" s="1"/>
  <c r="I2" i="4" s="1"/>
  <c r="J2" i="4" s="1"/>
  <c r="I4" i="4" l="1"/>
  <c r="J4" i="4" s="1"/>
  <c r="K2" i="4" s="1"/>
  <c r="I5" i="4"/>
  <c r="J5" i="4" s="1"/>
  <c r="K5" i="4" s="1"/>
  <c r="K3" i="4" l="1"/>
  <c r="K4" i="4"/>
  <c r="F4" i="1"/>
  <c r="G4" i="1"/>
  <c r="F5" i="1"/>
  <c r="G5" i="1"/>
  <c r="F3" i="1"/>
  <c r="G3" i="1"/>
  <c r="H5" i="1" l="1"/>
  <c r="H3" i="1"/>
  <c r="H4" i="1"/>
  <c r="F2" i="1"/>
  <c r="G2" i="1"/>
  <c r="H2" i="1" l="1"/>
  <c r="I2" i="1" l="1"/>
  <c r="J2" i="1" s="1"/>
  <c r="I5" i="1"/>
  <c r="J5" i="1" s="1"/>
  <c r="I3" i="1"/>
  <c r="J3" i="1" s="1"/>
  <c r="I4" i="1"/>
  <c r="J4" i="1" s="1"/>
  <c r="K5" i="1" l="1"/>
  <c r="K4" i="1"/>
  <c r="K3" i="1"/>
  <c r="K2" i="1"/>
</calcChain>
</file>

<file path=xl/sharedStrings.xml><?xml version="1.0" encoding="utf-8"?>
<sst xmlns="http://schemas.openxmlformats.org/spreadsheetml/2006/main" count="165" uniqueCount="44">
  <si>
    <t>Hyp</t>
  </si>
  <si>
    <t>Params</t>
  </si>
  <si>
    <t>LLH</t>
  </si>
  <si>
    <t>n</t>
  </si>
  <si>
    <t>AIC</t>
  </si>
  <si>
    <t>Correction</t>
  </si>
  <si>
    <t>AICc</t>
  </si>
  <si>
    <t>Delta</t>
  </si>
  <si>
    <t>Likelihood</t>
  </si>
  <si>
    <t>wi</t>
  </si>
  <si>
    <t>Null</t>
  </si>
  <si>
    <t>Nul</t>
  </si>
  <si>
    <t>Model 1</t>
  </si>
  <si>
    <t>Coefficients:</t>
  </si>
  <si>
    <t>Estimate</t>
  </si>
  <si>
    <t>Std.</t>
  </si>
  <si>
    <t>Error</t>
  </si>
  <si>
    <t>Model 2</t>
  </si>
  <si>
    <t>Model 3</t>
  </si>
  <si>
    <t>Model 4</t>
  </si>
  <si>
    <t>a</t>
  </si>
  <si>
    <t>b</t>
  </si>
  <si>
    <t>sd</t>
  </si>
  <si>
    <t>a(SC)</t>
  </si>
  <si>
    <t>b(SC)</t>
  </si>
  <si>
    <t>aOS</t>
  </si>
  <si>
    <t>bOS</t>
  </si>
  <si>
    <t>a(SC)b(SC)</t>
  </si>
  <si>
    <t>a(SC,T(SC))b</t>
  </si>
  <si>
    <t>Model 18</t>
  </si>
  <si>
    <t>#</t>
  </si>
  <si>
    <t>a,b(T(SC),SC)</t>
  </si>
  <si>
    <t>Model 20</t>
  </si>
  <si>
    <t>Model 21</t>
  </si>
  <si>
    <t>a,b(T#SC)</t>
  </si>
  <si>
    <t>SE</t>
  </si>
  <si>
    <t xml:space="preserve">Best </t>
  </si>
  <si>
    <t>L:</t>
  </si>
  <si>
    <t>log</t>
  </si>
  <si>
    <t>-2logL</t>
  </si>
  <si>
    <t>a_NS</t>
  </si>
  <si>
    <t>a_OS</t>
  </si>
  <si>
    <t>b_NS</t>
  </si>
  <si>
    <t>b_OS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</si>
</sst>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color rgb="FF000000"/>
      <name val="Lucida Console"/>
      <family val="3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164" fontId="0" fillId="0" borderId="0" xfId="0" applyNumberFormat="1"/>
    <xf numFmtId="0" fontId="0" fillId="0" borderId="0" xfId="0" applyFont="1" applyAlignment="1">
      <alignment horizontal="center"/>
    </xf>
    <xf numFmtId="0" fontId="0" fillId="0" borderId="0" xfId="0" applyFont="1"/>
    <xf numFmtId="0" fontId="0" fillId="0" borderId="0" xfId="0" applyFill="1"/>
    <xf numFmtId="0" fontId="3" fillId="0" borderId="0" xfId="0" applyFont="1" applyAlignment="1">
      <alignment vertical="center"/>
    </xf>
    <xf numFmtId="0" fontId="1" fillId="0" borderId="0" xfId="0" applyFont="1" applyAlignment="1">
      <alignment horizontal="center"/>
    </xf>
    <xf numFmtId="0" fontId="0" fillId="0" borderId="0" xfId="0" quotePrefix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1"/>
  <sheetViews>
    <sheetView workbookViewId="0">
      <selection activeCell="A8" sqref="A8:Q9"/>
    </sheetView>
  </sheetViews>
  <sheetFormatPr defaultRowHeight="15" x14ac:dyDescent="0.25"/>
  <cols>
    <col min="1" max="1" width="12.28515625" bestFit="1" customWidth="1"/>
    <col min="2" max="2" width="15" bestFit="1" customWidth="1"/>
    <col min="9" max="11" width="12" bestFit="1" customWidth="1"/>
    <col min="16" max="16" width="11.5703125" customWidth="1"/>
  </cols>
  <sheetData>
    <row r="1" spans="1:24" x14ac:dyDescent="0.25">
      <c r="A1" s="9" t="s">
        <v>30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M1" s="1"/>
      <c r="N1" s="1"/>
      <c r="O1" s="1"/>
      <c r="P1" s="1"/>
      <c r="Q1" s="1"/>
      <c r="R1" s="1"/>
      <c r="S1" s="1"/>
      <c r="T1" s="1"/>
    </row>
    <row r="2" spans="1:24" x14ac:dyDescent="0.25">
      <c r="A2" s="2">
        <v>1</v>
      </c>
      <c r="B2" s="2" t="s">
        <v>11</v>
      </c>
      <c r="C2" s="2">
        <v>3</v>
      </c>
      <c r="D2">
        <v>-393.11450000000002</v>
      </c>
      <c r="E2" s="2">
        <v>215</v>
      </c>
      <c r="F2" s="2">
        <f>D2+2*C2</f>
        <v>-387.11450000000002</v>
      </c>
      <c r="G2" s="2">
        <f>(2*C2*(C2+1))/(E2-C2-1)</f>
        <v>0.11374407582938388</v>
      </c>
      <c r="H2" s="2">
        <f>F2+G2</f>
        <v>-387.00075592417062</v>
      </c>
      <c r="I2" s="2">
        <f>H2-MIN($H$2:$H$5)</f>
        <v>27.457662736116447</v>
      </c>
      <c r="J2" s="2">
        <f>EXP(-0.5*I2)</f>
        <v>1.0905467651830268E-6</v>
      </c>
      <c r="K2" s="2">
        <f>J2/SUM($J$2:$J$5)</f>
        <v>4.8572173291178313E-7</v>
      </c>
      <c r="M2" s="2"/>
      <c r="N2" s="2"/>
      <c r="P2" s="2"/>
      <c r="Q2" s="2"/>
      <c r="R2" s="2"/>
      <c r="S2" s="2"/>
      <c r="T2" s="2"/>
    </row>
    <row r="3" spans="1:24" x14ac:dyDescent="0.25">
      <c r="A3" s="2">
        <v>2</v>
      </c>
      <c r="B3" s="3" t="s">
        <v>23</v>
      </c>
      <c r="C3" s="2">
        <v>4</v>
      </c>
      <c r="D3">
        <v>-422.09370000000001</v>
      </c>
      <c r="E3" s="2">
        <v>215</v>
      </c>
      <c r="F3" s="2">
        <f>D3+2*C3</f>
        <v>-414.09370000000001</v>
      </c>
      <c r="G3" s="2">
        <f>(2*C3*(C3+1))/(E3-C3-1)</f>
        <v>0.19047619047619047</v>
      </c>
      <c r="H3" s="2">
        <f>F3+G3</f>
        <v>-413.90322380952381</v>
      </c>
      <c r="I3" s="2">
        <f>H3-MIN($H$2:$H$5)</f>
        <v>0.55519485076325736</v>
      </c>
      <c r="J3" s="2">
        <f>EXP(-0.5*I3)</f>
        <v>0.75760175136764196</v>
      </c>
      <c r="K3" s="2">
        <f>J3/SUM($J$2:$J$5)</f>
        <v>0.33743040397679247</v>
      </c>
      <c r="M3" s="2"/>
      <c r="N3" s="2"/>
      <c r="P3" s="2"/>
      <c r="Q3" s="2"/>
      <c r="R3" s="2"/>
      <c r="S3" s="2"/>
      <c r="T3" s="2"/>
    </row>
    <row r="4" spans="1:24" x14ac:dyDescent="0.25">
      <c r="A4" s="2">
        <v>3</v>
      </c>
      <c r="B4" s="3" t="s">
        <v>24</v>
      </c>
      <c r="C4" s="2">
        <v>4</v>
      </c>
      <c r="D4">
        <v>-421.2124</v>
      </c>
      <c r="E4" s="2">
        <v>215</v>
      </c>
      <c r="F4" s="2">
        <f>D4+2*C4</f>
        <v>-413.2124</v>
      </c>
      <c r="G4" s="2">
        <f>(2*C4*(C4+1))/(E4-C4-1)</f>
        <v>0.19047619047619047</v>
      </c>
      <c r="H4" s="2">
        <f>F4+G4</f>
        <v>-413.0219238095238</v>
      </c>
      <c r="I4" s="2">
        <f>H4-MIN($H$2:$H$5)</f>
        <v>1.4364948507632676</v>
      </c>
      <c r="J4" s="2">
        <f>EXP(-0.5*I4)</f>
        <v>0.48760607358020158</v>
      </c>
      <c r="K4" s="2">
        <f>J4/SUM($J$2:$J$5)</f>
        <v>0.21717625928488898</v>
      </c>
      <c r="M4" s="2"/>
      <c r="N4" s="2"/>
      <c r="P4" s="2"/>
      <c r="Q4" s="2"/>
      <c r="R4" s="2"/>
      <c r="S4" s="2"/>
      <c r="T4" s="2"/>
    </row>
    <row r="5" spans="1:24" x14ac:dyDescent="0.25">
      <c r="A5" s="2">
        <v>4</v>
      </c>
      <c r="B5" s="3" t="s">
        <v>27</v>
      </c>
      <c r="C5" s="2">
        <v>5</v>
      </c>
      <c r="D5">
        <v>-424.74549999999999</v>
      </c>
      <c r="E5" s="2">
        <v>215</v>
      </c>
      <c r="F5" s="2">
        <f>D5+2*C5</f>
        <v>-414.74549999999999</v>
      </c>
      <c r="G5" s="2">
        <f>(2*C5*(C5+1))/(E5-C5-1)</f>
        <v>0.28708133971291866</v>
      </c>
      <c r="H5" s="2">
        <f>F5+G5</f>
        <v>-414.45841866028707</v>
      </c>
      <c r="I5" s="2">
        <f>H5-MIN($H$2:$H$5)</f>
        <v>0</v>
      </c>
      <c r="J5" s="2">
        <f>EXP(-0.5*I5)</f>
        <v>1</v>
      </c>
      <c r="K5" s="2">
        <f>J5/SUM($J$2:$J$5)</f>
        <v>0.44539285101658554</v>
      </c>
      <c r="M5" s="2"/>
      <c r="N5" s="2"/>
      <c r="P5" s="2"/>
      <c r="Q5" s="2"/>
      <c r="R5" s="2"/>
      <c r="S5" s="2"/>
      <c r="T5" s="2"/>
    </row>
    <row r="6" spans="1:24" x14ac:dyDescent="0.25">
      <c r="A6" s="5"/>
      <c r="B6" s="3"/>
      <c r="C6" s="2"/>
      <c r="E6" s="2"/>
      <c r="F6" s="2"/>
      <c r="G6" s="2"/>
      <c r="H6" s="2"/>
      <c r="I6" s="2"/>
      <c r="J6" s="2"/>
      <c r="K6" s="2"/>
      <c r="M6" s="3"/>
      <c r="N6" s="3"/>
      <c r="O6" s="3"/>
      <c r="P6" s="3"/>
      <c r="Q6" s="3"/>
      <c r="R6" s="3"/>
      <c r="S6" s="3"/>
      <c r="T6" s="3"/>
    </row>
    <row r="7" spans="1:24" x14ac:dyDescent="0.25">
      <c r="A7" s="3"/>
      <c r="C7" s="2"/>
      <c r="D7" s="2"/>
      <c r="E7" s="2"/>
      <c r="F7" s="2"/>
      <c r="G7" s="2"/>
      <c r="H7" s="2"/>
      <c r="I7" s="2"/>
      <c r="J7" s="2"/>
      <c r="K7" s="2"/>
      <c r="M7" s="3"/>
      <c r="N7" s="3"/>
      <c r="O7" s="3"/>
      <c r="P7" s="3"/>
      <c r="Q7" s="3"/>
      <c r="R7" s="3"/>
      <c r="S7" s="3"/>
      <c r="T7" s="3"/>
    </row>
    <row r="8" spans="1:24" s="3" customFormat="1" x14ac:dyDescent="0.25">
      <c r="A8" s="3" t="s">
        <v>12</v>
      </c>
      <c r="F8" s="3" t="s">
        <v>17</v>
      </c>
      <c r="K8" s="3" t="s">
        <v>18</v>
      </c>
      <c r="P8" s="3" t="s">
        <v>19</v>
      </c>
      <c r="V8"/>
      <c r="W8"/>
      <c r="X8"/>
    </row>
    <row r="9" spans="1:24" s="3" customFormat="1" x14ac:dyDescent="0.25">
      <c r="A9" s="3" t="s">
        <v>10</v>
      </c>
      <c r="F9" s="3" t="s">
        <v>23</v>
      </c>
      <c r="K9" s="3" t="s">
        <v>24</v>
      </c>
      <c r="M9"/>
      <c r="N9"/>
      <c r="O9"/>
      <c r="P9" s="3" t="s">
        <v>27</v>
      </c>
      <c r="Q9"/>
      <c r="R9"/>
      <c r="S9"/>
      <c r="T9"/>
      <c r="V9"/>
      <c r="W9"/>
      <c r="X9"/>
    </row>
    <row r="10" spans="1:24" x14ac:dyDescent="0.25">
      <c r="A10" t="s">
        <v>13</v>
      </c>
      <c r="F10" s="6" t="s">
        <v>13</v>
      </c>
      <c r="K10" s="6" t="s">
        <v>13</v>
      </c>
      <c r="P10" t="s">
        <v>13</v>
      </c>
    </row>
    <row r="11" spans="1:24" x14ac:dyDescent="0.25">
      <c r="A11" s="3"/>
      <c r="B11" s="3" t="s">
        <v>14</v>
      </c>
      <c r="C11" t="s">
        <v>15</v>
      </c>
      <c r="D11" t="s">
        <v>16</v>
      </c>
      <c r="G11" t="s">
        <v>14</v>
      </c>
      <c r="H11" t="s">
        <v>15</v>
      </c>
      <c r="I11" t="s">
        <v>16</v>
      </c>
      <c r="L11" t="s">
        <v>14</v>
      </c>
      <c r="M11" t="s">
        <v>15</v>
      </c>
      <c r="N11" t="s">
        <v>16</v>
      </c>
      <c r="Q11" t="s">
        <v>14</v>
      </c>
      <c r="R11" t="s">
        <v>15</v>
      </c>
      <c r="S11" t="s">
        <v>16</v>
      </c>
    </row>
    <row r="12" spans="1:24" x14ac:dyDescent="0.25">
      <c r="A12" t="s">
        <v>20</v>
      </c>
      <c r="B12">
        <v>-7.7339741499999999</v>
      </c>
      <c r="C12">
        <v>7.7077744000000004E-2</v>
      </c>
      <c r="F12" t="s">
        <v>20</v>
      </c>
      <c r="G12">
        <v>-7.5994961099999996</v>
      </c>
      <c r="H12">
        <v>7.5994620999999998E-2</v>
      </c>
      <c r="K12" t="s">
        <v>20</v>
      </c>
      <c r="L12">
        <v>-7.5962437300000003</v>
      </c>
      <c r="M12">
        <v>7.6434687000000001E-2</v>
      </c>
      <c r="P12" t="s">
        <v>20</v>
      </c>
      <c r="Q12">
        <v>-7.6326912299999998</v>
      </c>
      <c r="R12">
        <v>7.8213921000000006E-2</v>
      </c>
    </row>
    <row r="13" spans="1:24" x14ac:dyDescent="0.25">
      <c r="A13" t="s">
        <v>21</v>
      </c>
      <c r="B13">
        <v>3.1260042800000001</v>
      </c>
      <c r="C13">
        <v>1.7528196999999999E-2</v>
      </c>
      <c r="F13" t="s">
        <v>25</v>
      </c>
      <c r="G13">
        <v>8.1405720000000001E-2</v>
      </c>
      <c r="H13">
        <v>1.4613811000000001E-2</v>
      </c>
      <c r="K13" t="s">
        <v>26</v>
      </c>
      <c r="L13">
        <v>1.751635E-2</v>
      </c>
      <c r="M13">
        <v>3.1962689999999998E-3</v>
      </c>
      <c r="P13" t="s">
        <v>25</v>
      </c>
      <c r="Q13">
        <v>0.60089718000000003</v>
      </c>
      <c r="R13">
        <v>0.318398609</v>
      </c>
    </row>
    <row r="14" spans="1:24" x14ac:dyDescent="0.25">
      <c r="A14" t="s">
        <v>22</v>
      </c>
      <c r="B14">
        <v>9.6997509999999995E-2</v>
      </c>
      <c r="C14">
        <v>4.6760179999999997E-3</v>
      </c>
      <c r="F14" t="s">
        <v>21</v>
      </c>
      <c r="G14">
        <v>3.0898640500000001</v>
      </c>
      <c r="H14">
        <v>1.7624345E-2</v>
      </c>
      <c r="K14" t="s">
        <v>21</v>
      </c>
      <c r="L14">
        <v>3.0891812600000002</v>
      </c>
      <c r="M14">
        <v>1.7737035000000002E-2</v>
      </c>
      <c r="P14" t="s">
        <v>21</v>
      </c>
      <c r="Q14">
        <v>3.0976002500000002</v>
      </c>
      <c r="R14">
        <v>1.8144826999999999E-2</v>
      </c>
    </row>
    <row r="15" spans="1:24" x14ac:dyDescent="0.25">
      <c r="F15" t="s">
        <v>22</v>
      </c>
      <c r="G15">
        <v>9.06777E-2</v>
      </c>
      <c r="H15">
        <v>4.371181E-3</v>
      </c>
      <c r="J15" s="7"/>
      <c r="K15" s="7" t="s">
        <v>22</v>
      </c>
      <c r="L15" s="7">
        <v>9.0852069999999993E-2</v>
      </c>
      <c r="M15" s="7">
        <v>4.378753E-3</v>
      </c>
      <c r="N15" s="7"/>
      <c r="O15" s="7"/>
      <c r="P15" t="s">
        <v>26</v>
      </c>
      <c r="Q15">
        <v>-0.11352518</v>
      </c>
      <c r="R15">
        <v>6.9505103999999998E-2</v>
      </c>
    </row>
    <row r="16" spans="1:24" x14ac:dyDescent="0.25">
      <c r="A16">
        <v>-2</v>
      </c>
      <c r="B16" t="s">
        <v>38</v>
      </c>
      <c r="C16" t="s">
        <v>37</v>
      </c>
      <c r="D16">
        <v>-393.11450000000002</v>
      </c>
      <c r="J16" s="7"/>
      <c r="K16" s="7"/>
      <c r="L16" s="7"/>
      <c r="M16" s="7"/>
      <c r="N16" s="7"/>
      <c r="O16" s="7"/>
      <c r="P16" t="s">
        <v>22</v>
      </c>
      <c r="Q16">
        <v>9.0118329999999996E-2</v>
      </c>
      <c r="R16">
        <v>4.3440520000000002E-3</v>
      </c>
    </row>
    <row r="17" spans="1:24" x14ac:dyDescent="0.25">
      <c r="F17">
        <v>-2</v>
      </c>
      <c r="G17" t="s">
        <v>38</v>
      </c>
      <c r="H17" t="s">
        <v>37</v>
      </c>
      <c r="I17">
        <v>-422.09370000000001</v>
      </c>
      <c r="J17" s="7"/>
      <c r="K17">
        <v>-2</v>
      </c>
      <c r="L17" s="7" t="s">
        <v>38</v>
      </c>
      <c r="M17" s="7" t="s">
        <v>37</v>
      </c>
      <c r="N17">
        <v>-421.2124</v>
      </c>
      <c r="O17" s="7"/>
    </row>
    <row r="18" spans="1:24" x14ac:dyDescent="0.25">
      <c r="J18" s="7"/>
      <c r="K18" s="7"/>
      <c r="L18" s="7"/>
      <c r="M18" s="7"/>
      <c r="N18" s="7"/>
      <c r="O18" s="7"/>
      <c r="P18">
        <v>-2</v>
      </c>
      <c r="Q18" t="s">
        <v>38</v>
      </c>
      <c r="R18" t="s">
        <v>37</v>
      </c>
      <c r="S18">
        <v>-424.74549999999999</v>
      </c>
    </row>
    <row r="19" spans="1:24" x14ac:dyDescent="0.25">
      <c r="J19" s="7"/>
      <c r="K19" s="7"/>
      <c r="L19" s="7"/>
      <c r="M19" s="7"/>
      <c r="N19" s="7"/>
      <c r="O19" s="7"/>
    </row>
    <row r="20" spans="1:24" x14ac:dyDescent="0.25">
      <c r="A20" s="3"/>
      <c r="F20" s="3"/>
      <c r="G20" s="7"/>
      <c r="H20" s="7"/>
      <c r="I20" s="7"/>
      <c r="J20" s="7"/>
      <c r="K20" s="3"/>
      <c r="P20" s="3"/>
      <c r="Q20" s="3"/>
      <c r="R20" s="3"/>
      <c r="S20" s="3"/>
      <c r="T20" s="3"/>
      <c r="U20" s="3"/>
      <c r="V20" s="3"/>
      <c r="W20" s="3"/>
      <c r="X20" s="3"/>
    </row>
    <row r="21" spans="1:24" x14ac:dyDescent="0.25">
      <c r="A21" s="3"/>
      <c r="F21" s="3"/>
      <c r="G21" s="7"/>
      <c r="H21" s="7"/>
      <c r="I21" s="7"/>
      <c r="J21" s="7"/>
      <c r="K21" s="3"/>
      <c r="P21" s="3"/>
      <c r="Q21" s="3"/>
      <c r="R21" s="3"/>
      <c r="S21" s="3"/>
      <c r="T21" s="3"/>
      <c r="U21" s="3"/>
      <c r="V21" s="3"/>
      <c r="W21" s="3"/>
      <c r="X21" s="3"/>
    </row>
    <row r="22" spans="1:24" x14ac:dyDescent="0.25">
      <c r="F22" s="7"/>
      <c r="G22" s="7"/>
      <c r="H22" s="7"/>
      <c r="I22" s="7"/>
      <c r="J22" s="7"/>
      <c r="P22" s="3"/>
    </row>
    <row r="23" spans="1:24" x14ac:dyDescent="0.25">
      <c r="F23" s="7"/>
      <c r="G23" s="7"/>
      <c r="H23" s="7"/>
      <c r="I23" s="7"/>
      <c r="J23" s="7"/>
    </row>
    <row r="24" spans="1:24" x14ac:dyDescent="0.25">
      <c r="F24" s="7"/>
      <c r="G24" s="7"/>
      <c r="H24" s="7"/>
      <c r="I24" s="7"/>
      <c r="J24" s="7"/>
    </row>
    <row r="25" spans="1:24" x14ac:dyDescent="0.25">
      <c r="F25" s="7"/>
      <c r="G25" s="7"/>
      <c r="H25" s="7"/>
      <c r="I25" s="7"/>
      <c r="J25" s="7"/>
    </row>
    <row r="26" spans="1:24" x14ac:dyDescent="0.25">
      <c r="F26" s="7"/>
      <c r="G26" s="7"/>
      <c r="H26" s="7"/>
      <c r="I26" s="7"/>
      <c r="J26" s="7"/>
    </row>
    <row r="27" spans="1:24" x14ac:dyDescent="0.25">
      <c r="F27" s="7"/>
      <c r="G27" s="7"/>
      <c r="H27" s="7"/>
      <c r="I27" s="7"/>
      <c r="J27" s="7"/>
    </row>
    <row r="28" spans="1:24" x14ac:dyDescent="0.25">
      <c r="F28" s="7"/>
      <c r="G28" s="7"/>
      <c r="H28" s="7"/>
      <c r="I28" s="7"/>
      <c r="J28" s="7"/>
    </row>
    <row r="29" spans="1:24" x14ac:dyDescent="0.25">
      <c r="F29" s="7"/>
      <c r="G29" s="7"/>
      <c r="H29" s="7"/>
      <c r="I29" s="7"/>
      <c r="J29" s="7"/>
    </row>
    <row r="30" spans="1:24" x14ac:dyDescent="0.25">
      <c r="G30" s="7"/>
      <c r="H30" s="7"/>
      <c r="J30" s="7"/>
    </row>
    <row r="31" spans="1:24" x14ac:dyDescent="0.25">
      <c r="J31" s="7"/>
      <c r="K31" s="7"/>
      <c r="L31" s="7"/>
      <c r="M31" s="7"/>
      <c r="N31" s="7"/>
      <c r="O31" s="7"/>
    </row>
    <row r="32" spans="1:24" x14ac:dyDescent="0.25">
      <c r="J32" s="3"/>
    </row>
    <row r="33" spans="1:23" x14ac:dyDescent="0.25">
      <c r="A33" s="3"/>
      <c r="B33" s="3"/>
      <c r="C33" s="3"/>
      <c r="D33" s="3"/>
      <c r="E33" s="3"/>
      <c r="F33" s="3"/>
      <c r="J33" s="3"/>
      <c r="K33" s="3"/>
      <c r="P33" s="3"/>
      <c r="U33" s="3"/>
      <c r="W33" s="4"/>
    </row>
    <row r="34" spans="1:23" x14ac:dyDescent="0.25">
      <c r="A34" s="3"/>
      <c r="B34" s="3"/>
      <c r="C34" s="3"/>
      <c r="D34" s="3"/>
      <c r="E34" s="3"/>
      <c r="F34" s="3"/>
      <c r="W34" s="4"/>
    </row>
    <row r="37" spans="1:23" x14ac:dyDescent="0.25">
      <c r="B37" s="4"/>
    </row>
    <row r="38" spans="1:23" x14ac:dyDescent="0.25">
      <c r="B38" s="4"/>
    </row>
    <row r="39" spans="1:23" x14ac:dyDescent="0.25">
      <c r="B39" s="4"/>
    </row>
    <row r="40" spans="1:23" x14ac:dyDescent="0.25">
      <c r="B40" s="4"/>
    </row>
    <row r="44" spans="1:23" x14ac:dyDescent="0.25">
      <c r="C44" s="4"/>
    </row>
    <row r="45" spans="1:23" x14ac:dyDescent="0.25">
      <c r="C45" s="4"/>
      <c r="G45" s="8"/>
    </row>
    <row r="47" spans="1:23" x14ac:dyDescent="0.25">
      <c r="A47" s="3"/>
      <c r="F47" s="3"/>
      <c r="K47" s="3"/>
      <c r="P47" s="3"/>
      <c r="U47" s="3"/>
    </row>
    <row r="48" spans="1:23" x14ac:dyDescent="0.25">
      <c r="A48" s="3"/>
      <c r="F48" s="3"/>
      <c r="K48" s="3"/>
      <c r="P48" s="3"/>
      <c r="U48" s="3"/>
    </row>
    <row r="60" spans="1:11" x14ac:dyDescent="0.25">
      <c r="A60" s="3"/>
      <c r="F60" s="3"/>
      <c r="K60" s="3"/>
    </row>
    <row r="61" spans="1:11" x14ac:dyDescent="0.25">
      <c r="A61" s="3"/>
      <c r="F61" s="3"/>
    </row>
  </sheetData>
  <sortState ref="A2:K24">
    <sortCondition ref="A2:A24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"/>
  <sheetViews>
    <sheetView workbookViewId="0">
      <selection activeCell="A19" sqref="A19:I31"/>
    </sheetView>
  </sheetViews>
  <sheetFormatPr defaultRowHeight="15" x14ac:dyDescent="0.25"/>
  <cols>
    <col min="12" max="12" width="10.28515625" bestFit="1" customWidth="1"/>
    <col min="15" max="15" width="12" bestFit="1" customWidth="1"/>
  </cols>
  <sheetData>
    <row r="1" spans="1:15" x14ac:dyDescent="0.25">
      <c r="A1" s="3" t="s">
        <v>12</v>
      </c>
      <c r="B1" s="3"/>
      <c r="C1" s="3"/>
      <c r="D1" s="3"/>
      <c r="F1" s="3" t="s">
        <v>29</v>
      </c>
    </row>
    <row r="2" spans="1:15" x14ac:dyDescent="0.25">
      <c r="A2" s="3" t="s">
        <v>10</v>
      </c>
      <c r="B2" s="3"/>
      <c r="C2" s="3"/>
      <c r="D2" s="3"/>
      <c r="F2" s="3" t="s">
        <v>28</v>
      </c>
    </row>
    <row r="3" spans="1:15" x14ac:dyDescent="0.25">
      <c r="A3" t="s">
        <v>13</v>
      </c>
      <c r="F3" t="s">
        <v>13</v>
      </c>
      <c r="N3" s="3"/>
      <c r="O3" s="3"/>
    </row>
    <row r="4" spans="1:15" x14ac:dyDescent="0.25">
      <c r="A4" s="3"/>
      <c r="B4" s="3" t="s">
        <v>14</v>
      </c>
      <c r="C4" s="3" t="s">
        <v>35</v>
      </c>
      <c r="G4" s="3" t="s">
        <v>14</v>
      </c>
      <c r="H4" s="3" t="s">
        <v>35</v>
      </c>
    </row>
    <row r="5" spans="1:15" x14ac:dyDescent="0.25">
      <c r="L5" s="3"/>
    </row>
    <row r="6" spans="1:15" x14ac:dyDescent="0.25">
      <c r="L6" s="3"/>
    </row>
    <row r="8" spans="1:15" x14ac:dyDescent="0.25">
      <c r="N8" s="3"/>
      <c r="O8" s="3"/>
    </row>
    <row r="10" spans="1:15" x14ac:dyDescent="0.25">
      <c r="L10" s="3"/>
    </row>
    <row r="11" spans="1:15" x14ac:dyDescent="0.25">
      <c r="L11" s="3"/>
    </row>
    <row r="13" spans="1:15" x14ac:dyDescent="0.25">
      <c r="N13" s="3"/>
      <c r="O13" s="3"/>
    </row>
    <row r="15" spans="1:15" x14ac:dyDescent="0.25">
      <c r="L15" s="3"/>
    </row>
    <row r="16" spans="1:15" x14ac:dyDescent="0.25">
      <c r="L16" s="3"/>
    </row>
    <row r="17" spans="1:15" x14ac:dyDescent="0.25">
      <c r="A17" s="3" t="s">
        <v>32</v>
      </c>
      <c r="F17" s="3" t="s">
        <v>33</v>
      </c>
    </row>
    <row r="18" spans="1:15" x14ac:dyDescent="0.25">
      <c r="A18" s="3" t="s">
        <v>31</v>
      </c>
      <c r="F18" s="3" t="s">
        <v>34</v>
      </c>
      <c r="N18" s="3"/>
      <c r="O18" s="3"/>
    </row>
    <row r="20" spans="1:15" x14ac:dyDescent="0.25">
      <c r="B20" s="3"/>
      <c r="C20" s="3"/>
      <c r="G20" s="3"/>
      <c r="H20" s="3"/>
      <c r="L20" s="3"/>
    </row>
    <row r="21" spans="1:15" x14ac:dyDescent="0.25">
      <c r="L21" s="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9"/>
  <sheetViews>
    <sheetView workbookViewId="0">
      <selection activeCell="A9" sqref="A9:C17"/>
    </sheetView>
  </sheetViews>
  <sheetFormatPr defaultRowHeight="15" x14ac:dyDescent="0.25"/>
  <cols>
    <col min="6" max="6" width="10.85546875" bestFit="1" customWidth="1"/>
  </cols>
  <sheetData>
    <row r="1" spans="1:22" x14ac:dyDescent="0.25">
      <c r="A1" s="9" t="s">
        <v>30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M1" s="1"/>
      <c r="N1" s="1"/>
      <c r="O1" s="1"/>
      <c r="P1" s="1"/>
      <c r="Q1" s="1"/>
      <c r="R1" s="1"/>
      <c r="S1" s="1"/>
      <c r="T1" s="1"/>
    </row>
    <row r="2" spans="1:22" x14ac:dyDescent="0.25">
      <c r="A2" s="2">
        <v>1</v>
      </c>
      <c r="B2" s="2" t="s">
        <v>11</v>
      </c>
      <c r="C2" s="2">
        <v>3</v>
      </c>
      <c r="D2">
        <v>-751.74829999999997</v>
      </c>
      <c r="E2" s="2">
        <v>215</v>
      </c>
      <c r="F2" s="2">
        <f>D2+2*C2</f>
        <v>-745.74829999999997</v>
      </c>
      <c r="G2" s="2">
        <f>(2*C2*(C2+1))/(E2-C2-1)</f>
        <v>0.11374407582938388</v>
      </c>
      <c r="H2" s="2">
        <f>F2+G2</f>
        <v>-745.63455592417063</v>
      </c>
      <c r="I2" s="2">
        <f>H2-MIN($H$2:$H$5)</f>
        <v>27.457862736116454</v>
      </c>
      <c r="J2" s="2">
        <f>EXP(-0.5*I2)</f>
        <v>1.090437715959057E-6</v>
      </c>
      <c r="K2" s="2">
        <f>J2/SUM($J$2:$J$5)</f>
        <v>4.8569482512871019E-7</v>
      </c>
      <c r="M2" s="2"/>
      <c r="N2" s="2"/>
      <c r="P2" s="2"/>
      <c r="Q2" s="2"/>
      <c r="R2" s="2"/>
      <c r="S2" s="2"/>
      <c r="T2" s="2"/>
    </row>
    <row r="3" spans="1:22" x14ac:dyDescent="0.25">
      <c r="A3" s="2">
        <v>2</v>
      </c>
      <c r="B3" s="3" t="s">
        <v>23</v>
      </c>
      <c r="C3" s="2">
        <v>4</v>
      </c>
      <c r="D3">
        <v>-780.72749999999996</v>
      </c>
      <c r="E3" s="2">
        <v>215</v>
      </c>
      <c r="F3" s="2">
        <f>D3+2*C3</f>
        <v>-772.72749999999996</v>
      </c>
      <c r="G3" s="2">
        <f>(2*C3*(C3+1))/(E3-C3-1)</f>
        <v>0.19047619047619047</v>
      </c>
      <c r="H3" s="2">
        <f>F3+G3</f>
        <v>-772.53702380952382</v>
      </c>
      <c r="I3" s="2">
        <f>H3-MIN($H$2:$H$5)</f>
        <v>0.555394850763264</v>
      </c>
      <c r="J3" s="2">
        <f>EXP(-0.5*I3)</f>
        <v>0.75752599498038509</v>
      </c>
      <c r="K3" s="2">
        <f>J3/SUM($J$2:$J$5)</f>
        <v>0.33741171116669721</v>
      </c>
      <c r="M3" s="2"/>
      <c r="N3" s="2"/>
      <c r="P3" s="2"/>
      <c r="Q3" s="2"/>
      <c r="R3" s="2"/>
      <c r="S3" s="2"/>
      <c r="T3" s="2"/>
    </row>
    <row r="4" spans="1:22" x14ac:dyDescent="0.25">
      <c r="A4" s="2">
        <v>3</v>
      </c>
      <c r="B4" s="3" t="s">
        <v>24</v>
      </c>
      <c r="C4" s="2">
        <v>4</v>
      </c>
      <c r="D4">
        <v>-779.84630000000004</v>
      </c>
      <c r="E4" s="2">
        <v>215</v>
      </c>
      <c r="F4" s="2">
        <f>D4+2*C4</f>
        <v>-771.84630000000004</v>
      </c>
      <c r="G4" s="2">
        <f>(2*C4*(C4+1))/(E4-C4-1)</f>
        <v>0.19047619047619047</v>
      </c>
      <c r="H4" s="2">
        <f>F4+G4</f>
        <v>-771.65582380952389</v>
      </c>
      <c r="I4" s="2">
        <f>H4-MIN($H$2:$H$5)</f>
        <v>1.4365948507631856</v>
      </c>
      <c r="J4" s="2">
        <f>EXP(-0.5*I4)</f>
        <v>0.48758169388603995</v>
      </c>
      <c r="K4" s="2">
        <f>J4/SUM($J$2:$J$5)</f>
        <v>0.21717508673996772</v>
      </c>
      <c r="M4" s="2"/>
      <c r="N4" s="2"/>
      <c r="P4" s="2"/>
      <c r="Q4" s="2"/>
      <c r="R4" s="2"/>
      <c r="S4" s="2"/>
      <c r="T4" s="2"/>
    </row>
    <row r="5" spans="1:22" x14ac:dyDescent="0.25">
      <c r="A5" s="2">
        <v>4</v>
      </c>
      <c r="B5" s="3" t="s">
        <v>27</v>
      </c>
      <c r="C5" s="2">
        <v>5</v>
      </c>
      <c r="D5">
        <v>-783.37950000000001</v>
      </c>
      <c r="E5" s="2">
        <v>215</v>
      </c>
      <c r="F5" s="2">
        <f>D5+2*C5</f>
        <v>-773.37950000000001</v>
      </c>
      <c r="G5" s="2">
        <f>(2*C5*(C5+1))/(E5-C5-1)</f>
        <v>0.28708133971291866</v>
      </c>
      <c r="H5" s="2">
        <f>F5+G5</f>
        <v>-773.09241866028708</v>
      </c>
      <c r="I5" s="2">
        <f>H5-MIN($H$2:$H$5)</f>
        <v>0</v>
      </c>
      <c r="J5" s="2">
        <f>EXP(-0.5*I5)</f>
        <v>1</v>
      </c>
      <c r="K5" s="2">
        <f>J5/SUM($J$2:$J$5)</f>
        <v>0.44541271639850977</v>
      </c>
      <c r="L5" t="s">
        <v>36</v>
      </c>
      <c r="M5" s="3"/>
      <c r="N5" s="3"/>
      <c r="O5" s="3"/>
      <c r="P5" s="3"/>
      <c r="Q5" s="3"/>
      <c r="R5" s="3"/>
      <c r="S5" s="3"/>
      <c r="T5" s="3"/>
    </row>
    <row r="6" spans="1:22" x14ac:dyDescent="0.25">
      <c r="A6" s="5"/>
      <c r="B6" s="3"/>
      <c r="C6" s="2"/>
      <c r="E6" s="2"/>
      <c r="F6" s="2"/>
      <c r="G6" s="2"/>
      <c r="H6" s="2"/>
      <c r="I6" s="2"/>
      <c r="J6" s="2"/>
      <c r="K6" s="2"/>
      <c r="M6" s="3"/>
      <c r="N6" s="3"/>
      <c r="O6" s="3"/>
      <c r="P6" s="3"/>
      <c r="Q6" s="3"/>
      <c r="R6" s="3"/>
      <c r="S6" s="3"/>
      <c r="T6" s="3"/>
    </row>
    <row r="7" spans="1:22" x14ac:dyDescent="0.25">
      <c r="A7" s="3"/>
      <c r="F7" s="3"/>
      <c r="M7" s="3"/>
      <c r="N7" s="3"/>
      <c r="O7" s="3"/>
      <c r="P7" s="3"/>
      <c r="Q7" s="3"/>
      <c r="R7" s="3"/>
      <c r="S7" s="3"/>
      <c r="T7" s="3"/>
    </row>
    <row r="8" spans="1:22" x14ac:dyDescent="0.25">
      <c r="A8" s="3"/>
      <c r="F8" s="3"/>
      <c r="M8" s="3"/>
      <c r="N8" s="3"/>
      <c r="O8" s="3"/>
      <c r="P8" s="3"/>
      <c r="Q8" s="3"/>
      <c r="R8" s="3"/>
      <c r="S8" s="3"/>
      <c r="T8" s="3"/>
    </row>
    <row r="9" spans="1:22" x14ac:dyDescent="0.25">
      <c r="A9" s="3" t="s">
        <v>12</v>
      </c>
      <c r="B9" s="3"/>
      <c r="C9" s="3"/>
      <c r="D9" s="3"/>
      <c r="E9" s="3"/>
      <c r="F9" s="3" t="s">
        <v>17</v>
      </c>
      <c r="G9" s="3"/>
      <c r="H9" s="3"/>
      <c r="I9" s="3"/>
      <c r="J9" s="3"/>
      <c r="K9" s="3" t="s">
        <v>18</v>
      </c>
      <c r="L9" s="3"/>
      <c r="M9" s="3"/>
      <c r="N9" s="3"/>
      <c r="O9" s="3"/>
      <c r="P9" s="3" t="s">
        <v>19</v>
      </c>
      <c r="Q9" s="3"/>
      <c r="S9" s="10"/>
    </row>
    <row r="10" spans="1:22" x14ac:dyDescent="0.25">
      <c r="A10" s="3" t="s">
        <v>10</v>
      </c>
      <c r="B10" s="3"/>
      <c r="C10" s="3"/>
      <c r="D10" s="3"/>
      <c r="E10" s="3"/>
      <c r="F10" s="3" t="s">
        <v>23</v>
      </c>
      <c r="G10" s="3"/>
      <c r="H10" s="3"/>
      <c r="I10" s="3"/>
      <c r="J10" s="3"/>
      <c r="K10" s="3" t="s">
        <v>24</v>
      </c>
      <c r="L10" s="3"/>
      <c r="P10" s="3" t="s">
        <v>27</v>
      </c>
    </row>
    <row r="11" spans="1:22" x14ac:dyDescent="0.25">
      <c r="A11" t="s">
        <v>13</v>
      </c>
      <c r="F11" t="s">
        <v>13</v>
      </c>
      <c r="K11" t="s">
        <v>13</v>
      </c>
      <c r="O11" s="11"/>
      <c r="P11" t="s">
        <v>13</v>
      </c>
    </row>
    <row r="12" spans="1:22" x14ac:dyDescent="0.25">
      <c r="B12" t="s">
        <v>14</v>
      </c>
      <c r="C12" t="s">
        <v>35</v>
      </c>
      <c r="G12" t="s">
        <v>14</v>
      </c>
      <c r="H12" t="s">
        <v>35</v>
      </c>
      <c r="L12" t="s">
        <v>14</v>
      </c>
      <c r="M12" s="6" t="s">
        <v>35</v>
      </c>
      <c r="N12" s="3"/>
      <c r="O12" s="11"/>
      <c r="Q12" t="s">
        <v>14</v>
      </c>
      <c r="R12" t="s">
        <v>35</v>
      </c>
      <c r="V12" s="10"/>
    </row>
    <row r="13" spans="1:22" x14ac:dyDescent="0.25">
      <c r="A13" s="10" t="s">
        <v>20</v>
      </c>
      <c r="B13">
        <v>-3.3588223699999999</v>
      </c>
      <c r="C13">
        <v>3.3486960000000003E-2</v>
      </c>
      <c r="F13" t="s">
        <v>20</v>
      </c>
      <c r="G13">
        <v>-3.3004076100000002</v>
      </c>
      <c r="H13">
        <v>3.3018022000000001E-2</v>
      </c>
      <c r="K13" t="s">
        <v>20</v>
      </c>
      <c r="L13">
        <v>-3.2990943599999998</v>
      </c>
      <c r="M13">
        <v>3.3209171000000003E-2</v>
      </c>
      <c r="O13" s="11"/>
      <c r="P13" t="s">
        <v>20</v>
      </c>
      <c r="Q13">
        <v>-3.3148359599999999</v>
      </c>
      <c r="R13">
        <v>3.3970055999999998E-2</v>
      </c>
    </row>
    <row r="14" spans="1:22" x14ac:dyDescent="0.25">
      <c r="A14" t="s">
        <v>21</v>
      </c>
      <c r="B14">
        <v>3.12600261</v>
      </c>
      <c r="C14">
        <v>1.7534753E-2</v>
      </c>
      <c r="F14" s="10" t="s">
        <v>25</v>
      </c>
      <c r="G14">
        <v>3.5348909999999997E-2</v>
      </c>
      <c r="H14">
        <v>6.3493860000000003E-3</v>
      </c>
      <c r="K14" t="s">
        <v>26</v>
      </c>
      <c r="L14">
        <v>1.7511909999999999E-2</v>
      </c>
      <c r="M14">
        <v>3.1976180000000002E-3</v>
      </c>
      <c r="O14" s="11"/>
      <c r="P14" t="s">
        <v>25</v>
      </c>
      <c r="Q14">
        <v>0.26096943</v>
      </c>
      <c r="R14">
        <v>0.13828763799999999</v>
      </c>
    </row>
    <row r="15" spans="1:22" x14ac:dyDescent="0.25">
      <c r="A15" t="s">
        <v>22</v>
      </c>
      <c r="B15">
        <v>4.2141240000000003E-2</v>
      </c>
      <c r="C15">
        <v>2.0284890000000001E-3</v>
      </c>
      <c r="F15" t="s">
        <v>21</v>
      </c>
      <c r="G15">
        <v>3.0898589799999998</v>
      </c>
      <c r="H15">
        <v>1.7631808999999998E-2</v>
      </c>
      <c r="K15" t="s">
        <v>21</v>
      </c>
      <c r="L15">
        <v>3.0892280599999999</v>
      </c>
      <c r="M15">
        <v>1.774452E-2</v>
      </c>
      <c r="P15" t="s">
        <v>21</v>
      </c>
      <c r="Q15">
        <v>3.0975987699999998</v>
      </c>
      <c r="R15">
        <v>1.8145992999999999E-2</v>
      </c>
    </row>
    <row r="16" spans="1:22" x14ac:dyDescent="0.25">
      <c r="A16" s="10" t="s">
        <v>39</v>
      </c>
      <c r="B16">
        <v>-751.74829999999997</v>
      </c>
      <c r="F16" t="s">
        <v>22</v>
      </c>
      <c r="G16">
        <v>3.9397500000000002E-2</v>
      </c>
      <c r="H16">
        <v>1.8959199999999999E-3</v>
      </c>
      <c r="K16" t="s">
        <v>22</v>
      </c>
      <c r="L16">
        <v>3.94732E-2</v>
      </c>
      <c r="M16">
        <v>1.899214E-3</v>
      </c>
      <c r="P16" t="s">
        <v>26</v>
      </c>
      <c r="Q16">
        <v>-0.11353031</v>
      </c>
      <c r="R16">
        <v>6.9509566999999994E-2</v>
      </c>
    </row>
    <row r="17" spans="1:18" x14ac:dyDescent="0.25">
      <c r="A17" t="s">
        <v>6</v>
      </c>
      <c r="B17">
        <v>-745.63455592417063</v>
      </c>
      <c r="F17" s="10" t="s">
        <v>39</v>
      </c>
      <c r="G17">
        <v>-780.72749999999996</v>
      </c>
      <c r="K17" s="10" t="s">
        <v>39</v>
      </c>
      <c r="L17">
        <v>-779.84630000000004</v>
      </c>
      <c r="P17" t="s">
        <v>22</v>
      </c>
      <c r="Q17">
        <v>3.914041E-2</v>
      </c>
      <c r="R17">
        <v>1.8824029999999999E-3</v>
      </c>
    </row>
    <row r="18" spans="1:18" x14ac:dyDescent="0.25">
      <c r="F18" t="s">
        <v>6</v>
      </c>
      <c r="G18">
        <v>-772.53702380952382</v>
      </c>
      <c r="K18" t="s">
        <v>6</v>
      </c>
      <c r="L18">
        <v>-771.65582380952389</v>
      </c>
      <c r="P18" s="10" t="s">
        <v>39</v>
      </c>
      <c r="Q18">
        <v>-783.37950000000001</v>
      </c>
    </row>
    <row r="19" spans="1:18" x14ac:dyDescent="0.25">
      <c r="P19" t="s">
        <v>6</v>
      </c>
      <c r="Q19">
        <v>-773.09241866028708</v>
      </c>
    </row>
    <row r="20" spans="1:18" x14ac:dyDescent="0.25">
      <c r="A20" s="3"/>
    </row>
    <row r="21" spans="1:18" x14ac:dyDescent="0.25">
      <c r="A21" s="3"/>
    </row>
    <row r="22" spans="1:18" x14ac:dyDescent="0.25">
      <c r="A22" s="11"/>
      <c r="B22" s="11"/>
      <c r="C22" s="11"/>
    </row>
    <row r="29" spans="1:18" x14ac:dyDescent="0.25">
      <c r="A29" s="10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tabSelected="1" workbookViewId="0">
      <selection activeCell="K1" sqref="K1"/>
    </sheetView>
  </sheetViews>
  <sheetFormatPr defaultRowHeight="15" x14ac:dyDescent="0.25"/>
  <cols>
    <col min="7" max="7" width="10.85546875" bestFit="1" customWidth="1"/>
  </cols>
  <sheetData>
    <row r="1" spans="1:6" x14ac:dyDescent="0.25">
      <c r="A1" s="3" t="s">
        <v>19</v>
      </c>
      <c r="B1" s="3"/>
    </row>
    <row r="2" spans="1:6" x14ac:dyDescent="0.25">
      <c r="A2" s="3" t="s">
        <v>27</v>
      </c>
      <c r="E2" t="s">
        <v>40</v>
      </c>
      <c r="F2">
        <f>B5+(0*B6)</f>
        <v>-3.3148359599999999</v>
      </c>
    </row>
    <row r="3" spans="1:6" x14ac:dyDescent="0.25">
      <c r="A3" t="s">
        <v>13</v>
      </c>
      <c r="E3" t="s">
        <v>41</v>
      </c>
      <c r="F3">
        <f>B5+(B6*1)</f>
        <v>-3.0538665300000001</v>
      </c>
    </row>
    <row r="4" spans="1:6" x14ac:dyDescent="0.25">
      <c r="B4" t="s">
        <v>14</v>
      </c>
      <c r="C4" t="s">
        <v>35</v>
      </c>
    </row>
    <row r="5" spans="1:6" x14ac:dyDescent="0.25">
      <c r="A5" t="s">
        <v>20</v>
      </c>
      <c r="B5">
        <v>-3.3148359599999999</v>
      </c>
      <c r="C5">
        <v>3.3970055999999998E-2</v>
      </c>
      <c r="E5" t="s">
        <v>42</v>
      </c>
      <c r="F5">
        <f>B7+(0*B8)</f>
        <v>3.0975987699999998</v>
      </c>
    </row>
    <row r="6" spans="1:6" x14ac:dyDescent="0.25">
      <c r="A6" t="s">
        <v>25</v>
      </c>
      <c r="B6">
        <v>0.26096943</v>
      </c>
      <c r="C6">
        <v>0.13828763799999999</v>
      </c>
      <c r="E6" t="s">
        <v>43</v>
      </c>
      <c r="F6">
        <f>B7+(1*B8)</f>
        <v>2.98406846</v>
      </c>
    </row>
    <row r="7" spans="1:6" x14ac:dyDescent="0.25">
      <c r="A7" t="s">
        <v>21</v>
      </c>
      <c r="B7">
        <v>3.0975987699999998</v>
      </c>
      <c r="C7">
        <v>1.8145992999999999E-2</v>
      </c>
    </row>
    <row r="8" spans="1:6" x14ac:dyDescent="0.25">
      <c r="A8" t="s">
        <v>26</v>
      </c>
      <c r="B8">
        <v>-0.11353031</v>
      </c>
      <c r="C8">
        <v>6.9509566999999994E-2</v>
      </c>
    </row>
    <row r="9" spans="1:6" x14ac:dyDescent="0.25">
      <c r="A9" t="s">
        <v>22</v>
      </c>
      <c r="B9">
        <v>3.914041E-2</v>
      </c>
      <c r="C9">
        <v>1.8824029999999999E-3</v>
      </c>
    </row>
    <row r="10" spans="1:6" x14ac:dyDescent="0.25">
      <c r="A10" s="10" t="s">
        <v>39</v>
      </c>
      <c r="B10">
        <v>-783.37950000000001</v>
      </c>
    </row>
    <row r="11" spans="1:6" x14ac:dyDescent="0.25">
      <c r="A11" t="s">
        <v>6</v>
      </c>
      <c r="B11">
        <v>-773.09241866028708</v>
      </c>
    </row>
    <row r="15" spans="1:6" x14ac:dyDescent="0.25">
      <c r="A15" s="3" t="s">
        <v>12</v>
      </c>
      <c r="B15" s="3"/>
      <c r="C15" s="3"/>
    </row>
    <row r="16" spans="1:6" x14ac:dyDescent="0.25">
      <c r="A16" s="3" t="s">
        <v>10</v>
      </c>
      <c r="B16" s="3"/>
      <c r="C16" s="3"/>
    </row>
    <row r="17" spans="1:6" x14ac:dyDescent="0.25">
      <c r="A17" t="s">
        <v>13</v>
      </c>
    </row>
    <row r="18" spans="1:6" x14ac:dyDescent="0.25">
      <c r="B18" t="s">
        <v>14</v>
      </c>
      <c r="C18" t="s">
        <v>35</v>
      </c>
    </row>
    <row r="19" spans="1:6" x14ac:dyDescent="0.25">
      <c r="A19" s="10" t="s">
        <v>20</v>
      </c>
      <c r="B19">
        <v>-3.3588223699999999</v>
      </c>
      <c r="C19">
        <v>3.3486960000000003E-2</v>
      </c>
      <c r="E19" t="s">
        <v>20</v>
      </c>
      <c r="F19">
        <f>10^B19</f>
        <v>4.3770109188362048E-4</v>
      </c>
    </row>
    <row r="20" spans="1:6" x14ac:dyDescent="0.25">
      <c r="A20" t="s">
        <v>21</v>
      </c>
      <c r="B20">
        <v>3.12600261</v>
      </c>
      <c r="C20">
        <v>1.7534753E-2</v>
      </c>
      <c r="E20" t="s">
        <v>21</v>
      </c>
      <c r="F20">
        <f>B20</f>
        <v>3.12600261</v>
      </c>
    </row>
    <row r="21" spans="1:6" x14ac:dyDescent="0.25">
      <c r="A21" t="s">
        <v>22</v>
      </c>
      <c r="B21">
        <v>4.2141240000000003E-2</v>
      </c>
      <c r="C21">
        <v>2.0284890000000001E-3</v>
      </c>
    </row>
    <row r="22" spans="1:6" x14ac:dyDescent="0.25">
      <c r="A22" s="10" t="s">
        <v>39</v>
      </c>
      <c r="B22">
        <v>-751.74829999999997</v>
      </c>
    </row>
    <row r="23" spans="1:6" x14ac:dyDescent="0.25">
      <c r="A23" t="s">
        <v>6</v>
      </c>
      <c r="B23">
        <v>-745.63455592417063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AIC</vt:lpstr>
      <vt:lpstr>Formatted_For_Paper</vt:lpstr>
      <vt:lpstr>LOG10FORPAPER</vt:lpstr>
      <vt:lpstr>log10_for_graphics</vt:lpstr>
    </vt:vector>
  </TitlesOfParts>
  <Company>NOAA Fisheries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Christopher Long</dc:creator>
  <cp:lastModifiedBy>Jon.Richar</cp:lastModifiedBy>
  <dcterms:created xsi:type="dcterms:W3CDTF">2012-10-16T23:02:33Z</dcterms:created>
  <dcterms:modified xsi:type="dcterms:W3CDTF">2024-05-17T21:38:50Z</dcterms:modified>
</cp:coreProperties>
</file>