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KOD_Research\RKC-BKC\Survey L-W paper- Jon\Opilio\"/>
    </mc:Choice>
  </mc:AlternateContent>
  <bookViews>
    <workbookView xWindow="480" yWindow="120" windowWidth="18195" windowHeight="12330" activeTab="1"/>
  </bookViews>
  <sheets>
    <sheet name="AIC_Tcrit_3.5" sheetId="1" r:id="rId1"/>
    <sheet name="AIC_Tcrit_2.0" sheetId="3" r:id="rId2"/>
    <sheet name="AIC_Tcrit_1.5" sheetId="4" r:id="rId3"/>
    <sheet name="AIC_Tcrit_1.0" sheetId="5" r:id="rId4"/>
    <sheet name="AIC_Tcrit_0.0" sheetId="6" r:id="rId5"/>
  </sheets>
  <calcPr calcId="162913"/>
</workbook>
</file>

<file path=xl/calcChain.xml><?xml version="1.0" encoding="utf-8"?>
<calcChain xmlns="http://schemas.openxmlformats.org/spreadsheetml/2006/main">
  <c r="G24" i="6" l="1"/>
  <c r="F24" i="6"/>
  <c r="H24" i="6" s="1"/>
  <c r="G23" i="6"/>
  <c r="F23" i="6"/>
  <c r="H23" i="6" s="1"/>
  <c r="G22" i="6"/>
  <c r="H22" i="6" s="1"/>
  <c r="F22" i="6"/>
  <c r="H21" i="6"/>
  <c r="G21" i="6"/>
  <c r="F21" i="6"/>
  <c r="G20" i="6"/>
  <c r="F20" i="6"/>
  <c r="H20" i="6" s="1"/>
  <c r="G19" i="6"/>
  <c r="F19" i="6"/>
  <c r="H19" i="6" s="1"/>
  <c r="G18" i="6"/>
  <c r="H18" i="6" s="1"/>
  <c r="F18" i="6"/>
  <c r="H17" i="6"/>
  <c r="G17" i="6"/>
  <c r="F17" i="6"/>
  <c r="G16" i="6"/>
  <c r="F16" i="6"/>
  <c r="H16" i="6" s="1"/>
  <c r="G15" i="6"/>
  <c r="F15" i="6"/>
  <c r="H15" i="6" s="1"/>
  <c r="G14" i="6"/>
  <c r="F14" i="6"/>
  <c r="H13" i="6"/>
  <c r="G13" i="6"/>
  <c r="F13" i="6"/>
  <c r="G12" i="6"/>
  <c r="F12" i="6"/>
  <c r="H12" i="6" s="1"/>
  <c r="G11" i="6"/>
  <c r="F11" i="6"/>
  <c r="H11" i="6" s="1"/>
  <c r="G10" i="6"/>
  <c r="H10" i="6" s="1"/>
  <c r="F10" i="6"/>
  <c r="G9" i="6"/>
  <c r="F9" i="6"/>
  <c r="H9" i="6" s="1"/>
  <c r="G8" i="6"/>
  <c r="F8" i="6"/>
  <c r="H8" i="6" s="1"/>
  <c r="G7" i="6"/>
  <c r="F7" i="6"/>
  <c r="H7" i="6" s="1"/>
  <c r="G6" i="6"/>
  <c r="H6" i="6" s="1"/>
  <c r="F6" i="6"/>
  <c r="H5" i="6"/>
  <c r="G5" i="6"/>
  <c r="F5" i="6"/>
  <c r="G4" i="6"/>
  <c r="F4" i="6"/>
  <c r="H4" i="6" s="1"/>
  <c r="G3" i="6"/>
  <c r="F3" i="6"/>
  <c r="H3" i="6" s="1"/>
  <c r="G2" i="6"/>
  <c r="H2" i="6" s="1"/>
  <c r="F2" i="6"/>
  <c r="G24" i="5"/>
  <c r="F24" i="5"/>
  <c r="H24" i="5" s="1"/>
  <c r="G23" i="5"/>
  <c r="F23" i="5"/>
  <c r="H23" i="5" s="1"/>
  <c r="G22" i="5"/>
  <c r="F22" i="5"/>
  <c r="H22" i="5" s="1"/>
  <c r="H21" i="5"/>
  <c r="G21" i="5"/>
  <c r="F21" i="5"/>
  <c r="G20" i="5"/>
  <c r="F20" i="5"/>
  <c r="H20" i="5" s="1"/>
  <c r="G19" i="5"/>
  <c r="F19" i="5"/>
  <c r="H19" i="5" s="1"/>
  <c r="G18" i="5"/>
  <c r="F18" i="5"/>
  <c r="H18" i="5" s="1"/>
  <c r="H17" i="5"/>
  <c r="G17" i="5"/>
  <c r="F17" i="5"/>
  <c r="G16" i="5"/>
  <c r="F16" i="5"/>
  <c r="H16" i="5" s="1"/>
  <c r="G15" i="5"/>
  <c r="H15" i="5" s="1"/>
  <c r="F15" i="5"/>
  <c r="G14" i="5"/>
  <c r="F14" i="5"/>
  <c r="H14" i="5" s="1"/>
  <c r="H13" i="5"/>
  <c r="G13" i="5"/>
  <c r="F13" i="5"/>
  <c r="G12" i="5"/>
  <c r="F12" i="5"/>
  <c r="H12" i="5" s="1"/>
  <c r="G11" i="5"/>
  <c r="F11" i="5"/>
  <c r="H11" i="5" s="1"/>
  <c r="G10" i="5"/>
  <c r="F10" i="5"/>
  <c r="H10" i="5" s="1"/>
  <c r="G9" i="5"/>
  <c r="F9" i="5"/>
  <c r="H9" i="5" s="1"/>
  <c r="G8" i="5"/>
  <c r="F8" i="5"/>
  <c r="H8" i="5" s="1"/>
  <c r="G7" i="5"/>
  <c r="F7" i="5"/>
  <c r="H7" i="5" s="1"/>
  <c r="G6" i="5"/>
  <c r="F6" i="5"/>
  <c r="H6" i="5" s="1"/>
  <c r="H5" i="5"/>
  <c r="G5" i="5"/>
  <c r="F5" i="5"/>
  <c r="G4" i="5"/>
  <c r="F4" i="5"/>
  <c r="H4" i="5" s="1"/>
  <c r="G3" i="5"/>
  <c r="F3" i="5"/>
  <c r="H3" i="5" s="1"/>
  <c r="G2" i="5"/>
  <c r="H2" i="5" s="1"/>
  <c r="F2" i="5"/>
  <c r="H14" i="6" l="1"/>
  <c r="I10" i="6"/>
  <c r="J10" i="6" s="1"/>
  <c r="I17" i="6"/>
  <c r="J17" i="6" s="1"/>
  <c r="I7" i="6"/>
  <c r="J7" i="6" s="1"/>
  <c r="I5" i="6"/>
  <c r="J5" i="6" s="1"/>
  <c r="I20" i="6"/>
  <c r="J20" i="6" s="1"/>
  <c r="I2" i="6"/>
  <c r="J2" i="6" s="1"/>
  <c r="I4" i="6"/>
  <c r="J4" i="6" s="1"/>
  <c r="I11" i="6"/>
  <c r="J11" i="6" s="1"/>
  <c r="I14" i="6"/>
  <c r="J14" i="6" s="1"/>
  <c r="I21" i="6"/>
  <c r="J21" i="6" s="1"/>
  <c r="I8" i="6"/>
  <c r="J8" i="6" s="1"/>
  <c r="I15" i="6"/>
  <c r="J15" i="6" s="1"/>
  <c r="I18" i="6"/>
  <c r="J18" i="6" s="1"/>
  <c r="I19" i="6"/>
  <c r="J19" i="6" s="1"/>
  <c r="I22" i="6"/>
  <c r="J22" i="6" s="1"/>
  <c r="I12" i="6"/>
  <c r="J12" i="6" s="1"/>
  <c r="I16" i="6"/>
  <c r="J16" i="6" s="1"/>
  <c r="I23" i="6"/>
  <c r="J23" i="6" s="1"/>
  <c r="I24" i="6"/>
  <c r="J24" i="6" s="1"/>
  <c r="I9" i="6"/>
  <c r="J9" i="6" s="1"/>
  <c r="I3" i="6"/>
  <c r="J3" i="6" s="1"/>
  <c r="I6" i="6"/>
  <c r="J6" i="6" s="1"/>
  <c r="I13" i="6"/>
  <c r="J13" i="6" s="1"/>
  <c r="I16" i="5"/>
  <c r="J16" i="5" s="1"/>
  <c r="I6" i="5"/>
  <c r="J6" i="5" s="1"/>
  <c r="I2" i="5"/>
  <c r="J2" i="5" s="1"/>
  <c r="I3" i="5"/>
  <c r="J3" i="5" s="1"/>
  <c r="I7" i="5"/>
  <c r="J7" i="5" s="1"/>
  <c r="I14" i="5"/>
  <c r="J14" i="5" s="1"/>
  <c r="I17" i="5"/>
  <c r="J17" i="5" s="1"/>
  <c r="I21" i="5"/>
  <c r="J21" i="5" s="1"/>
  <c r="I11" i="5"/>
  <c r="J11" i="5" s="1"/>
  <c r="I18" i="5"/>
  <c r="J18" i="5" s="1"/>
  <c r="I8" i="5"/>
  <c r="J8" i="5" s="1"/>
  <c r="I22" i="5"/>
  <c r="J22" i="5" s="1"/>
  <c r="I4" i="5"/>
  <c r="J4" i="5" s="1"/>
  <c r="I12" i="5"/>
  <c r="J12" i="5" s="1"/>
  <c r="I15" i="5"/>
  <c r="J15" i="5" s="1"/>
  <c r="I19" i="5"/>
  <c r="J19" i="5" s="1"/>
  <c r="I23" i="5"/>
  <c r="J23" i="5" s="1"/>
  <c r="I5" i="5"/>
  <c r="J5" i="5" s="1"/>
  <c r="I20" i="5"/>
  <c r="J20" i="5" s="1"/>
  <c r="I24" i="5"/>
  <c r="J24" i="5" s="1"/>
  <c r="I9" i="5"/>
  <c r="J9" i="5" s="1"/>
  <c r="I10" i="5"/>
  <c r="J10" i="5" s="1"/>
  <c r="I13" i="5"/>
  <c r="J13" i="5" s="1"/>
  <c r="G24" i="4"/>
  <c r="F24" i="4"/>
  <c r="H24" i="4" s="1"/>
  <c r="G23" i="4"/>
  <c r="F23" i="4"/>
  <c r="G22" i="4"/>
  <c r="F22" i="4"/>
  <c r="H22" i="4" s="1"/>
  <c r="G21" i="4"/>
  <c r="F21" i="4"/>
  <c r="H21" i="4" s="1"/>
  <c r="G20" i="4"/>
  <c r="F20" i="4"/>
  <c r="G19" i="4"/>
  <c r="F19" i="4"/>
  <c r="H19" i="4" s="1"/>
  <c r="G18" i="4"/>
  <c r="H18" i="4" s="1"/>
  <c r="F18" i="4"/>
  <c r="G17" i="4"/>
  <c r="F17" i="4"/>
  <c r="H17" i="4" s="1"/>
  <c r="G16" i="4"/>
  <c r="F16" i="4"/>
  <c r="G15" i="4"/>
  <c r="F15" i="4"/>
  <c r="H14" i="4"/>
  <c r="G14" i="4"/>
  <c r="F14" i="4"/>
  <c r="G13" i="4"/>
  <c r="F13" i="4"/>
  <c r="G12" i="4"/>
  <c r="F12" i="4"/>
  <c r="H12" i="4" s="1"/>
  <c r="G11" i="4"/>
  <c r="F11" i="4"/>
  <c r="H11" i="4" s="1"/>
  <c r="G10" i="4"/>
  <c r="F10" i="4"/>
  <c r="H10" i="4" s="1"/>
  <c r="G9" i="4"/>
  <c r="F9" i="4"/>
  <c r="G8" i="4"/>
  <c r="F8" i="4"/>
  <c r="G7" i="4"/>
  <c r="H7" i="4" s="1"/>
  <c r="F7" i="4"/>
  <c r="G6" i="4"/>
  <c r="F6" i="4"/>
  <c r="H6" i="4" s="1"/>
  <c r="G5" i="4"/>
  <c r="F5" i="4"/>
  <c r="H5" i="4" s="1"/>
  <c r="G4" i="4"/>
  <c r="F4" i="4"/>
  <c r="H4" i="4" s="1"/>
  <c r="G3" i="4"/>
  <c r="H3" i="4" s="1"/>
  <c r="F3" i="4"/>
  <c r="H2" i="4"/>
  <c r="G2" i="4"/>
  <c r="F2" i="4"/>
  <c r="G24" i="3"/>
  <c r="F24" i="3"/>
  <c r="H24" i="3" s="1"/>
  <c r="H23" i="3"/>
  <c r="G23" i="3"/>
  <c r="F23" i="3"/>
  <c r="G22" i="3"/>
  <c r="F22" i="3"/>
  <c r="H22" i="3" s="1"/>
  <c r="G21" i="3"/>
  <c r="F21" i="3"/>
  <c r="H21" i="3" s="1"/>
  <c r="G20" i="3"/>
  <c r="F20" i="3"/>
  <c r="H20" i="3" s="1"/>
  <c r="H19" i="3"/>
  <c r="G19" i="3"/>
  <c r="F19" i="3"/>
  <c r="G18" i="3"/>
  <c r="F18" i="3"/>
  <c r="H18" i="3" s="1"/>
  <c r="G17" i="3"/>
  <c r="F17" i="3"/>
  <c r="H17" i="3" s="1"/>
  <c r="G16" i="3"/>
  <c r="F16" i="3"/>
  <c r="H16" i="3" s="1"/>
  <c r="G15" i="3"/>
  <c r="F15" i="3"/>
  <c r="H15" i="3" s="1"/>
  <c r="G14" i="3"/>
  <c r="F14" i="3"/>
  <c r="H14" i="3" s="1"/>
  <c r="G13" i="3"/>
  <c r="F13" i="3"/>
  <c r="H13" i="3" s="1"/>
  <c r="G12" i="3"/>
  <c r="F12" i="3"/>
  <c r="H12" i="3" s="1"/>
  <c r="H11" i="3"/>
  <c r="G11" i="3"/>
  <c r="F11" i="3"/>
  <c r="G10" i="3"/>
  <c r="F10" i="3"/>
  <c r="H10" i="3" s="1"/>
  <c r="G9" i="3"/>
  <c r="F9" i="3"/>
  <c r="H9" i="3" s="1"/>
  <c r="G8" i="3"/>
  <c r="F8" i="3"/>
  <c r="H8" i="3" s="1"/>
  <c r="H7" i="3"/>
  <c r="G7" i="3"/>
  <c r="F7" i="3"/>
  <c r="G6" i="3"/>
  <c r="F6" i="3"/>
  <c r="H6" i="3" s="1"/>
  <c r="G5" i="3"/>
  <c r="F5" i="3"/>
  <c r="H5" i="3" s="1"/>
  <c r="G4" i="3"/>
  <c r="F4" i="3"/>
  <c r="H4" i="3" s="1"/>
  <c r="H3" i="3"/>
  <c r="G3" i="3"/>
  <c r="F3" i="3"/>
  <c r="G2" i="3"/>
  <c r="F2" i="3"/>
  <c r="H2" i="3" s="1"/>
  <c r="H14" i="1"/>
  <c r="I14" i="1"/>
  <c r="K2" i="6" l="1"/>
  <c r="K19" i="6"/>
  <c r="K10" i="6"/>
  <c r="K15" i="6"/>
  <c r="K16" i="6"/>
  <c r="K8" i="6"/>
  <c r="K13" i="6"/>
  <c r="K6" i="6"/>
  <c r="K12" i="6"/>
  <c r="K3" i="6"/>
  <c r="K5" i="6"/>
  <c r="K21" i="6"/>
  <c r="K23" i="6"/>
  <c r="K9" i="6"/>
  <c r="K22" i="6"/>
  <c r="K14" i="6"/>
  <c r="K11" i="6"/>
  <c r="K4" i="6"/>
  <c r="K24" i="6"/>
  <c r="K17" i="6"/>
  <c r="K20" i="6"/>
  <c r="K18" i="6"/>
  <c r="K7" i="6"/>
  <c r="K16" i="5"/>
  <c r="K6" i="5"/>
  <c r="K18" i="5"/>
  <c r="K23" i="5"/>
  <c r="K11" i="5"/>
  <c r="K10" i="5"/>
  <c r="K19" i="5"/>
  <c r="K21" i="5"/>
  <c r="K9" i="5"/>
  <c r="K15" i="5"/>
  <c r="K17" i="5"/>
  <c r="K12" i="5"/>
  <c r="K14" i="5"/>
  <c r="K24" i="5"/>
  <c r="K4" i="5"/>
  <c r="K7" i="5"/>
  <c r="K13" i="5"/>
  <c r="K20" i="5"/>
  <c r="K22" i="5"/>
  <c r="K3" i="5"/>
  <c r="K5" i="5"/>
  <c r="K8" i="5"/>
  <c r="K2" i="5"/>
  <c r="H8" i="4"/>
  <c r="I3" i="4" s="1"/>
  <c r="J3" i="4" s="1"/>
  <c r="H15" i="4"/>
  <c r="H9" i="4"/>
  <c r="H16" i="4"/>
  <c r="H23" i="4"/>
  <c r="H13" i="4"/>
  <c r="I4" i="4" s="1"/>
  <c r="J4" i="4" s="1"/>
  <c r="H20" i="4"/>
  <c r="I21" i="4" s="1"/>
  <c r="J21" i="4" s="1"/>
  <c r="I19" i="4"/>
  <c r="J19" i="4" s="1"/>
  <c r="I5" i="4"/>
  <c r="J5" i="4" s="1"/>
  <c r="I3" i="3"/>
  <c r="J3" i="3" s="1"/>
  <c r="I4" i="3"/>
  <c r="J4" i="3" s="1"/>
  <c r="I2" i="3"/>
  <c r="J2" i="3" s="1"/>
  <c r="I6" i="3"/>
  <c r="J6" i="3" s="1"/>
  <c r="I18" i="3"/>
  <c r="J18" i="3" s="1"/>
  <c r="I7" i="3"/>
  <c r="J7" i="3" s="1"/>
  <c r="I22" i="3"/>
  <c r="J22" i="3" s="1"/>
  <c r="I8" i="3"/>
  <c r="J8" i="3" s="1"/>
  <c r="I11" i="3"/>
  <c r="J11" i="3" s="1"/>
  <c r="I5" i="3"/>
  <c r="J5" i="3" s="1"/>
  <c r="I12" i="3"/>
  <c r="J12" i="3" s="1"/>
  <c r="I15" i="3"/>
  <c r="J15" i="3" s="1"/>
  <c r="I9" i="3"/>
  <c r="J9" i="3" s="1"/>
  <c r="I16" i="3"/>
  <c r="J16" i="3" s="1"/>
  <c r="I19" i="3"/>
  <c r="J19" i="3" s="1"/>
  <c r="I13" i="3"/>
  <c r="J13" i="3" s="1"/>
  <c r="I20" i="3"/>
  <c r="J20" i="3" s="1"/>
  <c r="I23" i="3"/>
  <c r="J23" i="3" s="1"/>
  <c r="I10" i="3"/>
  <c r="J10" i="3" s="1"/>
  <c r="I17" i="3"/>
  <c r="J17" i="3" s="1"/>
  <c r="I24" i="3"/>
  <c r="J24" i="3" s="1"/>
  <c r="I14" i="3"/>
  <c r="J14" i="3" s="1"/>
  <c r="I21" i="3"/>
  <c r="J21" i="3" s="1"/>
  <c r="F4" i="1"/>
  <c r="I12" i="4" l="1"/>
  <c r="J12" i="4" s="1"/>
  <c r="I20" i="4"/>
  <c r="J20" i="4" s="1"/>
  <c r="I18" i="4"/>
  <c r="J18" i="4" s="1"/>
  <c r="I15" i="4"/>
  <c r="J15" i="4" s="1"/>
  <c r="I23" i="4"/>
  <c r="J23" i="4" s="1"/>
  <c r="I10" i="4"/>
  <c r="J10" i="4" s="1"/>
  <c r="I16" i="4"/>
  <c r="J16" i="4" s="1"/>
  <c r="K16" i="4" s="1"/>
  <c r="I14" i="4"/>
  <c r="J14" i="4" s="1"/>
  <c r="K14" i="4" s="1"/>
  <c r="I6" i="4"/>
  <c r="J6" i="4" s="1"/>
  <c r="I24" i="4"/>
  <c r="J24" i="4" s="1"/>
  <c r="I9" i="4"/>
  <c r="J9" i="4" s="1"/>
  <c r="I11" i="4"/>
  <c r="J11" i="4" s="1"/>
  <c r="I13" i="4"/>
  <c r="J13" i="4" s="1"/>
  <c r="K13" i="4" s="1"/>
  <c r="I17" i="4"/>
  <c r="J17" i="4" s="1"/>
  <c r="I8" i="4"/>
  <c r="J8" i="4" s="1"/>
  <c r="K8" i="4" s="1"/>
  <c r="I7" i="4"/>
  <c r="J7" i="4" s="1"/>
  <c r="K18" i="4" s="1"/>
  <c r="I2" i="4"/>
  <c r="J2" i="4" s="1"/>
  <c r="I22" i="4"/>
  <c r="J22" i="4" s="1"/>
  <c r="K20" i="3"/>
  <c r="K14" i="3"/>
  <c r="K12" i="3"/>
  <c r="K21" i="3"/>
  <c r="K13" i="3"/>
  <c r="K5" i="3"/>
  <c r="K8" i="3"/>
  <c r="K22" i="3"/>
  <c r="K11" i="3"/>
  <c r="K7" i="3"/>
  <c r="K6" i="3"/>
  <c r="K19" i="3"/>
  <c r="K16" i="3"/>
  <c r="K9" i="3"/>
  <c r="K3" i="3"/>
  <c r="K2" i="3"/>
  <c r="K18" i="3"/>
  <c r="K24" i="3"/>
  <c r="K17" i="3"/>
  <c r="K10" i="3"/>
  <c r="K23" i="3"/>
  <c r="K15" i="3"/>
  <c r="K4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3" i="1"/>
  <c r="F3" i="1"/>
  <c r="K3" i="4" l="1"/>
  <c r="K5" i="4"/>
  <c r="K17" i="4"/>
  <c r="K6" i="4"/>
  <c r="K22" i="4"/>
  <c r="K10" i="4"/>
  <c r="K19" i="4"/>
  <c r="K12" i="4"/>
  <c r="K7" i="4"/>
  <c r="K21" i="4"/>
  <c r="K2" i="4"/>
  <c r="K24" i="4"/>
  <c r="K20" i="4"/>
  <c r="K9" i="4"/>
  <c r="K23" i="4"/>
  <c r="K15" i="4"/>
  <c r="K4" i="4"/>
  <c r="K11" i="4"/>
  <c r="H3" i="1"/>
  <c r="G25" i="1" l="1"/>
  <c r="H25" i="1" s="1"/>
  <c r="G24" i="1" l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2" i="1"/>
  <c r="H12" i="1" s="1"/>
  <c r="G13" i="1"/>
  <c r="H13" i="1" s="1"/>
  <c r="G14" i="1"/>
  <c r="G11" i="1"/>
  <c r="H11" i="1" s="1"/>
  <c r="G10" i="1"/>
  <c r="H10" i="1" s="1"/>
  <c r="G9" i="1" l="1"/>
  <c r="H9" i="1" s="1"/>
  <c r="G8" i="1"/>
  <c r="H8" i="1" s="1"/>
  <c r="G7" i="1"/>
  <c r="H7" i="1" s="1"/>
  <c r="G5" i="1"/>
  <c r="H5" i="1" s="1"/>
  <c r="G6" i="1"/>
  <c r="H6" i="1" s="1"/>
  <c r="G4" i="1"/>
  <c r="H4" i="1" s="1"/>
  <c r="I9" i="1" l="1"/>
  <c r="J9" i="1" s="1"/>
  <c r="J14" i="1"/>
  <c r="I12" i="1"/>
  <c r="J12" i="1" s="1"/>
  <c r="I4" i="1"/>
  <c r="J4" i="1" s="1"/>
  <c r="I3" i="1"/>
  <c r="J3" i="1" s="1"/>
  <c r="I25" i="1"/>
  <c r="J25" i="1" s="1"/>
  <c r="I15" i="1"/>
  <c r="J15" i="1" s="1"/>
  <c r="I22" i="1"/>
  <c r="J22" i="1" s="1"/>
  <c r="I17" i="1"/>
  <c r="J17" i="1" s="1"/>
  <c r="I6" i="1"/>
  <c r="J6" i="1" s="1"/>
  <c r="I20" i="1"/>
  <c r="J20" i="1" s="1"/>
  <c r="I18" i="1"/>
  <c r="J18" i="1" s="1"/>
  <c r="I23" i="1"/>
  <c r="J23" i="1" s="1"/>
  <c r="I16" i="1"/>
  <c r="J16" i="1" s="1"/>
  <c r="I5" i="1"/>
  <c r="J5" i="1" s="1"/>
  <c r="I24" i="1"/>
  <c r="J24" i="1" s="1"/>
  <c r="I21" i="1"/>
  <c r="J21" i="1" s="1"/>
  <c r="I7" i="1"/>
  <c r="J7" i="1" s="1"/>
  <c r="I13" i="1"/>
  <c r="J13" i="1" s="1"/>
  <c r="I10" i="1"/>
  <c r="J10" i="1" s="1"/>
  <c r="I8" i="1"/>
  <c r="J8" i="1" s="1"/>
  <c r="I11" i="1"/>
  <c r="J11" i="1" s="1"/>
  <c r="I19" i="1"/>
  <c r="J19" i="1" s="1"/>
  <c r="K9" i="1" l="1"/>
  <c r="K21" i="1"/>
  <c r="K17" i="1"/>
  <c r="K19" i="1"/>
  <c r="K24" i="1"/>
  <c r="K22" i="1"/>
  <c r="K8" i="1"/>
  <c r="K16" i="1"/>
  <c r="K25" i="1"/>
  <c r="K15" i="1"/>
  <c r="K23" i="1"/>
  <c r="K3" i="1"/>
  <c r="K10" i="1"/>
  <c r="K18" i="1"/>
  <c r="K4" i="1"/>
  <c r="K5" i="1"/>
  <c r="K13" i="1"/>
  <c r="K20" i="1"/>
  <c r="K12" i="1"/>
  <c r="K11" i="1"/>
  <c r="K7" i="1"/>
  <c r="K6" i="1"/>
  <c r="K14" i="1"/>
</calcChain>
</file>

<file path=xl/sharedStrings.xml><?xml version="1.0" encoding="utf-8"?>
<sst xmlns="http://schemas.openxmlformats.org/spreadsheetml/2006/main" count="759" uniqueCount="83">
  <si>
    <t>Hyp</t>
  </si>
  <si>
    <t>Params</t>
  </si>
  <si>
    <t>LLH</t>
  </si>
  <si>
    <t>n</t>
  </si>
  <si>
    <t>AIC</t>
  </si>
  <si>
    <t>Correction</t>
  </si>
  <si>
    <t>AICc</t>
  </si>
  <si>
    <t>Delta</t>
  </si>
  <si>
    <t>Likelihood</t>
  </si>
  <si>
    <t>wi</t>
  </si>
  <si>
    <t>Null</t>
  </si>
  <si>
    <t>Nul</t>
  </si>
  <si>
    <t>Model 1</t>
  </si>
  <si>
    <t>Coefficients:</t>
  </si>
  <si>
    <t>Estimate</t>
  </si>
  <si>
    <t>Std.</t>
  </si>
  <si>
    <t>Error</t>
  </si>
  <si>
    <t>log</t>
  </si>
  <si>
    <t>L:</t>
  </si>
  <si>
    <t>Model 2</t>
  </si>
  <si>
    <t>Model 3</t>
  </si>
  <si>
    <t>Model 4</t>
  </si>
  <si>
    <t>Model 6</t>
  </si>
  <si>
    <t>Model 7</t>
  </si>
  <si>
    <t>Model 8</t>
  </si>
  <si>
    <t>Model 9</t>
  </si>
  <si>
    <t>a</t>
  </si>
  <si>
    <t>b</t>
  </si>
  <si>
    <t>sd</t>
  </si>
  <si>
    <t xml:space="preserve"> -2 log L</t>
  </si>
  <si>
    <t>a(SC)</t>
  </si>
  <si>
    <t>b(SC)</t>
  </si>
  <si>
    <t>aOS</t>
  </si>
  <si>
    <t>bOS</t>
  </si>
  <si>
    <t>a(SC)b(SC)</t>
  </si>
  <si>
    <t>Model 5</t>
  </si>
  <si>
    <t>a(T)</t>
  </si>
  <si>
    <t>aT</t>
  </si>
  <si>
    <t>b(T)</t>
  </si>
  <si>
    <t>bT</t>
  </si>
  <si>
    <t>a(T)b(T)</t>
  </si>
  <si>
    <t>aTr</t>
  </si>
  <si>
    <t>bTr</t>
  </si>
  <si>
    <t>a(Tr)b(Tr)</t>
  </si>
  <si>
    <t>a(T,T2)b(T,T2)</t>
  </si>
  <si>
    <t>aT2</t>
  </si>
  <si>
    <t>bT2</t>
  </si>
  <si>
    <t>Model 11</t>
  </si>
  <si>
    <t>a(T,SC)b(T)</t>
  </si>
  <si>
    <t>Model 10</t>
  </si>
  <si>
    <t>Model 12</t>
  </si>
  <si>
    <t>a(T,SC)b(T,SC)</t>
  </si>
  <si>
    <t>a(T)b(T,SC)</t>
  </si>
  <si>
    <t>Tcrit=3.5</t>
  </si>
  <si>
    <t>a(SC,Tr)b(Tr)</t>
  </si>
  <si>
    <t>Model 13</t>
  </si>
  <si>
    <t>a(Tr)b(SC,Tr)</t>
  </si>
  <si>
    <t>Model 14</t>
  </si>
  <si>
    <t>a(SC,Tr)b(SC,Tr)</t>
  </si>
  <si>
    <t>Model 15</t>
  </si>
  <si>
    <t>a(T,SC)b</t>
  </si>
  <si>
    <t>Model 16</t>
  </si>
  <si>
    <t>Model 17</t>
  </si>
  <si>
    <t>a,b(T,SC)</t>
  </si>
  <si>
    <t>a(SC,T(SC))b</t>
  </si>
  <si>
    <t>Model 18</t>
  </si>
  <si>
    <t>a2T</t>
  </si>
  <si>
    <t>a(SC#T))b</t>
  </si>
  <si>
    <t>Model 19</t>
  </si>
  <si>
    <t>#</t>
  </si>
  <si>
    <t>a,b(T(SC),SC)</t>
  </si>
  <si>
    <t>Model 20</t>
  </si>
  <si>
    <t>b2T</t>
  </si>
  <si>
    <t>Model 21</t>
  </si>
  <si>
    <t>a,b(T#SC)</t>
  </si>
  <si>
    <t>a(T#SC),b(T#SC)</t>
  </si>
  <si>
    <t>Model 22</t>
  </si>
  <si>
    <t>a(SC#Tr))b</t>
  </si>
  <si>
    <t>Model 23</t>
  </si>
  <si>
    <t>a2Tr</t>
  </si>
  <si>
    <t>Lapack error</t>
  </si>
  <si>
    <t>!?</t>
  </si>
  <si>
    <t>Lapack error on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</si>
</sst>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Lucida Console"/>
      <family val="3"/>
    </font>
    <font>
      <sz val="8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C65" workbookViewId="0">
      <selection activeCell="K80" sqref="K80:N91"/>
    </sheetView>
  </sheetViews>
  <sheetFormatPr defaultRowHeight="15" x14ac:dyDescent="0.25"/>
  <cols>
    <col min="1" max="1" width="12.28515625" bestFit="1" customWidth="1"/>
    <col min="2" max="2" width="15" bestFit="1" customWidth="1"/>
    <col min="9" max="11" width="12" bestFit="1" customWidth="1"/>
    <col min="16" max="16" width="11.5703125" customWidth="1"/>
  </cols>
  <sheetData>
    <row r="1" spans="1:20" x14ac:dyDescent="0.25">
      <c r="A1" s="3"/>
      <c r="B1" s="3"/>
      <c r="C1" s="3"/>
      <c r="D1" s="3"/>
      <c r="E1" s="3"/>
    </row>
    <row r="2" spans="1:20" x14ac:dyDescent="0.25">
      <c r="A2" s="9" t="s">
        <v>69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/>
      <c r="N2" s="1"/>
      <c r="O2" s="1"/>
      <c r="P2" s="1"/>
      <c r="Q2" s="1"/>
      <c r="R2" s="1"/>
      <c r="S2" s="1"/>
      <c r="T2" s="1"/>
    </row>
    <row r="3" spans="1:20" x14ac:dyDescent="0.25">
      <c r="A3" s="2">
        <v>1</v>
      </c>
      <c r="B3" s="2" t="s">
        <v>11</v>
      </c>
      <c r="C3" s="2">
        <v>3</v>
      </c>
      <c r="D3" s="12">
        <v>-13064.13</v>
      </c>
      <c r="E3" s="2">
        <v>6166</v>
      </c>
      <c r="F3" s="2">
        <f t="shared" ref="F3:F25" si="0">D3+2*C3</f>
        <v>-13058.13</v>
      </c>
      <c r="G3" s="2">
        <f>(2*C3*(C3+1))/(E3-C3-1)</f>
        <v>3.8948393378773127E-3</v>
      </c>
      <c r="H3" s="2">
        <f t="shared" ref="H3" si="1">F3+G3</f>
        <v>-13058.126105160662</v>
      </c>
      <c r="I3" s="2">
        <f>H3-MIN($H$3:$H$25)</f>
        <v>919.90570711605142</v>
      </c>
      <c r="J3" s="2">
        <f>EXP(-0.5*I3)</f>
        <v>1.7579793287144705E-200</v>
      </c>
      <c r="K3" s="2">
        <f>J3/SUM($J$3:$J$25)</f>
        <v>1.4854037612238614E-200</v>
      </c>
      <c r="M3" s="2"/>
      <c r="N3" s="2"/>
      <c r="P3" s="2"/>
      <c r="Q3" s="2"/>
      <c r="R3" s="2"/>
      <c r="S3" s="2"/>
      <c r="T3" s="2"/>
    </row>
    <row r="4" spans="1:20" x14ac:dyDescent="0.25">
      <c r="A4" s="2">
        <v>2</v>
      </c>
      <c r="B4" s="3" t="s">
        <v>30</v>
      </c>
      <c r="C4" s="2">
        <v>4</v>
      </c>
      <c r="D4" s="12">
        <v>-13885.07</v>
      </c>
      <c r="E4" s="2">
        <v>6166</v>
      </c>
      <c r="F4" s="2">
        <f t="shared" si="0"/>
        <v>-13877.07</v>
      </c>
      <c r="G4" s="2">
        <f>(2*C4*(C4+1))/(E4-C4-1)</f>
        <v>6.4924525239409185E-3</v>
      </c>
      <c r="H4" s="2">
        <f t="shared" ref="H4:H25" si="2">F4+G4</f>
        <v>-13877.063507547477</v>
      </c>
      <c r="I4" s="2">
        <f t="shared" ref="I4:I25" si="3">H4-MIN($H$3:$H$25)</f>
        <v>100.96830472923648</v>
      </c>
      <c r="J4" s="2">
        <f t="shared" ref="J4:J25" si="4">EXP(-0.5*I4)</f>
        <v>1.1885328903298013E-22</v>
      </c>
      <c r="K4" s="2">
        <f t="shared" ref="K4:K25" si="5">J4/SUM($J$3:$J$25)</f>
        <v>1.0042502757556014E-22</v>
      </c>
      <c r="M4" s="2"/>
      <c r="N4" s="2"/>
      <c r="P4" s="2"/>
      <c r="Q4" s="2"/>
      <c r="R4" s="2"/>
      <c r="S4" s="2"/>
      <c r="T4" s="2"/>
    </row>
    <row r="5" spans="1:20" x14ac:dyDescent="0.25">
      <c r="A5" s="2">
        <v>3</v>
      </c>
      <c r="B5" s="3" t="s">
        <v>31</v>
      </c>
      <c r="C5" s="2">
        <v>4</v>
      </c>
      <c r="D5" s="12">
        <v>-13856.59</v>
      </c>
      <c r="E5" s="2">
        <v>6166</v>
      </c>
      <c r="F5" s="2">
        <f t="shared" si="0"/>
        <v>-13848.59</v>
      </c>
      <c r="G5" s="2">
        <f t="shared" ref="G5:G6" si="6">(2*C5*(C5+1))/(E5-C5-1)</f>
        <v>6.4924525239409185E-3</v>
      </c>
      <c r="H5" s="2">
        <f t="shared" si="2"/>
        <v>-13848.583507547477</v>
      </c>
      <c r="I5" s="2">
        <f t="shared" si="3"/>
        <v>129.44830472923604</v>
      </c>
      <c r="J5" s="2">
        <f t="shared" si="4"/>
        <v>7.7742371088999286E-29</v>
      </c>
      <c r="K5" s="2">
        <f t="shared" si="5"/>
        <v>6.5688377864206786E-29</v>
      </c>
      <c r="M5" s="2"/>
      <c r="N5" s="2"/>
      <c r="P5" s="2"/>
      <c r="Q5" s="2"/>
      <c r="R5" s="2"/>
      <c r="S5" s="2"/>
      <c r="T5" s="2"/>
    </row>
    <row r="6" spans="1:20" x14ac:dyDescent="0.25">
      <c r="A6" s="2">
        <v>4</v>
      </c>
      <c r="B6" s="3" t="s">
        <v>34</v>
      </c>
      <c r="C6" s="2">
        <v>5</v>
      </c>
      <c r="D6" s="12">
        <v>-13939.6</v>
      </c>
      <c r="E6" s="2">
        <v>6166</v>
      </c>
      <c r="F6" s="2">
        <f t="shared" si="0"/>
        <v>-13929.6</v>
      </c>
      <c r="G6" s="2">
        <f t="shared" si="6"/>
        <v>9.74025974025974E-3</v>
      </c>
      <c r="H6" s="2">
        <f t="shared" si="2"/>
        <v>-13929.59025974026</v>
      </c>
      <c r="I6" s="2">
        <f>H6-MIN($H$3:$H$25)</f>
        <v>48.441552536452946</v>
      </c>
      <c r="J6" s="2">
        <f t="shared" si="4"/>
        <v>3.0272655542190496E-11</v>
      </c>
      <c r="K6" s="2">
        <f t="shared" si="5"/>
        <v>2.5578865274534555E-11</v>
      </c>
      <c r="M6" s="2"/>
      <c r="N6" s="2"/>
      <c r="P6" s="2"/>
      <c r="Q6" s="2"/>
      <c r="R6" s="2"/>
      <c r="S6" s="2"/>
      <c r="T6" s="2"/>
    </row>
    <row r="7" spans="1:20" x14ac:dyDescent="0.25">
      <c r="A7" s="2">
        <v>5</v>
      </c>
      <c r="B7" s="10" t="s">
        <v>36</v>
      </c>
      <c r="C7" s="2">
        <v>4</v>
      </c>
      <c r="D7" s="12">
        <v>-13071.47</v>
      </c>
      <c r="E7" s="2">
        <v>6166</v>
      </c>
      <c r="F7" s="2">
        <f t="shared" si="0"/>
        <v>-13063.47</v>
      </c>
      <c r="G7" s="2">
        <f t="shared" ref="G7" si="7">(2*C7*(C7+1))/(E7-C7-1)</f>
        <v>6.4924525239409185E-3</v>
      </c>
      <c r="H7" s="2">
        <f t="shared" si="2"/>
        <v>-13063.463507547476</v>
      </c>
      <c r="I7" s="2">
        <f t="shared" si="3"/>
        <v>914.56830472923684</v>
      </c>
      <c r="J7" s="2">
        <f t="shared" si="4"/>
        <v>2.5352218327346827E-199</v>
      </c>
      <c r="K7" s="2">
        <f t="shared" si="5"/>
        <v>2.1421344292112504E-199</v>
      </c>
      <c r="M7" s="5"/>
      <c r="N7" s="2"/>
      <c r="P7" s="2"/>
      <c r="Q7" s="2"/>
      <c r="R7" s="2"/>
      <c r="S7" s="2"/>
      <c r="T7" s="2"/>
    </row>
    <row r="8" spans="1:20" x14ac:dyDescent="0.25">
      <c r="A8" s="2">
        <v>6</v>
      </c>
      <c r="B8" s="3" t="s">
        <v>38</v>
      </c>
      <c r="C8" s="2">
        <v>4</v>
      </c>
      <c r="D8" s="12">
        <v>-13070.12</v>
      </c>
      <c r="E8" s="2">
        <v>6166</v>
      </c>
      <c r="F8" s="2">
        <f t="shared" si="0"/>
        <v>-13062.12</v>
      </c>
      <c r="G8" s="2">
        <f t="shared" ref="G8" si="8">(2*C8*(C8+1))/(E8-C8-1)</f>
        <v>6.4924525239409185E-3</v>
      </c>
      <c r="H8" s="2">
        <f t="shared" si="2"/>
        <v>-13062.113507547478</v>
      </c>
      <c r="I8" s="2">
        <f t="shared" si="3"/>
        <v>915.91830472923539</v>
      </c>
      <c r="J8" s="2">
        <f t="shared" si="4"/>
        <v>1.290824473802241E-199</v>
      </c>
      <c r="K8" s="2">
        <f t="shared" si="5"/>
        <v>1.090681498438189E-199</v>
      </c>
      <c r="M8" s="5"/>
      <c r="N8" s="2"/>
      <c r="P8" s="2"/>
      <c r="Q8" s="2"/>
      <c r="R8" s="2"/>
      <c r="S8" s="2"/>
      <c r="T8" s="2"/>
    </row>
    <row r="9" spans="1:20" x14ac:dyDescent="0.25">
      <c r="A9" s="2">
        <v>7</v>
      </c>
      <c r="B9" s="3" t="s">
        <v>40</v>
      </c>
      <c r="C9" s="2">
        <v>5</v>
      </c>
      <c r="D9" s="12">
        <v>-13092.6</v>
      </c>
      <c r="E9" s="2">
        <v>6166</v>
      </c>
      <c r="F9" s="2">
        <f t="shared" si="0"/>
        <v>-13082.6</v>
      </c>
      <c r="G9" s="2">
        <f t="shared" ref="G9" si="9">(2*C9*(C9+1))/(E9-C9-1)</f>
        <v>9.74025974025974E-3</v>
      </c>
      <c r="H9" s="2">
        <f t="shared" si="2"/>
        <v>-13082.59025974026</v>
      </c>
      <c r="I9" s="2">
        <f t="shared" si="3"/>
        <v>895.44155253645295</v>
      </c>
      <c r="J9" s="2">
        <f t="shared" si="4"/>
        <v>3.6085891024788383E-195</v>
      </c>
      <c r="K9" s="2">
        <f t="shared" si="5"/>
        <v>3.0490755710154915E-195</v>
      </c>
      <c r="M9" s="5"/>
      <c r="N9" s="2"/>
      <c r="P9" s="2"/>
      <c r="Q9" s="2"/>
      <c r="R9" s="2"/>
      <c r="S9" s="2"/>
      <c r="T9" s="2"/>
    </row>
    <row r="10" spans="1:20" x14ac:dyDescent="0.25">
      <c r="A10" s="2">
        <v>8</v>
      </c>
      <c r="B10" s="3" t="s">
        <v>43</v>
      </c>
      <c r="C10" s="2">
        <v>5</v>
      </c>
      <c r="D10" s="12"/>
      <c r="E10" s="2">
        <v>6166</v>
      </c>
      <c r="F10" s="2">
        <f t="shared" si="0"/>
        <v>10</v>
      </c>
      <c r="G10" s="2">
        <f t="shared" ref="G10:G11" si="10">(2*C10*(C10+1))/(E10-C10-1)</f>
        <v>9.74025974025974E-3</v>
      </c>
      <c r="H10" s="2">
        <f t="shared" si="2"/>
        <v>10.00974025974026</v>
      </c>
      <c r="I10" s="2">
        <f t="shared" si="3"/>
        <v>13988.041552536453</v>
      </c>
      <c r="J10" s="2">
        <f t="shared" si="4"/>
        <v>0</v>
      </c>
      <c r="K10" s="2">
        <f t="shared" si="5"/>
        <v>0</v>
      </c>
      <c r="L10" t="s">
        <v>80</v>
      </c>
      <c r="M10" s="5"/>
      <c r="N10" s="2"/>
      <c r="P10" s="2"/>
      <c r="Q10" s="2"/>
      <c r="R10" s="2"/>
      <c r="S10" s="2"/>
      <c r="T10" s="2"/>
    </row>
    <row r="11" spans="1:20" x14ac:dyDescent="0.25">
      <c r="A11" s="2">
        <v>9</v>
      </c>
      <c r="B11" s="3" t="s">
        <v>44</v>
      </c>
      <c r="C11" s="2">
        <v>7</v>
      </c>
      <c r="D11" s="12">
        <v>-13092.6</v>
      </c>
      <c r="E11" s="2">
        <v>6166</v>
      </c>
      <c r="F11" s="2">
        <f t="shared" si="0"/>
        <v>-13078.6</v>
      </c>
      <c r="G11" s="2">
        <f t="shared" si="10"/>
        <v>1.8187723286781421E-2</v>
      </c>
      <c r="H11" s="2">
        <f>F11+G11</f>
        <v>-13078.581812276714</v>
      </c>
      <c r="I11" s="2">
        <f t="shared" si="3"/>
        <v>899.44999999999891</v>
      </c>
      <c r="J11" s="2">
        <f t="shared" si="4"/>
        <v>4.8631103690402626E-196</v>
      </c>
      <c r="K11" s="2">
        <f t="shared" si="5"/>
        <v>4.1090826925146578E-196</v>
      </c>
      <c r="L11" t="s">
        <v>81</v>
      </c>
      <c r="M11" s="5"/>
      <c r="N11" s="2"/>
      <c r="P11" s="2"/>
      <c r="Q11" s="2"/>
      <c r="R11" s="2"/>
      <c r="S11" s="2"/>
      <c r="T11" s="2"/>
    </row>
    <row r="12" spans="1:20" x14ac:dyDescent="0.25">
      <c r="A12" s="2">
        <v>10</v>
      </c>
      <c r="B12" s="3" t="s">
        <v>48</v>
      </c>
      <c r="C12" s="2">
        <v>6</v>
      </c>
      <c r="D12" s="12">
        <v>-13945.78</v>
      </c>
      <c r="E12" s="2">
        <v>6166</v>
      </c>
      <c r="F12" s="2">
        <f t="shared" si="0"/>
        <v>-13933.78</v>
      </c>
      <c r="G12" s="2">
        <f t="shared" ref="G12:G16" si="11">(2*C12*(C12+1))/(E12-C12-1)</f>
        <v>1.3638577691183634E-2</v>
      </c>
      <c r="H12" s="2">
        <f t="shared" si="2"/>
        <v>-13933.766361422309</v>
      </c>
      <c r="I12" s="2">
        <f t="shared" si="3"/>
        <v>44.265450854403753</v>
      </c>
      <c r="J12" s="2">
        <f t="shared" si="4"/>
        <v>2.4427525621926951E-10</v>
      </c>
      <c r="K12" s="2">
        <f t="shared" si="5"/>
        <v>2.0640025649639408E-10</v>
      </c>
    </row>
    <row r="13" spans="1:20" x14ac:dyDescent="0.25">
      <c r="A13" s="2">
        <v>11</v>
      </c>
      <c r="B13" s="3" t="s">
        <v>52</v>
      </c>
      <c r="C13" s="2">
        <v>6</v>
      </c>
      <c r="D13" s="12">
        <v>-13918.38</v>
      </c>
      <c r="E13" s="2">
        <v>6166</v>
      </c>
      <c r="F13" s="2">
        <f t="shared" si="0"/>
        <v>-13906.38</v>
      </c>
      <c r="G13" s="2">
        <f t="shared" si="11"/>
        <v>1.3638577691183634E-2</v>
      </c>
      <c r="H13" s="2">
        <f t="shared" si="2"/>
        <v>-13906.366361422308</v>
      </c>
      <c r="I13" s="2">
        <f t="shared" si="3"/>
        <v>71.665450854405208</v>
      </c>
      <c r="J13" s="2">
        <f t="shared" si="4"/>
        <v>2.7418587345980749E-16</v>
      </c>
      <c r="K13" s="2">
        <f t="shared" si="5"/>
        <v>2.3167321768764515E-16</v>
      </c>
    </row>
    <row r="14" spans="1:20" x14ac:dyDescent="0.25">
      <c r="A14" s="2">
        <v>12</v>
      </c>
      <c r="B14" s="3" t="s">
        <v>51</v>
      </c>
      <c r="C14" s="2">
        <v>7</v>
      </c>
      <c r="D14" s="12">
        <v>-13992.05</v>
      </c>
      <c r="E14" s="2">
        <v>6166</v>
      </c>
      <c r="F14" s="2">
        <f t="shared" si="0"/>
        <v>-13978.05</v>
      </c>
      <c r="G14" s="2">
        <f t="shared" si="11"/>
        <v>1.8187723286781421E-2</v>
      </c>
      <c r="H14" s="2">
        <f>F14+G14</f>
        <v>-13978.031812276713</v>
      </c>
      <c r="I14" s="2">
        <f>H14-MIN($H$3:$H$25)</f>
        <v>0</v>
      </c>
      <c r="J14" s="2">
        <f t="shared" si="4"/>
        <v>1</v>
      </c>
      <c r="K14" s="2">
        <f t="shared" si="5"/>
        <v>0.84494950364977783</v>
      </c>
    </row>
    <row r="15" spans="1:20" x14ac:dyDescent="0.25">
      <c r="A15" s="2">
        <v>13</v>
      </c>
      <c r="B15" s="3" t="s">
        <v>54</v>
      </c>
      <c r="C15" s="2">
        <v>6</v>
      </c>
      <c r="D15" s="12"/>
      <c r="E15" s="2">
        <v>6166</v>
      </c>
      <c r="F15" s="2">
        <f t="shared" si="0"/>
        <v>12</v>
      </c>
      <c r="G15" s="2">
        <f t="shared" si="11"/>
        <v>1.3638577691183634E-2</v>
      </c>
      <c r="H15" s="2">
        <f t="shared" si="2"/>
        <v>12.013638577691184</v>
      </c>
      <c r="I15" s="2">
        <f t="shared" si="3"/>
        <v>13990.045450854404</v>
      </c>
      <c r="J15" s="2">
        <f t="shared" si="4"/>
        <v>0</v>
      </c>
      <c r="K15" s="2">
        <f t="shared" si="5"/>
        <v>0</v>
      </c>
      <c r="L15" t="s">
        <v>80</v>
      </c>
    </row>
    <row r="16" spans="1:20" x14ac:dyDescent="0.25">
      <c r="A16" s="2">
        <v>14</v>
      </c>
      <c r="B16" t="s">
        <v>56</v>
      </c>
      <c r="C16" s="2">
        <v>6</v>
      </c>
      <c r="D16" s="12"/>
      <c r="E16" s="2">
        <v>6166</v>
      </c>
      <c r="F16" s="2">
        <f t="shared" si="0"/>
        <v>12</v>
      </c>
      <c r="G16" s="2">
        <f t="shared" si="11"/>
        <v>1.3638577691183634E-2</v>
      </c>
      <c r="H16" s="2">
        <f t="shared" si="2"/>
        <v>12.013638577691184</v>
      </c>
      <c r="I16" s="2">
        <f t="shared" si="3"/>
        <v>13990.045450854404</v>
      </c>
      <c r="J16" s="2">
        <f t="shared" si="4"/>
        <v>0</v>
      </c>
      <c r="K16" s="2">
        <f t="shared" si="5"/>
        <v>0</v>
      </c>
      <c r="L16" t="s">
        <v>80</v>
      </c>
    </row>
    <row r="17" spans="1:24" x14ac:dyDescent="0.25">
      <c r="A17" s="2">
        <v>15</v>
      </c>
      <c r="B17" t="s">
        <v>58</v>
      </c>
      <c r="C17" s="2">
        <v>7</v>
      </c>
      <c r="D17" s="12"/>
      <c r="E17" s="2">
        <v>6166</v>
      </c>
      <c r="F17" s="2">
        <f t="shared" si="0"/>
        <v>14</v>
      </c>
      <c r="G17" s="2">
        <f t="shared" ref="G17:G18" si="12">(2*C17*(C17+1))/(E17-C17-1)</f>
        <v>1.8187723286781421E-2</v>
      </c>
      <c r="H17" s="2">
        <f t="shared" si="2"/>
        <v>14.018187723286781</v>
      </c>
      <c r="I17" s="2">
        <f t="shared" si="3"/>
        <v>13992.05</v>
      </c>
      <c r="J17" s="2">
        <f t="shared" si="4"/>
        <v>0</v>
      </c>
      <c r="K17" s="2">
        <f t="shared" si="5"/>
        <v>0</v>
      </c>
      <c r="L17" t="s">
        <v>80</v>
      </c>
    </row>
    <row r="18" spans="1:24" x14ac:dyDescent="0.25">
      <c r="A18" s="2">
        <v>16</v>
      </c>
      <c r="B18" s="3" t="s">
        <v>60</v>
      </c>
      <c r="C18" s="2">
        <v>5</v>
      </c>
      <c r="D18" s="12">
        <v>-13937.19</v>
      </c>
      <c r="E18" s="2">
        <v>6166</v>
      </c>
      <c r="F18" s="2">
        <f>D18+2*C18</f>
        <v>-13927.19</v>
      </c>
      <c r="G18" s="2">
        <f t="shared" si="12"/>
        <v>9.74025974025974E-3</v>
      </c>
      <c r="H18" s="2">
        <f t="shared" si="2"/>
        <v>-13927.18025974026</v>
      </c>
      <c r="I18" s="2">
        <f t="shared" si="3"/>
        <v>50.8515525364528</v>
      </c>
      <c r="J18" s="2">
        <f t="shared" si="4"/>
        <v>9.0724726700154895E-12</v>
      </c>
      <c r="K18" s="2">
        <f t="shared" si="5"/>
        <v>7.6657812794057623E-12</v>
      </c>
    </row>
    <row r="19" spans="1:24" x14ac:dyDescent="0.25">
      <c r="A19" s="2">
        <v>17</v>
      </c>
      <c r="B19" s="3" t="s">
        <v>63</v>
      </c>
      <c r="C19" s="2">
        <v>5</v>
      </c>
      <c r="D19" s="12">
        <v>-13907.07</v>
      </c>
      <c r="E19" s="2">
        <v>6166</v>
      </c>
      <c r="F19" s="2">
        <f>D19+2*C19</f>
        <v>-13897.07</v>
      </c>
      <c r="G19" s="2">
        <f t="shared" ref="G19" si="13">(2*C19*(C19+1))/(E19-C19-1)</f>
        <v>9.74025974025974E-3</v>
      </c>
      <c r="H19" s="2">
        <f t="shared" si="2"/>
        <v>-13897.060259740259</v>
      </c>
      <c r="I19" s="2">
        <f t="shared" si="3"/>
        <v>80.971552536453601</v>
      </c>
      <c r="J19" s="2">
        <f t="shared" si="4"/>
        <v>2.6136701090910016E-18</v>
      </c>
      <c r="K19" s="2">
        <f t="shared" si="5"/>
        <v>2.2084192613807025E-18</v>
      </c>
    </row>
    <row r="20" spans="1:24" x14ac:dyDescent="0.25">
      <c r="A20" s="2">
        <v>18</v>
      </c>
      <c r="B20" s="3" t="s">
        <v>64</v>
      </c>
      <c r="C20" s="2">
        <v>5</v>
      </c>
      <c r="D20" s="12">
        <v>-13932.5</v>
      </c>
      <c r="E20" s="2">
        <v>6166</v>
      </c>
      <c r="F20" s="2">
        <f t="shared" si="0"/>
        <v>-13922.5</v>
      </c>
      <c r="G20" s="2">
        <f t="shared" ref="G20" si="14">(2*C20*(C20+1))/(E20-C20-1)</f>
        <v>9.74025974025974E-3</v>
      </c>
      <c r="H20" s="2">
        <f t="shared" si="2"/>
        <v>-13922.49025974026</v>
      </c>
      <c r="I20" s="2">
        <f t="shared" si="3"/>
        <v>55.54155253645331</v>
      </c>
      <c r="J20" s="2">
        <f t="shared" si="4"/>
        <v>8.6957112182617801E-13</v>
      </c>
      <c r="K20" s="2">
        <f t="shared" si="5"/>
        <v>7.3474368777520958E-13</v>
      </c>
    </row>
    <row r="21" spans="1:24" x14ac:dyDescent="0.25">
      <c r="A21" s="2">
        <v>19</v>
      </c>
      <c r="B21" s="3" t="s">
        <v>67</v>
      </c>
      <c r="C21" s="2">
        <v>6</v>
      </c>
      <c r="D21" s="12">
        <v>-13938.66</v>
      </c>
      <c r="E21" s="2">
        <v>6166</v>
      </c>
      <c r="F21" s="2">
        <f t="shared" si="0"/>
        <v>-13926.66</v>
      </c>
      <c r="G21" s="2">
        <f t="shared" ref="G21" si="15">(2*C21*(C21+1))/(E21-C21-1)</f>
        <v>1.3638577691183634E-2</v>
      </c>
      <c r="H21" s="2">
        <f t="shared" si="2"/>
        <v>-13926.646361422308</v>
      </c>
      <c r="I21" s="2">
        <f t="shared" si="3"/>
        <v>51.385450854404553</v>
      </c>
      <c r="J21" s="2">
        <f t="shared" si="4"/>
        <v>6.9469011936295344E-12</v>
      </c>
      <c r="K21" s="2">
        <f t="shared" si="5"/>
        <v>5.869780715461324E-12</v>
      </c>
      <c r="M21" s="3"/>
      <c r="N21" s="3"/>
      <c r="O21" s="3"/>
      <c r="P21" s="3"/>
      <c r="Q21" s="3"/>
      <c r="R21" s="3"/>
      <c r="S21" s="3"/>
      <c r="T21" s="3"/>
    </row>
    <row r="22" spans="1:24" x14ac:dyDescent="0.25">
      <c r="A22" s="2">
        <v>20</v>
      </c>
      <c r="B22" s="3" t="s">
        <v>70</v>
      </c>
      <c r="C22" s="2">
        <v>5</v>
      </c>
      <c r="D22" s="12">
        <v>-13902.12</v>
      </c>
      <c r="E22" s="2">
        <v>6166</v>
      </c>
      <c r="F22" s="2">
        <f t="shared" si="0"/>
        <v>-13892.12</v>
      </c>
      <c r="G22" s="2">
        <f t="shared" ref="G22:G23" si="16">(2*C22*(C22+1))/(E22-C22-1)</f>
        <v>9.74025974025974E-3</v>
      </c>
      <c r="H22" s="2">
        <f t="shared" si="2"/>
        <v>-13892.110259740261</v>
      </c>
      <c r="I22" s="2">
        <f t="shared" si="3"/>
        <v>85.921552536452509</v>
      </c>
      <c r="J22" s="2">
        <f t="shared" si="4"/>
        <v>2.1997429192736936E-19</v>
      </c>
      <c r="K22" s="2">
        <f t="shared" si="5"/>
        <v>1.8586716877974208E-19</v>
      </c>
      <c r="M22" s="3"/>
      <c r="N22" s="3"/>
      <c r="O22" s="3"/>
      <c r="P22" s="3"/>
      <c r="Q22" s="3"/>
      <c r="R22" s="3"/>
      <c r="S22" s="3"/>
      <c r="T22" s="3"/>
    </row>
    <row r="23" spans="1:24" x14ac:dyDescent="0.25">
      <c r="A23" s="2">
        <v>21</v>
      </c>
      <c r="B23" s="3" t="s">
        <v>74</v>
      </c>
      <c r="C23" s="2">
        <v>6</v>
      </c>
      <c r="D23" s="12">
        <v>-13908.51</v>
      </c>
      <c r="E23" s="2">
        <v>6166</v>
      </c>
      <c r="F23" s="2">
        <f t="shared" si="0"/>
        <v>-13896.51</v>
      </c>
      <c r="G23" s="2">
        <f t="shared" si="16"/>
        <v>1.3638577691183634E-2</v>
      </c>
      <c r="H23" s="2">
        <f t="shared" si="2"/>
        <v>-13896.496361422309</v>
      </c>
      <c r="I23" s="2">
        <f t="shared" si="3"/>
        <v>81.535450854404189</v>
      </c>
      <c r="J23" s="2">
        <f t="shared" si="4"/>
        <v>1.9715228150302548E-18</v>
      </c>
      <c r="K23" s="2">
        <f t="shared" si="5"/>
        <v>1.6658372239940265E-18</v>
      </c>
      <c r="M23" s="3"/>
      <c r="N23" s="3"/>
      <c r="O23" s="3"/>
      <c r="P23" s="3"/>
      <c r="Q23" s="3"/>
      <c r="R23" s="3"/>
      <c r="S23" s="3"/>
      <c r="T23" s="3"/>
    </row>
    <row r="24" spans="1:24" x14ac:dyDescent="0.25">
      <c r="A24" s="5">
        <v>22</v>
      </c>
      <c r="B24" s="3" t="s">
        <v>75</v>
      </c>
      <c r="C24" s="2">
        <v>9</v>
      </c>
      <c r="D24" s="12">
        <v>-13992.67</v>
      </c>
      <c r="E24" s="2">
        <v>6166</v>
      </c>
      <c r="F24" s="2">
        <f t="shared" si="0"/>
        <v>-13974.67</v>
      </c>
      <c r="G24" s="2">
        <f t="shared" ref="G24" si="17">(2*C24*(C24+1))/(E24-C24-1)</f>
        <v>2.9239766081871343E-2</v>
      </c>
      <c r="H24" s="2">
        <f t="shared" si="2"/>
        <v>-13974.640760233919</v>
      </c>
      <c r="I24" s="2">
        <f t="shared" si="3"/>
        <v>3.3910520427943993</v>
      </c>
      <c r="J24" s="2">
        <f t="shared" si="4"/>
        <v>0.18350267730110331</v>
      </c>
      <c r="K24" s="2">
        <f t="shared" si="5"/>
        <v>0.15505049610397259</v>
      </c>
      <c r="M24" s="3"/>
      <c r="N24" s="3"/>
      <c r="O24" s="3"/>
      <c r="P24" s="3"/>
      <c r="Q24" s="3"/>
      <c r="R24" s="3"/>
      <c r="S24" s="3"/>
      <c r="T24" s="3"/>
    </row>
    <row r="25" spans="1:24" x14ac:dyDescent="0.25">
      <c r="A25" s="5">
        <v>23</v>
      </c>
      <c r="B25" s="3" t="s">
        <v>77</v>
      </c>
      <c r="C25" s="2">
        <v>6</v>
      </c>
      <c r="D25" s="12"/>
      <c r="E25" s="2">
        <v>6166</v>
      </c>
      <c r="F25" s="2">
        <f t="shared" si="0"/>
        <v>12</v>
      </c>
      <c r="G25" s="2">
        <f t="shared" ref="G25" si="18">(2*C25*(C25+1))/(E25-C25-1)</f>
        <v>1.3638577691183634E-2</v>
      </c>
      <c r="H25" s="2">
        <f t="shared" si="2"/>
        <v>12.013638577691184</v>
      </c>
      <c r="I25" s="2">
        <f t="shared" si="3"/>
        <v>13990.045450854404</v>
      </c>
      <c r="J25" s="2">
        <f t="shared" si="4"/>
        <v>0</v>
      </c>
      <c r="K25" s="2">
        <f t="shared" si="5"/>
        <v>0</v>
      </c>
      <c r="L25" t="s">
        <v>80</v>
      </c>
      <c r="M25" s="3"/>
      <c r="N25" s="3"/>
      <c r="O25" s="3"/>
      <c r="P25" s="3"/>
      <c r="Q25" s="3"/>
      <c r="R25" s="3"/>
      <c r="S25" s="3"/>
      <c r="T25" s="3"/>
    </row>
    <row r="26" spans="1:24" x14ac:dyDescent="0.25">
      <c r="A26" s="5"/>
      <c r="B26" s="3"/>
      <c r="C26" s="2"/>
      <c r="E26" s="2"/>
      <c r="F26" s="2"/>
      <c r="G26" s="2"/>
      <c r="H26" s="2"/>
      <c r="I26" s="2"/>
      <c r="J26" s="2"/>
      <c r="K26" s="2"/>
      <c r="M26" s="3"/>
      <c r="N26" s="3"/>
      <c r="O26" s="3"/>
      <c r="P26" s="3"/>
      <c r="Q26" s="3"/>
      <c r="R26" s="3"/>
      <c r="S26" s="3"/>
      <c r="T26" s="3"/>
    </row>
    <row r="27" spans="1:24" x14ac:dyDescent="0.25">
      <c r="A27" s="3"/>
      <c r="C27" s="2"/>
      <c r="D27" s="2"/>
      <c r="E27" s="2"/>
      <c r="F27" s="2"/>
      <c r="G27" s="2"/>
      <c r="H27" s="2"/>
      <c r="I27" s="2"/>
      <c r="J27" s="2"/>
      <c r="K27" s="2"/>
      <c r="M27" s="3"/>
      <c r="N27" s="3"/>
      <c r="O27" s="3"/>
      <c r="P27" s="3"/>
      <c r="Q27" s="3"/>
      <c r="R27" s="3"/>
      <c r="S27" s="3"/>
      <c r="T27" s="3"/>
    </row>
    <row r="28" spans="1:24" s="3" customFormat="1" x14ac:dyDescent="0.25">
      <c r="A28" s="3" t="s">
        <v>12</v>
      </c>
      <c r="F28" s="3" t="s">
        <v>19</v>
      </c>
      <c r="K28" s="3" t="s">
        <v>20</v>
      </c>
      <c r="P28" s="3" t="s">
        <v>21</v>
      </c>
      <c r="U28" s="3" t="s">
        <v>35</v>
      </c>
      <c r="V28"/>
      <c r="W28"/>
      <c r="X28"/>
    </row>
    <row r="29" spans="1:24" s="3" customFormat="1" x14ac:dyDescent="0.25">
      <c r="A29" s="3" t="s">
        <v>10</v>
      </c>
      <c r="F29" s="3" t="s">
        <v>30</v>
      </c>
      <c r="K29" s="3" t="s">
        <v>31</v>
      </c>
      <c r="M29"/>
      <c r="N29"/>
      <c r="O29"/>
      <c r="P29" s="3" t="s">
        <v>34</v>
      </c>
      <c r="Q29"/>
      <c r="R29"/>
      <c r="S29"/>
      <c r="T29"/>
      <c r="U29" s="3" t="s">
        <v>36</v>
      </c>
      <c r="V29"/>
      <c r="W29"/>
      <c r="X29"/>
    </row>
    <row r="30" spans="1:24" x14ac:dyDescent="0.25">
      <c r="A30" t="s">
        <v>13</v>
      </c>
      <c r="F30" s="6" t="s">
        <v>13</v>
      </c>
      <c r="K30" s="6" t="s">
        <v>13</v>
      </c>
      <c r="P30" t="s">
        <v>13</v>
      </c>
      <c r="U30" t="s">
        <v>13</v>
      </c>
    </row>
    <row r="31" spans="1:24" x14ac:dyDescent="0.25">
      <c r="A31" s="3"/>
      <c r="B31" s="3" t="s">
        <v>14</v>
      </c>
      <c r="C31" t="s">
        <v>15</v>
      </c>
      <c r="D31" t="s">
        <v>16</v>
      </c>
      <c r="G31" t="s">
        <v>14</v>
      </c>
      <c r="H31" t="s">
        <v>15</v>
      </c>
      <c r="I31" t="s">
        <v>16</v>
      </c>
      <c r="L31" t="s">
        <v>14</v>
      </c>
      <c r="M31" t="s">
        <v>15</v>
      </c>
      <c r="N31" t="s">
        <v>16</v>
      </c>
      <c r="Q31" t="s">
        <v>14</v>
      </c>
      <c r="R31" t="s">
        <v>15</v>
      </c>
      <c r="S31" t="s">
        <v>16</v>
      </c>
      <c r="V31" t="s">
        <v>14</v>
      </c>
      <c r="W31" t="s">
        <v>15</v>
      </c>
      <c r="X31" t="s">
        <v>16</v>
      </c>
    </row>
    <row r="32" spans="1:24" x14ac:dyDescent="0.25">
      <c r="A32" t="s">
        <v>26</v>
      </c>
      <c r="B32" s="11">
        <v>-8.4107190599999999</v>
      </c>
      <c r="C32" s="11">
        <v>1.4886323200000001E-2</v>
      </c>
      <c r="F32" t="s">
        <v>26</v>
      </c>
      <c r="G32" s="11">
        <v>-8.2731166799999993</v>
      </c>
      <c r="H32" s="11">
        <v>1.4682386699999999E-2</v>
      </c>
      <c r="K32" t="s">
        <v>26</v>
      </c>
      <c r="L32" s="11">
        <v>-8.26342453</v>
      </c>
      <c r="M32" s="11">
        <v>1.4851614000000001E-2</v>
      </c>
      <c r="P32" t="s">
        <v>26</v>
      </c>
      <c r="Q32" s="11">
        <v>-8.3253859699999992</v>
      </c>
      <c r="R32" s="11">
        <v>1.6234809199999999E-2</v>
      </c>
      <c r="U32" t="s">
        <v>26</v>
      </c>
      <c r="V32" s="11">
        <v>-8.4093581279999992</v>
      </c>
      <c r="W32" s="11">
        <v>1.4885704E-2</v>
      </c>
    </row>
    <row r="33" spans="1:24" x14ac:dyDescent="0.25">
      <c r="A33" t="s">
        <v>27</v>
      </c>
      <c r="B33" s="11">
        <v>3.1392094300000002</v>
      </c>
      <c r="C33" s="11">
        <v>3.4362555000000002E-3</v>
      </c>
      <c r="F33" t="s">
        <v>32</v>
      </c>
      <c r="G33" s="11">
        <v>6.8183369999999993E-2</v>
      </c>
      <c r="H33" s="11">
        <v>2.3012417000000001E-3</v>
      </c>
      <c r="K33" t="s">
        <v>33</v>
      </c>
      <c r="L33" s="11">
        <v>1.50808E-2</v>
      </c>
      <c r="M33" s="11">
        <v>5.1867180000000001E-4</v>
      </c>
      <c r="P33" t="s">
        <v>32</v>
      </c>
      <c r="Q33" s="11">
        <v>0.35542776999999998</v>
      </c>
      <c r="R33" s="11">
        <v>3.88829521E-2</v>
      </c>
      <c r="U33" t="s">
        <v>37</v>
      </c>
      <c r="V33" s="11">
        <v>2.7912710000000001E-3</v>
      </c>
      <c r="W33" s="11">
        <v>1.030352E-3</v>
      </c>
    </row>
    <row r="34" spans="1:24" x14ac:dyDescent="0.25">
      <c r="A34" t="s">
        <v>28</v>
      </c>
      <c r="B34" s="11">
        <v>8.3891350000000003E-2</v>
      </c>
      <c r="C34" s="11">
        <v>7.5504179999999997E-4</v>
      </c>
      <c r="F34" t="s">
        <v>27</v>
      </c>
      <c r="G34" s="11">
        <v>3.1023419099999998</v>
      </c>
      <c r="H34" s="11">
        <v>3.4475422000000001E-3</v>
      </c>
      <c r="K34" t="s">
        <v>27</v>
      </c>
      <c r="L34" s="11">
        <v>3.10013966</v>
      </c>
      <c r="M34" s="11">
        <v>3.4915662999999999E-3</v>
      </c>
      <c r="P34" t="s">
        <v>27</v>
      </c>
      <c r="Q34" s="11">
        <v>3.1146579299999999</v>
      </c>
      <c r="R34" s="11">
        <v>3.8145321999999999E-3</v>
      </c>
      <c r="U34" t="s">
        <v>27</v>
      </c>
      <c r="V34" s="11">
        <v>3.138735525</v>
      </c>
      <c r="W34" s="11">
        <v>3.43867E-3</v>
      </c>
    </row>
    <row r="35" spans="1:24" x14ac:dyDescent="0.25">
      <c r="A35" t="s">
        <v>29</v>
      </c>
      <c r="B35" s="11">
        <v>-13064.13</v>
      </c>
      <c r="F35" t="s">
        <v>28</v>
      </c>
      <c r="G35" s="11">
        <v>7.8492450000000005E-2</v>
      </c>
      <c r="H35" s="11">
        <v>7.0643859999999998E-4</v>
      </c>
      <c r="J35" s="7"/>
      <c r="K35" s="7" t="s">
        <v>28</v>
      </c>
      <c r="L35" s="11">
        <v>7.8674830000000001E-2</v>
      </c>
      <c r="M35" s="11">
        <v>7.0809439999999996E-4</v>
      </c>
      <c r="N35" s="7"/>
      <c r="O35" s="7"/>
      <c r="P35" t="s">
        <v>33</v>
      </c>
      <c r="Q35" s="11">
        <v>-6.4703910000000003E-2</v>
      </c>
      <c r="R35" s="11">
        <v>8.7434275999999991E-3</v>
      </c>
      <c r="U35" t="s">
        <v>28</v>
      </c>
      <c r="V35" s="11">
        <v>8.3838657999999996E-2</v>
      </c>
      <c r="W35" s="11">
        <v>7.5452899999999999E-4</v>
      </c>
    </row>
    <row r="36" spans="1:24" x14ac:dyDescent="0.25">
      <c r="F36" t="s">
        <v>29</v>
      </c>
      <c r="G36" s="11">
        <v>-13885.07</v>
      </c>
      <c r="J36" s="7"/>
      <c r="K36" t="s">
        <v>29</v>
      </c>
      <c r="L36" s="11">
        <v>-13856.59</v>
      </c>
      <c r="M36" s="7"/>
      <c r="N36" s="7"/>
      <c r="O36" s="7"/>
      <c r="P36" t="s">
        <v>28</v>
      </c>
      <c r="Q36" s="11">
        <v>7.8146980000000005E-2</v>
      </c>
      <c r="R36" s="11">
        <v>7.0333679999999999E-4</v>
      </c>
      <c r="U36" t="s">
        <v>29</v>
      </c>
      <c r="V36" s="11">
        <v>-13071.47</v>
      </c>
    </row>
    <row r="37" spans="1:24" x14ac:dyDescent="0.25">
      <c r="I37" s="8"/>
      <c r="J37" s="7"/>
      <c r="K37" s="7"/>
      <c r="L37" s="7"/>
      <c r="M37" s="7"/>
      <c r="N37" s="8"/>
      <c r="O37" s="7"/>
      <c r="P37" t="s">
        <v>29</v>
      </c>
      <c r="Q37" s="11">
        <v>-13939.6</v>
      </c>
      <c r="X37" s="8"/>
    </row>
    <row r="38" spans="1:24" x14ac:dyDescent="0.25">
      <c r="J38" s="7"/>
      <c r="K38" s="7"/>
      <c r="L38" s="7"/>
      <c r="M38" s="7"/>
      <c r="N38" s="7"/>
      <c r="O38" s="7"/>
      <c r="S38" s="8"/>
    </row>
    <row r="39" spans="1:24" x14ac:dyDescent="0.25">
      <c r="J39" s="7"/>
      <c r="K39" s="7"/>
      <c r="L39" s="7"/>
      <c r="M39" s="7"/>
      <c r="N39" s="7"/>
      <c r="O39" s="7"/>
    </row>
    <row r="40" spans="1:24" x14ac:dyDescent="0.25">
      <c r="A40" s="3" t="s">
        <v>22</v>
      </c>
      <c r="F40" s="3" t="s">
        <v>23</v>
      </c>
      <c r="G40" s="7"/>
      <c r="H40" s="7"/>
      <c r="I40" s="7"/>
      <c r="J40" s="7"/>
      <c r="K40" s="3" t="s">
        <v>24</v>
      </c>
      <c r="P40" s="3" t="s">
        <v>25</v>
      </c>
      <c r="Q40" s="3"/>
      <c r="R40" s="3"/>
      <c r="S40" s="3"/>
      <c r="T40" s="3"/>
      <c r="U40" s="3" t="s">
        <v>49</v>
      </c>
      <c r="V40" s="3"/>
      <c r="W40" s="3"/>
      <c r="X40" s="3"/>
    </row>
    <row r="41" spans="1:24" x14ac:dyDescent="0.25">
      <c r="A41" s="3" t="s">
        <v>38</v>
      </c>
      <c r="F41" s="3" t="s">
        <v>40</v>
      </c>
      <c r="G41" s="7"/>
      <c r="H41" s="7"/>
      <c r="I41" s="7"/>
      <c r="J41" s="7"/>
      <c r="K41" s="3" t="s">
        <v>43</v>
      </c>
      <c r="P41" s="3" t="s">
        <v>44</v>
      </c>
      <c r="Q41" s="3"/>
      <c r="R41" s="3"/>
      <c r="S41" s="3"/>
      <c r="T41" s="3"/>
      <c r="U41" s="3" t="s">
        <v>48</v>
      </c>
      <c r="V41" s="3"/>
      <c r="W41" s="3"/>
      <c r="X41" s="3"/>
    </row>
    <row r="42" spans="1:24" x14ac:dyDescent="0.25">
      <c r="A42" t="s">
        <v>13</v>
      </c>
      <c r="F42" s="7" t="s">
        <v>13</v>
      </c>
      <c r="G42" s="7"/>
      <c r="H42" s="7"/>
      <c r="I42" s="7"/>
      <c r="J42" s="7"/>
      <c r="K42" t="s">
        <v>13</v>
      </c>
      <c r="L42" t="s">
        <v>53</v>
      </c>
      <c r="P42" s="3" t="s">
        <v>13</v>
      </c>
      <c r="U42" t="s">
        <v>13</v>
      </c>
    </row>
    <row r="43" spans="1:24" x14ac:dyDescent="0.25">
      <c r="B43" t="s">
        <v>14</v>
      </c>
      <c r="C43" t="s">
        <v>15</v>
      </c>
      <c r="D43" t="s">
        <v>16</v>
      </c>
      <c r="F43" s="7"/>
      <c r="G43" s="7" t="s">
        <v>14</v>
      </c>
      <c r="H43" s="7" t="s">
        <v>15</v>
      </c>
      <c r="I43" s="7" t="s">
        <v>16</v>
      </c>
      <c r="J43" s="7"/>
      <c r="L43" t="s">
        <v>14</v>
      </c>
      <c r="M43" t="s">
        <v>15</v>
      </c>
      <c r="N43" t="s">
        <v>16</v>
      </c>
      <c r="Q43" t="s">
        <v>14</v>
      </c>
      <c r="R43" t="s">
        <v>15</v>
      </c>
      <c r="S43" t="s">
        <v>16</v>
      </c>
      <c r="V43" t="s">
        <v>14</v>
      </c>
      <c r="W43" t="s">
        <v>15</v>
      </c>
      <c r="X43" t="s">
        <v>16</v>
      </c>
    </row>
    <row r="44" spans="1:24" x14ac:dyDescent="0.25">
      <c r="A44" t="s">
        <v>26</v>
      </c>
      <c r="B44" s="11">
        <v>-8.4093649399999997</v>
      </c>
      <c r="C44" s="11">
        <v>1.4890142699999999E-2</v>
      </c>
      <c r="F44" s="7" t="s">
        <v>26</v>
      </c>
      <c r="G44" s="11">
        <v>-8.4135255699999991</v>
      </c>
      <c r="H44" s="11">
        <v>1.48886807E-2</v>
      </c>
      <c r="I44" s="7"/>
      <c r="J44" s="7"/>
      <c r="K44" t="s">
        <v>26</v>
      </c>
      <c r="M44" s="8"/>
      <c r="P44" t="s">
        <v>26</v>
      </c>
      <c r="Q44" s="11">
        <v>-8.4135920899999999</v>
      </c>
      <c r="R44" s="11">
        <v>1.48906318E-2</v>
      </c>
      <c r="U44" t="s">
        <v>26</v>
      </c>
      <c r="V44" s="11">
        <v>-8.2682193700000006</v>
      </c>
      <c r="W44" s="11">
        <v>1.47015163E-2</v>
      </c>
    </row>
    <row r="45" spans="1:24" x14ac:dyDescent="0.25">
      <c r="A45" t="s">
        <v>39</v>
      </c>
      <c r="B45" s="11">
        <v>5.7897999999999999E-4</v>
      </c>
      <c r="C45" s="11">
        <v>2.3646170000000001E-4</v>
      </c>
      <c r="F45" s="7" t="s">
        <v>37</v>
      </c>
      <c r="G45" s="11">
        <v>8.7134970000000006E-2</v>
      </c>
      <c r="H45" s="11">
        <v>1.8363726300000001E-2</v>
      </c>
      <c r="I45" s="7"/>
      <c r="J45" s="7"/>
      <c r="K45" t="s">
        <v>41</v>
      </c>
      <c r="M45" s="8"/>
      <c r="P45" t="s">
        <v>37</v>
      </c>
      <c r="Q45" s="11">
        <v>8.712897E-2</v>
      </c>
      <c r="R45" s="11">
        <v>1.8366132699999999E-2</v>
      </c>
      <c r="U45" t="s">
        <v>37</v>
      </c>
      <c r="V45" s="11">
        <v>5.7241140000000003E-2</v>
      </c>
      <c r="W45" s="11">
        <v>1.7165538899999999E-2</v>
      </c>
    </row>
    <row r="46" spans="1:24" x14ac:dyDescent="0.25">
      <c r="A46" t="s">
        <v>27</v>
      </c>
      <c r="B46" s="11">
        <v>3.1387499800000001</v>
      </c>
      <c r="C46" s="11">
        <v>3.4399193000000002E-3</v>
      </c>
      <c r="F46" s="7" t="s">
        <v>27</v>
      </c>
      <c r="G46" s="11">
        <v>3.1397388400000001</v>
      </c>
      <c r="H46" s="11">
        <v>3.4399350999999999E-3</v>
      </c>
      <c r="I46" s="7"/>
      <c r="J46" s="7"/>
      <c r="K46" t="s">
        <v>27</v>
      </c>
      <c r="L46" s="8"/>
      <c r="M46" s="8"/>
      <c r="P46" t="s">
        <v>45</v>
      </c>
      <c r="Q46" s="11">
        <v>0</v>
      </c>
      <c r="R46" s="11">
        <v>0.1983153714</v>
      </c>
      <c r="U46" t="s">
        <v>32</v>
      </c>
      <c r="V46" s="11">
        <v>7.0131470000000001E-2</v>
      </c>
      <c r="W46" s="11">
        <v>2.3187459E-3</v>
      </c>
    </row>
    <row r="47" spans="1:24" x14ac:dyDescent="0.25">
      <c r="A47" t="s">
        <v>28</v>
      </c>
      <c r="B47" s="11">
        <v>8.3853479999999994E-2</v>
      </c>
      <c r="C47" s="11">
        <v>7.5473879999999997E-4</v>
      </c>
      <c r="F47" s="7" t="s">
        <v>39</v>
      </c>
      <c r="G47" s="11">
        <v>-1.9383640000000001E-2</v>
      </c>
      <c r="H47" s="11">
        <v>4.2136567999999999E-3</v>
      </c>
      <c r="I47" s="7"/>
      <c r="J47" s="7"/>
      <c r="K47" t="s">
        <v>42</v>
      </c>
      <c r="L47" s="8"/>
      <c r="M47" s="8"/>
      <c r="P47" t="s">
        <v>27</v>
      </c>
      <c r="Q47" s="11">
        <v>3.1397561600000001</v>
      </c>
      <c r="R47" s="11">
        <v>3.4403859000000001E-3</v>
      </c>
      <c r="U47" t="s">
        <v>27</v>
      </c>
      <c r="V47" s="11">
        <v>3.1006881399999999</v>
      </c>
      <c r="W47" s="11">
        <v>3.4601364000000001E-3</v>
      </c>
    </row>
    <row r="48" spans="1:24" x14ac:dyDescent="0.25">
      <c r="A48" t="s">
        <v>29</v>
      </c>
      <c r="B48" s="11">
        <v>-13070.12</v>
      </c>
      <c r="F48" s="7" t="s">
        <v>28</v>
      </c>
      <c r="G48" s="11">
        <v>8.3698449999999994E-2</v>
      </c>
      <c r="H48" s="11">
        <v>7.5331050000000004E-4</v>
      </c>
      <c r="I48" s="7"/>
      <c r="J48" s="7"/>
      <c r="K48" t="s">
        <v>28</v>
      </c>
      <c r="L48" s="8"/>
      <c r="M48" s="8"/>
      <c r="P48" t="s">
        <v>39</v>
      </c>
      <c r="Q48" s="11">
        <v>-1.9380250000000002E-2</v>
      </c>
      <c r="R48" s="11">
        <v>4.2142089000000004E-3</v>
      </c>
      <c r="U48" t="s">
        <v>39</v>
      </c>
      <c r="V48" s="11">
        <v>-1.154707E-2</v>
      </c>
      <c r="W48" s="11">
        <v>3.9407180999999998E-3</v>
      </c>
    </row>
    <row r="49" spans="1:24" x14ac:dyDescent="0.25">
      <c r="D49" s="8"/>
      <c r="F49" t="s">
        <v>29</v>
      </c>
      <c r="G49" s="11">
        <v>-13092.6</v>
      </c>
      <c r="H49" s="7"/>
      <c r="I49" s="7"/>
      <c r="J49" s="7"/>
      <c r="K49" t="s">
        <v>29</v>
      </c>
      <c r="P49" t="s">
        <v>46</v>
      </c>
      <c r="Q49" s="11">
        <v>0</v>
      </c>
      <c r="R49" s="11">
        <v>7.6636404699999994E-2</v>
      </c>
      <c r="U49" t="s">
        <v>28</v>
      </c>
      <c r="V49" s="11">
        <v>7.8107460000000004E-2</v>
      </c>
      <c r="W49" s="11">
        <v>7.0297489999999996E-4</v>
      </c>
    </row>
    <row r="50" spans="1:24" x14ac:dyDescent="0.25">
      <c r="F50" s="7"/>
      <c r="G50" s="7"/>
      <c r="H50" s="7"/>
      <c r="I50" s="8"/>
      <c r="J50" s="7"/>
      <c r="N50" s="8"/>
      <c r="P50" t="s">
        <v>28</v>
      </c>
      <c r="Q50" s="11">
        <v>8.3709409999999998E-2</v>
      </c>
      <c r="R50" s="11">
        <v>7.535574E-4</v>
      </c>
      <c r="U50" t="s">
        <v>29</v>
      </c>
      <c r="V50" s="11">
        <v>-13945.78</v>
      </c>
    </row>
    <row r="51" spans="1:24" x14ac:dyDescent="0.25">
      <c r="J51" s="7"/>
      <c r="K51" s="7"/>
      <c r="L51" s="7"/>
      <c r="M51" s="7"/>
      <c r="N51" s="7"/>
      <c r="O51" s="7"/>
      <c r="P51" t="s">
        <v>29</v>
      </c>
      <c r="Q51" s="11">
        <v>-13092.6</v>
      </c>
      <c r="X51" s="8"/>
    </row>
    <row r="52" spans="1:24" x14ac:dyDescent="0.25">
      <c r="J52" s="3"/>
      <c r="S52" s="8"/>
    </row>
    <row r="53" spans="1:24" x14ac:dyDescent="0.25">
      <c r="A53" s="3" t="s">
        <v>47</v>
      </c>
      <c r="B53" s="3"/>
      <c r="C53" s="3"/>
      <c r="D53" s="3"/>
      <c r="E53" s="3"/>
      <c r="F53" s="3" t="s">
        <v>50</v>
      </c>
      <c r="J53" s="3"/>
      <c r="K53" s="3" t="s">
        <v>55</v>
      </c>
      <c r="P53" s="3" t="s">
        <v>57</v>
      </c>
      <c r="U53" s="3" t="s">
        <v>59</v>
      </c>
      <c r="W53" s="4"/>
    </row>
    <row r="54" spans="1:24" x14ac:dyDescent="0.25">
      <c r="A54" s="3" t="s">
        <v>52</v>
      </c>
      <c r="B54" s="3"/>
      <c r="C54" s="3"/>
      <c r="D54" s="3"/>
      <c r="E54" s="3"/>
      <c r="F54" s="3" t="s">
        <v>51</v>
      </c>
      <c r="K54" t="s">
        <v>54</v>
      </c>
      <c r="P54" t="s">
        <v>56</v>
      </c>
      <c r="U54" t="s">
        <v>58</v>
      </c>
      <c r="W54" s="4"/>
    </row>
    <row r="55" spans="1:24" x14ac:dyDescent="0.25">
      <c r="A55" t="s">
        <v>13</v>
      </c>
      <c r="F55" t="s">
        <v>13</v>
      </c>
      <c r="K55" t="s">
        <v>13</v>
      </c>
      <c r="P55" t="s">
        <v>13</v>
      </c>
      <c r="U55" t="s">
        <v>13</v>
      </c>
    </row>
    <row r="56" spans="1:24" x14ac:dyDescent="0.25">
      <c r="B56" t="s">
        <v>14</v>
      </c>
      <c r="C56" t="s">
        <v>15</v>
      </c>
      <c r="D56" t="s">
        <v>16</v>
      </c>
      <c r="G56" t="s">
        <v>14</v>
      </c>
      <c r="H56" t="s">
        <v>15</v>
      </c>
      <c r="I56" t="s">
        <v>16</v>
      </c>
      <c r="L56" t="s">
        <v>14</v>
      </c>
      <c r="M56" t="s">
        <v>15</v>
      </c>
      <c r="N56" t="s">
        <v>16</v>
      </c>
      <c r="Q56" t="s">
        <v>14</v>
      </c>
      <c r="R56" t="s">
        <v>15</v>
      </c>
      <c r="S56" t="s">
        <v>16</v>
      </c>
      <c r="V56" t="s">
        <v>14</v>
      </c>
      <c r="W56" t="s">
        <v>15</v>
      </c>
      <c r="X56" t="s">
        <v>16</v>
      </c>
    </row>
    <row r="57" spans="1:24" x14ac:dyDescent="0.25">
      <c r="A57" t="s">
        <v>26</v>
      </c>
      <c r="B57" s="11">
        <v>-8.2579298600000008</v>
      </c>
      <c r="C57" s="11">
        <v>1.487687E-2</v>
      </c>
      <c r="F57" t="s">
        <v>26</v>
      </c>
      <c r="G57" s="11">
        <v>-8.3170504199999993</v>
      </c>
      <c r="H57" s="11">
        <v>1.63054607E-2</v>
      </c>
      <c r="K57" t="s">
        <v>26</v>
      </c>
      <c r="L57" s="8"/>
      <c r="M57" s="8"/>
      <c r="P57" t="s">
        <v>26</v>
      </c>
      <c r="Q57" s="8"/>
      <c r="R57" s="8"/>
      <c r="U57" t="s">
        <v>26</v>
      </c>
      <c r="V57" s="8"/>
      <c r="W57" s="8"/>
    </row>
    <row r="58" spans="1:24" x14ac:dyDescent="0.25">
      <c r="A58" t="s">
        <v>37</v>
      </c>
      <c r="B58" s="11">
        <v>5.7857230000000003E-2</v>
      </c>
      <c r="C58" s="11">
        <v>1.7203436499999999E-2</v>
      </c>
      <c r="F58" t="s">
        <v>37</v>
      </c>
      <c r="G58" s="11">
        <v>5.6812649999999999E-2</v>
      </c>
      <c r="H58" s="11">
        <v>1.7101490300000001E-2</v>
      </c>
      <c r="K58" t="s">
        <v>32</v>
      </c>
      <c r="L58" s="8"/>
      <c r="M58" s="8"/>
      <c r="P58" t="s">
        <v>41</v>
      </c>
      <c r="Q58" s="8"/>
      <c r="R58" s="8"/>
      <c r="U58" t="s">
        <v>32</v>
      </c>
      <c r="V58" s="8"/>
      <c r="W58" s="8"/>
    </row>
    <row r="59" spans="1:24" x14ac:dyDescent="0.25">
      <c r="A59" t="s">
        <v>27</v>
      </c>
      <c r="B59" s="11">
        <v>3.0983325499999999</v>
      </c>
      <c r="C59" s="11">
        <v>3.5060355E-3</v>
      </c>
      <c r="F59" t="s">
        <v>32</v>
      </c>
      <c r="G59" s="11">
        <v>0.33436559999999999</v>
      </c>
      <c r="H59" s="11">
        <v>3.8844756100000002E-2</v>
      </c>
      <c r="K59" t="s">
        <v>41</v>
      </c>
      <c r="L59" s="8"/>
      <c r="M59" s="8"/>
      <c r="P59" t="s">
        <v>27</v>
      </c>
      <c r="Q59" s="8"/>
      <c r="R59" s="8"/>
      <c r="U59" t="s">
        <v>41</v>
      </c>
      <c r="V59" s="8"/>
      <c r="W59" s="8"/>
    </row>
    <row r="60" spans="1:24" x14ac:dyDescent="0.25">
      <c r="A60" t="s">
        <v>39</v>
      </c>
      <c r="B60" s="11">
        <v>-1.167005E-2</v>
      </c>
      <c r="C60" s="11">
        <v>3.9494821999999999E-3</v>
      </c>
      <c r="F60" t="s">
        <v>27</v>
      </c>
      <c r="G60" s="11">
        <v>3.1122388000000001</v>
      </c>
      <c r="H60" s="11">
        <v>3.8414054000000001E-3</v>
      </c>
      <c r="K60" t="s">
        <v>27</v>
      </c>
      <c r="L60" s="8"/>
      <c r="M60" s="8"/>
      <c r="P60" t="s">
        <v>33</v>
      </c>
      <c r="Q60" s="8"/>
      <c r="R60" s="8"/>
      <c r="U60" t="s">
        <v>27</v>
      </c>
      <c r="V60" s="8"/>
      <c r="W60" s="8"/>
    </row>
    <row r="61" spans="1:24" x14ac:dyDescent="0.25">
      <c r="A61" t="s">
        <v>33</v>
      </c>
      <c r="B61" s="11">
        <v>1.554315E-2</v>
      </c>
      <c r="C61" s="11">
        <v>5.2295029999999999E-4</v>
      </c>
      <c r="F61" t="s">
        <v>39</v>
      </c>
      <c r="G61" s="11">
        <v>-1.158468E-2</v>
      </c>
      <c r="H61" s="11">
        <v>3.9259916000000004E-3</v>
      </c>
      <c r="K61" t="s">
        <v>42</v>
      </c>
      <c r="L61" s="8"/>
      <c r="M61" s="8"/>
      <c r="P61" t="s">
        <v>42</v>
      </c>
      <c r="Q61" s="8"/>
      <c r="R61" s="8"/>
      <c r="U61" t="s">
        <v>33</v>
      </c>
      <c r="V61" s="8"/>
      <c r="W61" s="8"/>
    </row>
    <row r="62" spans="1:24" x14ac:dyDescent="0.25">
      <c r="A62" t="s">
        <v>28</v>
      </c>
      <c r="B62" s="11">
        <v>7.828135E-2</v>
      </c>
      <c r="C62" s="11">
        <v>7.0454440000000001E-4</v>
      </c>
      <c r="F62" t="s">
        <v>33</v>
      </c>
      <c r="G62" s="11">
        <v>-5.9566220000000003E-2</v>
      </c>
      <c r="H62" s="11">
        <v>8.7412578000000008E-3</v>
      </c>
      <c r="K62" t="s">
        <v>28</v>
      </c>
      <c r="L62" s="8"/>
      <c r="M62" s="8"/>
      <c r="P62" t="s">
        <v>28</v>
      </c>
      <c r="Q62" s="8"/>
      <c r="R62" s="8"/>
      <c r="U62" t="s">
        <v>42</v>
      </c>
      <c r="V62" s="8"/>
      <c r="W62" s="8"/>
    </row>
    <row r="63" spans="1:24" x14ac:dyDescent="0.25">
      <c r="A63" t="s">
        <v>29</v>
      </c>
      <c r="B63" s="11">
        <v>-13918.38</v>
      </c>
      <c r="F63" t="s">
        <v>28</v>
      </c>
      <c r="G63" s="11">
        <v>7.7815499999999996E-2</v>
      </c>
      <c r="H63" s="11">
        <v>7.0035110000000002E-4</v>
      </c>
      <c r="U63" t="s">
        <v>28</v>
      </c>
      <c r="V63" s="8"/>
      <c r="W63" s="8"/>
    </row>
    <row r="64" spans="1:24" x14ac:dyDescent="0.25">
      <c r="C64" s="4"/>
      <c r="D64" s="8"/>
      <c r="F64" t="s">
        <v>29</v>
      </c>
      <c r="G64" s="11">
        <v>-13992.05</v>
      </c>
      <c r="K64">
        <v>-2</v>
      </c>
      <c r="L64" t="s">
        <v>17</v>
      </c>
      <c r="M64" t="s">
        <v>18</v>
      </c>
      <c r="N64" s="8"/>
      <c r="P64">
        <v>-2</v>
      </c>
      <c r="Q64" t="s">
        <v>17</v>
      </c>
      <c r="R64" t="s">
        <v>18</v>
      </c>
      <c r="S64" s="8"/>
    </row>
    <row r="65" spans="1:24" x14ac:dyDescent="0.25">
      <c r="C65" s="4"/>
      <c r="I65" s="8"/>
      <c r="U65">
        <v>-2</v>
      </c>
      <c r="V65" t="s">
        <v>17</v>
      </c>
      <c r="W65" t="s">
        <v>18</v>
      </c>
      <c r="X65" s="8"/>
    </row>
    <row r="67" spans="1:24" x14ac:dyDescent="0.25">
      <c r="A67" s="3" t="s">
        <v>61</v>
      </c>
      <c r="F67" s="3" t="s">
        <v>62</v>
      </c>
      <c r="K67" s="3" t="s">
        <v>65</v>
      </c>
      <c r="P67" s="3" t="s">
        <v>68</v>
      </c>
      <c r="U67" s="3" t="s">
        <v>71</v>
      </c>
    </row>
    <row r="68" spans="1:24" x14ac:dyDescent="0.25">
      <c r="A68" s="3" t="s">
        <v>60</v>
      </c>
      <c r="F68" s="3" t="s">
        <v>63</v>
      </c>
      <c r="K68" s="3" t="s">
        <v>64</v>
      </c>
      <c r="P68" s="3" t="s">
        <v>67</v>
      </c>
      <c r="U68" s="3" t="s">
        <v>70</v>
      </c>
    </row>
    <row r="69" spans="1:24" x14ac:dyDescent="0.25">
      <c r="A69" t="s">
        <v>13</v>
      </c>
      <c r="F69" t="s">
        <v>13</v>
      </c>
      <c r="K69" t="s">
        <v>13</v>
      </c>
      <c r="P69" t="s">
        <v>13</v>
      </c>
      <c r="U69" t="s">
        <v>13</v>
      </c>
    </row>
    <row r="70" spans="1:24" x14ac:dyDescent="0.25">
      <c r="B70" t="s">
        <v>14</v>
      </c>
      <c r="C70" t="s">
        <v>15</v>
      </c>
      <c r="D70" t="s">
        <v>16</v>
      </c>
      <c r="G70" t="s">
        <v>14</v>
      </c>
      <c r="H70" t="s">
        <v>15</v>
      </c>
      <c r="I70" t="s">
        <v>16</v>
      </c>
      <c r="L70" t="s">
        <v>14</v>
      </c>
      <c r="M70" t="s">
        <v>15</v>
      </c>
      <c r="N70" t="s">
        <v>16</v>
      </c>
      <c r="Q70" t="s">
        <v>14</v>
      </c>
      <c r="R70" t="s">
        <v>15</v>
      </c>
      <c r="S70" t="s">
        <v>16</v>
      </c>
      <c r="V70" t="s">
        <v>14</v>
      </c>
      <c r="W70" t="s">
        <v>15</v>
      </c>
      <c r="X70" t="s">
        <v>16</v>
      </c>
    </row>
    <row r="71" spans="1:24" x14ac:dyDescent="0.25">
      <c r="A71" t="s">
        <v>26</v>
      </c>
      <c r="B71" s="11">
        <v>-8.2648088980000001</v>
      </c>
      <c r="C71" s="11">
        <v>1.46656502E-2</v>
      </c>
      <c r="F71" t="s">
        <v>26</v>
      </c>
      <c r="G71" s="11">
        <v>-8.2541495699999992</v>
      </c>
      <c r="H71" s="11">
        <v>1.4847997200000001E-2</v>
      </c>
      <c r="K71" t="s">
        <v>26</v>
      </c>
      <c r="L71" s="11">
        <v>-8.2621707739999994</v>
      </c>
      <c r="M71" s="11">
        <v>1.47119808E-2</v>
      </c>
      <c r="P71" t="s">
        <v>26</v>
      </c>
      <c r="Q71" s="11">
        <v>-8.2637841099999996</v>
      </c>
      <c r="R71" s="11">
        <v>1.47124223E-2</v>
      </c>
      <c r="U71" t="s">
        <v>26</v>
      </c>
      <c r="V71" s="11">
        <v>-8.2514858400000008</v>
      </c>
      <c r="W71" s="11">
        <v>1.4902000800000001E-2</v>
      </c>
    </row>
    <row r="72" spans="1:24" x14ac:dyDescent="0.25">
      <c r="A72" t="s">
        <v>37</v>
      </c>
      <c r="B72" s="11">
        <v>7.0210569999999998E-3</v>
      </c>
      <c r="C72" s="11">
        <v>9.705626E-4</v>
      </c>
      <c r="F72" t="s">
        <v>27</v>
      </c>
      <c r="G72" s="11">
        <v>3.0974056800000001</v>
      </c>
      <c r="H72" s="11">
        <v>3.498396E-3</v>
      </c>
      <c r="K72" t="s">
        <v>66</v>
      </c>
      <c r="L72" s="11">
        <v>7.7010109999999998E-3</v>
      </c>
      <c r="M72" s="11">
        <v>1.1161649999999999E-3</v>
      </c>
      <c r="P72" t="s">
        <v>37</v>
      </c>
      <c r="Q72" s="11">
        <v>4.9738459999999996E-3</v>
      </c>
      <c r="R72" s="11">
        <v>1.9825732000000001E-3</v>
      </c>
      <c r="U72" t="s">
        <v>27</v>
      </c>
      <c r="V72" s="11">
        <v>3.0967251999999998</v>
      </c>
      <c r="W72" s="11">
        <v>3.5152057999999998E-3</v>
      </c>
    </row>
    <row r="73" spans="1:24" x14ac:dyDescent="0.25">
      <c r="A73" t="s">
        <v>32</v>
      </c>
      <c r="B73" s="11">
        <v>7.0578460999999995E-2</v>
      </c>
      <c r="C73" s="11">
        <v>2.3153495000000001E-3</v>
      </c>
      <c r="F73" t="s">
        <v>39</v>
      </c>
      <c r="G73" s="11">
        <v>1.5917399999999999E-3</v>
      </c>
      <c r="H73" s="11">
        <v>2.2352449999999999E-4</v>
      </c>
      <c r="K73" t="s">
        <v>32</v>
      </c>
      <c r="L73" s="11">
        <v>7.1489277000000004E-2</v>
      </c>
      <c r="M73" s="11">
        <v>2.3419706999999999E-3</v>
      </c>
      <c r="P73" t="s">
        <v>66</v>
      </c>
      <c r="Q73" s="11">
        <v>2.7202569999999998E-3</v>
      </c>
      <c r="R73" s="11">
        <v>2.2791281000000001E-3</v>
      </c>
      <c r="U73" t="s">
        <v>72</v>
      </c>
      <c r="V73" s="11">
        <v>1.7497579999999999E-3</v>
      </c>
      <c r="W73" s="11">
        <v>2.5885349999999998E-4</v>
      </c>
    </row>
    <row r="74" spans="1:24" x14ac:dyDescent="0.25">
      <c r="A74" t="s">
        <v>27</v>
      </c>
      <c r="B74" s="11">
        <v>3.0998399650000001</v>
      </c>
      <c r="C74" s="11">
        <v>3.4504306999999998E-3</v>
      </c>
      <c r="F74" t="s">
        <v>33</v>
      </c>
      <c r="G74" s="11">
        <v>1.564399E-2</v>
      </c>
      <c r="H74" s="11">
        <v>5.2256739999999996E-4</v>
      </c>
      <c r="K74" t="s">
        <v>27</v>
      </c>
      <c r="L74" s="11">
        <v>3.0991652909999998</v>
      </c>
      <c r="M74" s="11">
        <v>3.4650881999999999E-3</v>
      </c>
      <c r="P74" t="s">
        <v>32</v>
      </c>
      <c r="Q74" s="11">
        <v>7.1139471999999995E-2</v>
      </c>
      <c r="R74" s="11">
        <v>2.3474750999999999E-3</v>
      </c>
      <c r="U74" t="s">
        <v>33</v>
      </c>
      <c r="V74" s="11">
        <v>1.5840081999999998E-2</v>
      </c>
      <c r="W74" s="11">
        <v>5.2882489999999999E-4</v>
      </c>
    </row>
    <row r="75" spans="1:24" x14ac:dyDescent="0.25">
      <c r="A75" t="s">
        <v>28</v>
      </c>
      <c r="B75" s="11">
        <v>7.8162242000000007E-2</v>
      </c>
      <c r="C75" s="11">
        <v>7.0347400000000005E-4</v>
      </c>
      <c r="F75" t="s">
        <v>28</v>
      </c>
      <c r="G75" s="11">
        <v>7.8352649999999996E-2</v>
      </c>
      <c r="H75" s="11">
        <v>7.0518049999999997E-4</v>
      </c>
      <c r="K75" t="s">
        <v>28</v>
      </c>
      <c r="L75" s="11">
        <v>7.8191999999999998E-2</v>
      </c>
      <c r="M75" s="11">
        <v>7.0374239999999996E-4</v>
      </c>
      <c r="P75" t="s">
        <v>27</v>
      </c>
      <c r="Q75" s="11">
        <v>3.0995296300000001</v>
      </c>
      <c r="R75" s="11">
        <v>3.4652056000000001E-3</v>
      </c>
      <c r="U75" t="s">
        <v>28</v>
      </c>
      <c r="V75" s="11">
        <v>7.8384503999999994E-2</v>
      </c>
      <c r="W75" s="11">
        <v>7.0547260000000005E-4</v>
      </c>
    </row>
    <row r="76" spans="1:24" x14ac:dyDescent="0.25">
      <c r="A76" t="s">
        <v>29</v>
      </c>
      <c r="B76" s="11">
        <v>-13937.19</v>
      </c>
      <c r="F76" t="s">
        <v>29</v>
      </c>
      <c r="G76" s="11">
        <v>-13907.07</v>
      </c>
      <c r="K76" t="s">
        <v>29</v>
      </c>
      <c r="L76" s="11">
        <v>-13932.5</v>
      </c>
      <c r="P76" t="s">
        <v>28</v>
      </c>
      <c r="Q76" s="11">
        <v>7.8152860000000005E-2</v>
      </c>
      <c r="R76" s="11">
        <v>7.0338889999999998E-4</v>
      </c>
      <c r="U76" t="s">
        <v>29</v>
      </c>
      <c r="V76" s="11">
        <v>-13902.12</v>
      </c>
    </row>
    <row r="77" spans="1:24" x14ac:dyDescent="0.25">
      <c r="D77" s="8"/>
      <c r="I77" s="8"/>
      <c r="N77" s="8"/>
      <c r="P77" t="s">
        <v>29</v>
      </c>
      <c r="Q77" s="11">
        <v>-13938.66</v>
      </c>
      <c r="X77" s="8"/>
    </row>
    <row r="78" spans="1:24" x14ac:dyDescent="0.25">
      <c r="S78" s="8"/>
    </row>
    <row r="80" spans="1:24" x14ac:dyDescent="0.25">
      <c r="A80" s="3" t="s">
        <v>73</v>
      </c>
      <c r="F80" s="3" t="s">
        <v>76</v>
      </c>
      <c r="K80" s="3" t="s">
        <v>78</v>
      </c>
    </row>
    <row r="81" spans="1:14" x14ac:dyDescent="0.25">
      <c r="A81" s="3" t="s">
        <v>74</v>
      </c>
      <c r="F81" s="3" t="s">
        <v>75</v>
      </c>
      <c r="K81" t="s">
        <v>77</v>
      </c>
    </row>
    <row r="82" spans="1:14" x14ac:dyDescent="0.25">
      <c r="A82" t="s">
        <v>13</v>
      </c>
      <c r="F82" t="s">
        <v>13</v>
      </c>
      <c r="K82" t="s">
        <v>13</v>
      </c>
    </row>
    <row r="83" spans="1:14" x14ac:dyDescent="0.25">
      <c r="B83" t="s">
        <v>14</v>
      </c>
      <c r="C83" t="s">
        <v>15</v>
      </c>
      <c r="D83" t="s">
        <v>16</v>
      </c>
      <c r="G83" t="s">
        <v>14</v>
      </c>
      <c r="H83" t="s">
        <v>15</v>
      </c>
      <c r="I83" t="s">
        <v>16</v>
      </c>
      <c r="L83" t="s">
        <v>14</v>
      </c>
      <c r="M83" t="s">
        <v>15</v>
      </c>
      <c r="N83" t="s">
        <v>16</v>
      </c>
    </row>
    <row r="84" spans="1:14" x14ac:dyDescent="0.25">
      <c r="A84" t="s">
        <v>26</v>
      </c>
      <c r="B84" s="11">
        <v>-8.2526241281000008</v>
      </c>
      <c r="C84" s="11">
        <v>1.49012646E-2</v>
      </c>
      <c r="F84" t="s">
        <v>26</v>
      </c>
      <c r="G84" s="11">
        <v>-8.3161909250000008</v>
      </c>
      <c r="H84" s="11">
        <v>1.6373757100000001E-2</v>
      </c>
      <c r="K84" t="s">
        <v>26</v>
      </c>
      <c r="L84" s="8"/>
      <c r="M84" s="8"/>
    </row>
    <row r="85" spans="1:14" x14ac:dyDescent="0.25">
      <c r="A85" t="s">
        <v>27</v>
      </c>
      <c r="B85" s="11">
        <v>3.0969927500000001</v>
      </c>
      <c r="C85" s="11">
        <v>3.5150203999999999E-3</v>
      </c>
      <c r="F85" t="s">
        <v>37</v>
      </c>
      <c r="G85" s="11">
        <v>4.6807014000000001E-2</v>
      </c>
      <c r="H85" s="11">
        <v>3.7591223200000003E-2</v>
      </c>
      <c r="K85" t="s">
        <v>41</v>
      </c>
      <c r="L85" s="8"/>
      <c r="M85" s="8"/>
    </row>
    <row r="86" spans="1:14" x14ac:dyDescent="0.25">
      <c r="A86" t="s">
        <v>39</v>
      </c>
      <c r="B86" s="11">
        <v>1.1287071000000001E-3</v>
      </c>
      <c r="C86" s="11">
        <v>4.4646589999999998E-4</v>
      </c>
      <c r="F86" t="s">
        <v>66</v>
      </c>
      <c r="G86" s="11">
        <v>9.1016889999999996E-3</v>
      </c>
      <c r="H86" s="11">
        <v>4.2486699599999997E-2</v>
      </c>
      <c r="K86" t="s">
        <v>79</v>
      </c>
      <c r="L86" s="8"/>
      <c r="M86" s="8"/>
    </row>
    <row r="87" spans="1:14" x14ac:dyDescent="0.25">
      <c r="A87" t="s">
        <v>72</v>
      </c>
      <c r="B87" s="11">
        <v>6.1890939999999998E-4</v>
      </c>
      <c r="C87" s="11">
        <v>5.1682150000000005E-4</v>
      </c>
      <c r="F87" t="s">
        <v>32</v>
      </c>
      <c r="G87" s="11">
        <v>0.336209694</v>
      </c>
      <c r="H87" s="11">
        <v>3.9093566400000002E-2</v>
      </c>
      <c r="K87" t="s">
        <v>32</v>
      </c>
      <c r="L87" s="8"/>
      <c r="M87" s="8"/>
    </row>
    <row r="88" spans="1:14" x14ac:dyDescent="0.25">
      <c r="A88" t="s">
        <v>33</v>
      </c>
      <c r="B88" s="11">
        <v>1.5748599499999998E-2</v>
      </c>
      <c r="C88" s="11">
        <v>5.2978940000000005E-4</v>
      </c>
      <c r="F88" t="s">
        <v>27</v>
      </c>
      <c r="G88" s="11">
        <v>3.1120025739999999</v>
      </c>
      <c r="H88" s="11">
        <v>3.8621387E-3</v>
      </c>
      <c r="K88" t="s">
        <v>27</v>
      </c>
      <c r="L88" s="8"/>
      <c r="M88" s="8"/>
    </row>
    <row r="89" spans="1:14" x14ac:dyDescent="0.25">
      <c r="A89" t="s">
        <v>28</v>
      </c>
      <c r="B89" s="11">
        <v>7.8344215199999998E-2</v>
      </c>
      <c r="C89" s="11">
        <v>7.0511360000000004E-4</v>
      </c>
      <c r="F89" t="s">
        <v>39</v>
      </c>
      <c r="G89" s="11">
        <v>-9.6247920000000001E-3</v>
      </c>
      <c r="H89" s="11">
        <v>8.4441706999999998E-3</v>
      </c>
      <c r="K89" t="s">
        <v>28</v>
      </c>
      <c r="L89" s="8"/>
      <c r="M89" s="8"/>
    </row>
    <row r="90" spans="1:14" x14ac:dyDescent="0.25">
      <c r="F90" t="s">
        <v>72</v>
      </c>
      <c r="G90" s="11">
        <v>-1.6560349999999999E-3</v>
      </c>
      <c r="H90" s="11">
        <v>9.6051712999999997E-3</v>
      </c>
    </row>
    <row r="91" spans="1:14" x14ac:dyDescent="0.25">
      <c r="A91" t="s">
        <v>29</v>
      </c>
      <c r="B91" s="11">
        <v>-13908.51</v>
      </c>
      <c r="D91" s="8"/>
      <c r="F91" t="s">
        <v>33</v>
      </c>
      <c r="G91" s="11">
        <v>-5.9906117000000002E-2</v>
      </c>
      <c r="H91" s="11">
        <v>8.7936301999999994E-3</v>
      </c>
      <c r="K91" t="s">
        <v>29</v>
      </c>
      <c r="N91" s="8"/>
    </row>
    <row r="92" spans="1:14" x14ac:dyDescent="0.25">
      <c r="F92" t="s">
        <v>28</v>
      </c>
      <c r="G92" s="11">
        <v>7.7811562000000001E-2</v>
      </c>
      <c r="H92" s="11">
        <v>7.0031520000000003E-4</v>
      </c>
    </row>
    <row r="93" spans="1:14" x14ac:dyDescent="0.25">
      <c r="F93" t="s">
        <v>29</v>
      </c>
      <c r="G93" s="11">
        <v>-13992.67</v>
      </c>
    </row>
    <row r="94" spans="1:14" x14ac:dyDescent="0.25">
      <c r="I94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L29" sqref="L29"/>
    </sheetView>
  </sheetViews>
  <sheetFormatPr defaultRowHeight="15" x14ac:dyDescent="0.25"/>
  <cols>
    <col min="2" max="2" width="12.7109375" customWidth="1"/>
    <col min="3" max="3" width="12.85546875" customWidth="1"/>
  </cols>
  <sheetData>
    <row r="1" spans="1:12" x14ac:dyDescent="0.25">
      <c r="A1" s="9" t="s">
        <v>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2">
        <v>1</v>
      </c>
      <c r="B2" s="2" t="s">
        <v>11</v>
      </c>
      <c r="C2" s="2">
        <v>3</v>
      </c>
      <c r="D2" s="12">
        <v>-13064.13</v>
      </c>
      <c r="E2" s="2">
        <v>6166</v>
      </c>
      <c r="F2" s="2">
        <f t="shared" ref="F2:F24" si="0">D2+2*C2</f>
        <v>-13058.13</v>
      </c>
      <c r="G2" s="2">
        <f>(2*C2*(C2+1))/(E2-C2-1)</f>
        <v>3.8948393378773127E-3</v>
      </c>
      <c r="H2" s="2">
        <f t="shared" ref="H2:H24" si="1">F2+G2</f>
        <v>-13058.126105160662</v>
      </c>
      <c r="I2" s="2">
        <f>H2-MIN($H$4:$H$26)</f>
        <v>923.67570711605185</v>
      </c>
      <c r="J2" s="2">
        <f>EXP(-0.5*I2)</f>
        <v>2.6691234797504161E-201</v>
      </c>
      <c r="K2" s="2">
        <f>J2/SUM($J$4:$J$26)</f>
        <v>2.2625632628072208E-201</v>
      </c>
    </row>
    <row r="3" spans="1:12" x14ac:dyDescent="0.25">
      <c r="A3" s="2">
        <v>2</v>
      </c>
      <c r="B3" s="3" t="s">
        <v>30</v>
      </c>
      <c r="C3" s="2">
        <v>4</v>
      </c>
      <c r="D3" s="12">
        <v>-13885.07</v>
      </c>
      <c r="E3" s="2">
        <v>6166</v>
      </c>
      <c r="F3" s="2">
        <f t="shared" si="0"/>
        <v>-13877.07</v>
      </c>
      <c r="G3" s="2">
        <f>(2*C3*(C3+1))/(E3-C3-1)</f>
        <v>6.4924525239409185E-3</v>
      </c>
      <c r="H3" s="2">
        <f t="shared" si="1"/>
        <v>-13877.063507547477</v>
      </c>
      <c r="I3" s="2">
        <f t="shared" ref="I3:I24" si="2">H3-MIN($H$4:$H$26)</f>
        <v>104.73830472923692</v>
      </c>
      <c r="J3" s="2">
        <f t="shared" ref="J3:J24" si="3">EXP(-0.5*I3)</f>
        <v>1.8045383083967694E-23</v>
      </c>
      <c r="K3" s="2">
        <f t="shared" ref="K3:K24" si="4">J3/SUM($J$4:$J$26)</f>
        <v>1.5296714872436695E-23</v>
      </c>
    </row>
    <row r="4" spans="1:12" x14ac:dyDescent="0.25">
      <c r="A4" s="2">
        <v>3</v>
      </c>
      <c r="B4" s="3" t="s">
        <v>31</v>
      </c>
      <c r="C4" s="2">
        <v>4</v>
      </c>
      <c r="D4" s="12">
        <v>-13856.59</v>
      </c>
      <c r="E4" s="2">
        <v>6166</v>
      </c>
      <c r="F4" s="2">
        <f t="shared" si="0"/>
        <v>-13848.59</v>
      </c>
      <c r="G4" s="2">
        <f t="shared" ref="G4:G24" si="5">(2*C4*(C4+1))/(E4-C4-1)</f>
        <v>6.4924525239409185E-3</v>
      </c>
      <c r="H4" s="2">
        <f t="shared" si="1"/>
        <v>-13848.583507547477</v>
      </c>
      <c r="I4" s="2">
        <f t="shared" si="2"/>
        <v>133.21830472923648</v>
      </c>
      <c r="J4" s="2">
        <f t="shared" si="3"/>
        <v>1.1803551080253943E-29</v>
      </c>
      <c r="K4" s="2">
        <f t="shared" si="4"/>
        <v>1.000563714922185E-29</v>
      </c>
    </row>
    <row r="5" spans="1:12" x14ac:dyDescent="0.25">
      <c r="A5" s="2">
        <v>4</v>
      </c>
      <c r="B5" s="3" t="s">
        <v>34</v>
      </c>
      <c r="C5" s="2">
        <v>5</v>
      </c>
      <c r="D5" s="12">
        <v>-13939.6</v>
      </c>
      <c r="E5" s="2">
        <v>6166</v>
      </c>
      <c r="F5" s="2">
        <f t="shared" si="0"/>
        <v>-13929.6</v>
      </c>
      <c r="G5" s="2">
        <f t="shared" si="5"/>
        <v>9.74025974025974E-3</v>
      </c>
      <c r="H5" s="2">
        <f t="shared" si="1"/>
        <v>-13929.59025974026</v>
      </c>
      <c r="I5" s="2">
        <f>H5-MIN($H$4:$H$26)</f>
        <v>52.211552536453382</v>
      </c>
      <c r="J5" s="2">
        <f t="shared" si="3"/>
        <v>4.5962688174009198E-12</v>
      </c>
      <c r="K5" s="2">
        <f t="shared" si="4"/>
        <v>3.8961663074539105E-12</v>
      </c>
    </row>
    <row r="6" spans="1:12" x14ac:dyDescent="0.25">
      <c r="A6" s="2">
        <v>5</v>
      </c>
      <c r="B6" s="10" t="s">
        <v>36</v>
      </c>
      <c r="C6" s="2">
        <v>4</v>
      </c>
      <c r="D6" s="12">
        <v>-13071.47</v>
      </c>
      <c r="E6" s="2">
        <v>6166</v>
      </c>
      <c r="F6" s="2">
        <f t="shared" si="0"/>
        <v>-13063.47</v>
      </c>
      <c r="G6" s="2">
        <f t="shared" si="5"/>
        <v>6.4924525239409185E-3</v>
      </c>
      <c r="H6" s="2">
        <f t="shared" si="1"/>
        <v>-13063.463507547476</v>
      </c>
      <c r="I6" s="2">
        <f t="shared" si="2"/>
        <v>918.33830472923728</v>
      </c>
      <c r="J6" s="2">
        <f t="shared" si="3"/>
        <v>3.8492034630898009E-200</v>
      </c>
      <c r="K6" s="2">
        <f t="shared" si="4"/>
        <v>3.262893759966354E-200</v>
      </c>
    </row>
    <row r="7" spans="1:12" x14ac:dyDescent="0.25">
      <c r="A7" s="2">
        <v>6</v>
      </c>
      <c r="B7" s="3" t="s">
        <v>38</v>
      </c>
      <c r="C7" s="2">
        <v>4</v>
      </c>
      <c r="D7" s="12">
        <v>-13070.12</v>
      </c>
      <c r="E7" s="2">
        <v>6166</v>
      </c>
      <c r="F7" s="2">
        <f t="shared" si="0"/>
        <v>-13062.12</v>
      </c>
      <c r="G7" s="2">
        <f t="shared" si="5"/>
        <v>6.4924525239409185E-3</v>
      </c>
      <c r="H7" s="2">
        <f t="shared" si="1"/>
        <v>-13062.113507547478</v>
      </c>
      <c r="I7" s="2">
        <f t="shared" si="2"/>
        <v>919.68830472923582</v>
      </c>
      <c r="J7" s="2">
        <f t="shared" si="3"/>
        <v>1.9598466574584114E-200</v>
      </c>
      <c r="K7" s="2">
        <f t="shared" si="4"/>
        <v>1.6613233076483851E-200</v>
      </c>
    </row>
    <row r="8" spans="1:12" x14ac:dyDescent="0.25">
      <c r="A8" s="2">
        <v>7</v>
      </c>
      <c r="B8" s="3" t="s">
        <v>40</v>
      </c>
      <c r="C8" s="2">
        <v>5</v>
      </c>
      <c r="D8" s="12">
        <v>-13092.6</v>
      </c>
      <c r="E8" s="2">
        <v>6166</v>
      </c>
      <c r="F8" s="2">
        <f t="shared" si="0"/>
        <v>-13082.6</v>
      </c>
      <c r="G8" s="2">
        <f t="shared" si="5"/>
        <v>9.74025974025974E-3</v>
      </c>
      <c r="H8" s="2">
        <f t="shared" si="1"/>
        <v>-13082.59025974026</v>
      </c>
      <c r="I8" s="2">
        <f t="shared" si="2"/>
        <v>899.21155253645338</v>
      </c>
      <c r="J8" s="2">
        <f t="shared" si="3"/>
        <v>5.478886892965356E-196</v>
      </c>
      <c r="K8" s="2">
        <f t="shared" si="4"/>
        <v>4.6443442197955438E-196</v>
      </c>
      <c r="L8" t="s">
        <v>81</v>
      </c>
    </row>
    <row r="9" spans="1:12" x14ac:dyDescent="0.25">
      <c r="A9" s="2">
        <v>8</v>
      </c>
      <c r="B9" s="3" t="s">
        <v>43</v>
      </c>
      <c r="C9" s="2">
        <v>5</v>
      </c>
      <c r="D9" s="11">
        <v>-13094.31</v>
      </c>
      <c r="E9" s="2">
        <v>6166</v>
      </c>
      <c r="F9" s="2">
        <f t="shared" si="0"/>
        <v>-13084.31</v>
      </c>
      <c r="G9" s="2">
        <f t="shared" si="5"/>
        <v>9.74025974025974E-3</v>
      </c>
      <c r="H9" s="2">
        <f t="shared" si="1"/>
        <v>-13084.300259740259</v>
      </c>
      <c r="I9" s="2">
        <f t="shared" si="2"/>
        <v>897.50155253645426</v>
      </c>
      <c r="J9" s="2">
        <f t="shared" si="3"/>
        <v>1.2882914274180739E-195</v>
      </c>
      <c r="K9" s="2">
        <f t="shared" si="4"/>
        <v>1.0920592012993604E-195</v>
      </c>
      <c r="L9" t="s">
        <v>82</v>
      </c>
    </row>
    <row r="10" spans="1:12" x14ac:dyDescent="0.25">
      <c r="A10" s="2">
        <v>9</v>
      </c>
      <c r="B10" s="3" t="s">
        <v>44</v>
      </c>
      <c r="C10" s="2">
        <v>7</v>
      </c>
      <c r="D10" s="12">
        <v>-13092.6</v>
      </c>
      <c r="E10" s="2">
        <v>6166</v>
      </c>
      <c r="F10" s="2">
        <f t="shared" si="0"/>
        <v>-13078.6</v>
      </c>
      <c r="G10" s="2">
        <f t="shared" si="5"/>
        <v>1.8187723286781421E-2</v>
      </c>
      <c r="H10" s="2">
        <f>F10+G10</f>
        <v>-13078.581812276714</v>
      </c>
      <c r="I10" s="2">
        <f t="shared" si="2"/>
        <v>903.21999999999935</v>
      </c>
      <c r="J10" s="2">
        <f t="shared" si="3"/>
        <v>7.3836147323273293E-197</v>
      </c>
      <c r="K10" s="2">
        <f t="shared" si="4"/>
        <v>6.258944393853266E-197</v>
      </c>
      <c r="L10" t="s">
        <v>81</v>
      </c>
    </row>
    <row r="11" spans="1:12" x14ac:dyDescent="0.25">
      <c r="A11" s="2">
        <v>10</v>
      </c>
      <c r="B11" s="3" t="s">
        <v>48</v>
      </c>
      <c r="C11" s="2">
        <v>6</v>
      </c>
      <c r="D11" s="12">
        <v>-13945.78</v>
      </c>
      <c r="E11" s="2">
        <v>6166</v>
      </c>
      <c r="F11" s="2">
        <f t="shared" si="0"/>
        <v>-13933.78</v>
      </c>
      <c r="G11" s="2">
        <f t="shared" si="5"/>
        <v>1.3638577691183634E-2</v>
      </c>
      <c r="H11" s="2">
        <f t="shared" si="1"/>
        <v>-13933.766361422309</v>
      </c>
      <c r="I11" s="2">
        <f t="shared" si="2"/>
        <v>48.035450854404189</v>
      </c>
      <c r="J11" s="2">
        <f t="shared" si="3"/>
        <v>3.7088082393646764E-11</v>
      </c>
      <c r="K11" s="2">
        <f t="shared" si="4"/>
        <v>3.1438835013987097E-11</v>
      </c>
    </row>
    <row r="12" spans="1:12" x14ac:dyDescent="0.25">
      <c r="A12" s="2">
        <v>11</v>
      </c>
      <c r="B12" s="3" t="s">
        <v>52</v>
      </c>
      <c r="C12" s="2">
        <v>6</v>
      </c>
      <c r="D12" s="12">
        <v>-13918.38</v>
      </c>
      <c r="E12" s="2">
        <v>6166</v>
      </c>
      <c r="F12" s="2">
        <f t="shared" si="0"/>
        <v>-13906.38</v>
      </c>
      <c r="G12" s="2">
        <f t="shared" si="5"/>
        <v>1.3638577691183634E-2</v>
      </c>
      <c r="H12" s="2">
        <f t="shared" si="1"/>
        <v>-13906.366361422308</v>
      </c>
      <c r="I12" s="2">
        <f t="shared" si="2"/>
        <v>75.435450854405644</v>
      </c>
      <c r="J12" s="2">
        <f t="shared" si="3"/>
        <v>4.1629383276230365E-17</v>
      </c>
      <c r="K12" s="2">
        <f t="shared" si="4"/>
        <v>3.5288406088626348E-17</v>
      </c>
    </row>
    <row r="13" spans="1:12" x14ac:dyDescent="0.25">
      <c r="A13" s="2">
        <v>12</v>
      </c>
      <c r="B13" s="3" t="s">
        <v>51</v>
      </c>
      <c r="C13" s="2">
        <v>7</v>
      </c>
      <c r="D13" s="12">
        <v>-13992.05</v>
      </c>
      <c r="E13" s="2">
        <v>6166</v>
      </c>
      <c r="F13" s="2">
        <f t="shared" si="0"/>
        <v>-13978.05</v>
      </c>
      <c r="G13" s="2">
        <f t="shared" si="5"/>
        <v>1.8187723286781421E-2</v>
      </c>
      <c r="H13" s="2">
        <f>F13+G13</f>
        <v>-13978.031812276713</v>
      </c>
      <c r="I13" s="2">
        <f>H13-MIN($H$4:$H$26)</f>
        <v>3.7700000000004366</v>
      </c>
      <c r="J13" s="2">
        <f t="shared" si="3"/>
        <v>0.15182905942939745</v>
      </c>
      <c r="K13" s="2">
        <f t="shared" si="4"/>
        <v>0.12870249529394234</v>
      </c>
    </row>
    <row r="14" spans="1:12" x14ac:dyDescent="0.25">
      <c r="A14" s="2">
        <v>13</v>
      </c>
      <c r="B14" s="3" t="s">
        <v>54</v>
      </c>
      <c r="C14" s="2">
        <v>6</v>
      </c>
      <c r="D14" s="11">
        <v>-13951.71</v>
      </c>
      <c r="E14" s="2">
        <v>6166</v>
      </c>
      <c r="F14" s="2">
        <f t="shared" si="0"/>
        <v>-13939.71</v>
      </c>
      <c r="G14" s="2">
        <f t="shared" si="5"/>
        <v>1.3638577691183634E-2</v>
      </c>
      <c r="H14" s="2">
        <f t="shared" si="1"/>
        <v>-13939.696361422308</v>
      </c>
      <c r="I14" s="2">
        <f t="shared" si="2"/>
        <v>42.105450854405717</v>
      </c>
      <c r="J14" s="2">
        <f t="shared" si="3"/>
        <v>7.1931235181946781E-10</v>
      </c>
      <c r="K14" s="2">
        <f t="shared" si="4"/>
        <v>6.0974687535339268E-10</v>
      </c>
      <c r="L14" t="s">
        <v>82</v>
      </c>
    </row>
    <row r="15" spans="1:12" x14ac:dyDescent="0.25">
      <c r="A15" s="2">
        <v>14</v>
      </c>
      <c r="B15" t="s">
        <v>56</v>
      </c>
      <c r="C15" s="2">
        <v>6</v>
      </c>
      <c r="D15" s="11">
        <v>-13924.92</v>
      </c>
      <c r="E15" s="2">
        <v>6166</v>
      </c>
      <c r="F15" s="2">
        <f t="shared" si="0"/>
        <v>-13912.92</v>
      </c>
      <c r="G15" s="2">
        <f t="shared" si="5"/>
        <v>1.3638577691183634E-2</v>
      </c>
      <c r="H15" s="2">
        <f t="shared" si="1"/>
        <v>-13912.906361422309</v>
      </c>
      <c r="I15" s="2">
        <f t="shared" si="2"/>
        <v>68.895450854404771</v>
      </c>
      <c r="J15" s="2">
        <f t="shared" si="3"/>
        <v>1.0953248300322533E-15</v>
      </c>
      <c r="K15" s="2">
        <f t="shared" si="4"/>
        <v>9.2848522748122343E-16</v>
      </c>
      <c r="L15" t="s">
        <v>82</v>
      </c>
    </row>
    <row r="16" spans="1:12" x14ac:dyDescent="0.25">
      <c r="A16" s="2">
        <v>15</v>
      </c>
      <c r="B16" t="s">
        <v>58</v>
      </c>
      <c r="C16" s="2">
        <v>7</v>
      </c>
      <c r="D16" s="11">
        <v>-13995.82</v>
      </c>
      <c r="E16" s="2">
        <v>6166</v>
      </c>
      <c r="F16" s="2">
        <f t="shared" si="0"/>
        <v>-13981.82</v>
      </c>
      <c r="G16" s="2">
        <f t="shared" si="5"/>
        <v>1.8187723286781421E-2</v>
      </c>
      <c r="H16" s="2">
        <f t="shared" si="1"/>
        <v>-13981.801812276713</v>
      </c>
      <c r="I16" s="2">
        <f t="shared" si="2"/>
        <v>0</v>
      </c>
      <c r="J16" s="2">
        <f t="shared" si="3"/>
        <v>1</v>
      </c>
      <c r="K16" s="2">
        <f t="shared" si="4"/>
        <v>0.84768025157786564</v>
      </c>
      <c r="L16" t="s">
        <v>82</v>
      </c>
    </row>
    <row r="17" spans="1:19" x14ac:dyDescent="0.25">
      <c r="A17" s="2">
        <v>16</v>
      </c>
      <c r="B17" s="3" t="s">
        <v>60</v>
      </c>
      <c r="C17" s="2">
        <v>5</v>
      </c>
      <c r="D17" s="12">
        <v>-13937.19</v>
      </c>
      <c r="E17" s="2">
        <v>6166</v>
      </c>
      <c r="F17" s="2">
        <f>D17+2*C17</f>
        <v>-13927.19</v>
      </c>
      <c r="G17" s="2">
        <f t="shared" si="5"/>
        <v>9.74025974025974E-3</v>
      </c>
      <c r="H17" s="2">
        <f t="shared" si="1"/>
        <v>-13927.18025974026</v>
      </c>
      <c r="I17" s="2">
        <f t="shared" si="2"/>
        <v>54.621552536453237</v>
      </c>
      <c r="J17" s="2">
        <f t="shared" si="3"/>
        <v>1.3774649921873659E-12</v>
      </c>
      <c r="K17" s="2">
        <f t="shared" si="4"/>
        <v>1.1676498711170891E-12</v>
      </c>
    </row>
    <row r="18" spans="1:19" x14ac:dyDescent="0.25">
      <c r="A18" s="2">
        <v>17</v>
      </c>
      <c r="B18" s="3" t="s">
        <v>63</v>
      </c>
      <c r="C18" s="2">
        <v>5</v>
      </c>
      <c r="D18" s="12">
        <v>-13907.07</v>
      </c>
      <c r="E18" s="2">
        <v>6166</v>
      </c>
      <c r="F18" s="2">
        <f>D18+2*C18</f>
        <v>-13897.07</v>
      </c>
      <c r="G18" s="2">
        <f t="shared" si="5"/>
        <v>9.74025974025974E-3</v>
      </c>
      <c r="H18" s="2">
        <f t="shared" si="1"/>
        <v>-13897.060259740259</v>
      </c>
      <c r="I18" s="2">
        <f t="shared" si="2"/>
        <v>84.741552536454037</v>
      </c>
      <c r="J18" s="2">
        <f t="shared" si="3"/>
        <v>3.9683107432201747E-19</v>
      </c>
      <c r="K18" s="2">
        <f t="shared" si="4"/>
        <v>3.3638586491520248E-19</v>
      </c>
    </row>
    <row r="19" spans="1:19" x14ac:dyDescent="0.25">
      <c r="A19" s="2">
        <v>18</v>
      </c>
      <c r="B19" s="3" t="s">
        <v>64</v>
      </c>
      <c r="C19" s="2">
        <v>5</v>
      </c>
      <c r="D19" s="12">
        <v>-13932.5</v>
      </c>
      <c r="E19" s="2">
        <v>6166</v>
      </c>
      <c r="F19" s="2">
        <f t="shared" si="0"/>
        <v>-13922.5</v>
      </c>
      <c r="G19" s="2">
        <f t="shared" si="5"/>
        <v>9.74025974025974E-3</v>
      </c>
      <c r="H19" s="2">
        <f t="shared" si="1"/>
        <v>-13922.49025974026</v>
      </c>
      <c r="I19" s="2">
        <f t="shared" si="2"/>
        <v>59.311552536453746</v>
      </c>
      <c r="J19" s="2">
        <f t="shared" si="3"/>
        <v>1.3202616553383462E-13</v>
      </c>
      <c r="K19" s="2">
        <f t="shared" si="4"/>
        <v>1.1191597321458186E-13</v>
      </c>
    </row>
    <row r="20" spans="1:19" x14ac:dyDescent="0.25">
      <c r="A20" s="2">
        <v>19</v>
      </c>
      <c r="B20" s="3" t="s">
        <v>67</v>
      </c>
      <c r="C20" s="2">
        <v>6</v>
      </c>
      <c r="D20" s="12">
        <v>-13938.66</v>
      </c>
      <c r="E20" s="2">
        <v>6166</v>
      </c>
      <c r="F20" s="2">
        <f t="shared" si="0"/>
        <v>-13926.66</v>
      </c>
      <c r="G20" s="2">
        <f t="shared" si="5"/>
        <v>1.3638577691183634E-2</v>
      </c>
      <c r="H20" s="2">
        <f t="shared" si="1"/>
        <v>-13926.646361422308</v>
      </c>
      <c r="I20" s="2">
        <f t="shared" si="2"/>
        <v>55.15545085440499</v>
      </c>
      <c r="J20" s="2">
        <f t="shared" si="3"/>
        <v>1.0547414741777308E-12</v>
      </c>
      <c r="K20" s="2">
        <f t="shared" si="4"/>
        <v>8.940835181805877E-13</v>
      </c>
    </row>
    <row r="21" spans="1:19" x14ac:dyDescent="0.25">
      <c r="A21" s="2">
        <v>20</v>
      </c>
      <c r="B21" s="3" t="s">
        <v>70</v>
      </c>
      <c r="C21" s="2">
        <v>5</v>
      </c>
      <c r="D21" s="12">
        <v>-13902.12</v>
      </c>
      <c r="E21" s="2">
        <v>6166</v>
      </c>
      <c r="F21" s="2">
        <f t="shared" si="0"/>
        <v>-13892.12</v>
      </c>
      <c r="G21" s="2">
        <f t="shared" si="5"/>
        <v>9.74025974025974E-3</v>
      </c>
      <c r="H21" s="2">
        <f t="shared" si="1"/>
        <v>-13892.110259740261</v>
      </c>
      <c r="I21" s="2">
        <f t="shared" si="2"/>
        <v>89.691552536452946</v>
      </c>
      <c r="J21" s="2">
        <f t="shared" si="3"/>
        <v>3.3398489841980184E-20</v>
      </c>
      <c r="K21" s="2">
        <f t="shared" si="4"/>
        <v>2.831124027157055E-20</v>
      </c>
    </row>
    <row r="22" spans="1:19" x14ac:dyDescent="0.25">
      <c r="A22" s="2">
        <v>21</v>
      </c>
      <c r="B22" s="3" t="s">
        <v>74</v>
      </c>
      <c r="C22" s="2">
        <v>6</v>
      </c>
      <c r="D22" s="12">
        <v>-13908.51</v>
      </c>
      <c r="E22" s="2">
        <v>6166</v>
      </c>
      <c r="F22" s="2">
        <f t="shared" si="0"/>
        <v>-13896.51</v>
      </c>
      <c r="G22" s="2">
        <f t="shared" si="5"/>
        <v>1.3638577691183634E-2</v>
      </c>
      <c r="H22" s="2">
        <f t="shared" si="1"/>
        <v>-13896.496361422309</v>
      </c>
      <c r="I22" s="2">
        <f t="shared" si="2"/>
        <v>85.305450854404626</v>
      </c>
      <c r="J22" s="2">
        <f t="shared" si="3"/>
        <v>2.9933445464964152E-19</v>
      </c>
      <c r="K22" s="2">
        <f t="shared" si="4"/>
        <v>2.5373990582333132E-19</v>
      </c>
    </row>
    <row r="23" spans="1:19" x14ac:dyDescent="0.25">
      <c r="A23" s="5">
        <v>22</v>
      </c>
      <c r="B23" s="3" t="s">
        <v>75</v>
      </c>
      <c r="C23" s="2">
        <v>9</v>
      </c>
      <c r="D23" s="12">
        <v>-13992.67</v>
      </c>
      <c r="E23" s="2">
        <v>6166</v>
      </c>
      <c r="F23" s="2">
        <f t="shared" si="0"/>
        <v>-13974.67</v>
      </c>
      <c r="G23" s="2">
        <f t="shared" si="5"/>
        <v>2.9239766081871343E-2</v>
      </c>
      <c r="H23" s="2">
        <f t="shared" si="1"/>
        <v>-13974.640760233919</v>
      </c>
      <c r="I23" s="2">
        <f t="shared" si="2"/>
        <v>7.1610520427948359</v>
      </c>
      <c r="J23" s="2">
        <f t="shared" si="3"/>
        <v>2.7861038897402761E-2</v>
      </c>
      <c r="K23" s="2">
        <f t="shared" si="4"/>
        <v>2.3617252461771071E-2</v>
      </c>
    </row>
    <row r="24" spans="1:19" x14ac:dyDescent="0.25">
      <c r="A24" s="5">
        <v>23</v>
      </c>
      <c r="B24" s="3" t="s">
        <v>77</v>
      </c>
      <c r="C24" s="2">
        <v>6</v>
      </c>
      <c r="D24" s="11">
        <v>-13944.79</v>
      </c>
      <c r="E24" s="2">
        <v>6166</v>
      </c>
      <c r="F24" s="2">
        <f t="shared" si="0"/>
        <v>-13932.79</v>
      </c>
      <c r="G24" s="2">
        <f t="shared" si="5"/>
        <v>1.3638577691183634E-2</v>
      </c>
      <c r="H24" s="2">
        <f t="shared" si="1"/>
        <v>-13932.776361422309</v>
      </c>
      <c r="I24" s="2">
        <f t="shared" si="2"/>
        <v>49.025450854403971</v>
      </c>
      <c r="J24" s="2">
        <f t="shared" si="3"/>
        <v>2.2607816034578E-11</v>
      </c>
      <c r="K24" s="2">
        <f t="shared" si="4"/>
        <v>1.9164199183817183E-11</v>
      </c>
      <c r="L24" t="s">
        <v>82</v>
      </c>
    </row>
    <row r="32" spans="1:19" x14ac:dyDescent="0.25">
      <c r="A32" s="3" t="s">
        <v>24</v>
      </c>
      <c r="E32" s="3" t="s">
        <v>55</v>
      </c>
      <c r="J32" s="3" t="s">
        <v>57</v>
      </c>
      <c r="O32" s="3" t="s">
        <v>59</v>
      </c>
      <c r="Q32" s="4"/>
      <c r="S32" s="3" t="s">
        <v>78</v>
      </c>
    </row>
    <row r="33" spans="1:22" x14ac:dyDescent="0.25">
      <c r="A33" s="3" t="s">
        <v>43</v>
      </c>
      <c r="E33" t="s">
        <v>54</v>
      </c>
      <c r="J33" t="s">
        <v>56</v>
      </c>
      <c r="O33" t="s">
        <v>58</v>
      </c>
      <c r="Q33" s="4"/>
      <c r="S33" t="s">
        <v>77</v>
      </c>
    </row>
    <row r="34" spans="1:22" x14ac:dyDescent="0.25">
      <c r="A34" t="s">
        <v>13</v>
      </c>
      <c r="B34" t="s">
        <v>53</v>
      </c>
      <c r="E34" t="s">
        <v>13</v>
      </c>
      <c r="J34" t="s">
        <v>13</v>
      </c>
      <c r="O34" t="s">
        <v>13</v>
      </c>
      <c r="S34" t="s">
        <v>13</v>
      </c>
    </row>
    <row r="35" spans="1:22" x14ac:dyDescent="0.25">
      <c r="B35" t="s">
        <v>14</v>
      </c>
      <c r="C35" t="s">
        <v>15</v>
      </c>
      <c r="D35" t="s">
        <v>16</v>
      </c>
      <c r="F35" t="s">
        <v>14</v>
      </c>
      <c r="G35" t="s">
        <v>15</v>
      </c>
      <c r="H35" t="s">
        <v>16</v>
      </c>
      <c r="K35" t="s">
        <v>14</v>
      </c>
      <c r="L35" t="s">
        <v>15</v>
      </c>
      <c r="M35" t="s">
        <v>16</v>
      </c>
      <c r="P35" t="s">
        <v>14</v>
      </c>
      <c r="Q35" t="s">
        <v>15</v>
      </c>
      <c r="R35" t="s">
        <v>16</v>
      </c>
      <c r="T35" t="s">
        <v>14</v>
      </c>
      <c r="U35" t="s">
        <v>15</v>
      </c>
      <c r="V35" t="s">
        <v>16</v>
      </c>
    </row>
    <row r="36" spans="1:22" x14ac:dyDescent="0.25">
      <c r="A36" t="s">
        <v>26</v>
      </c>
      <c r="B36" s="11">
        <v>-8.4259078699999996</v>
      </c>
      <c r="C36" s="11">
        <v>1.54143066E-2</v>
      </c>
      <c r="E36" t="s">
        <v>26</v>
      </c>
      <c r="F36" s="11">
        <v>-8.2772996600000006</v>
      </c>
      <c r="G36" s="11">
        <v>1.5191318000000001E-2</v>
      </c>
      <c r="J36" t="s">
        <v>26</v>
      </c>
      <c r="K36" s="11">
        <v>-8.2672653300000007</v>
      </c>
      <c r="L36" s="11">
        <v>1.5361061000000001E-2</v>
      </c>
      <c r="O36" t="s">
        <v>26</v>
      </c>
      <c r="P36" s="11">
        <v>-8.3268879400000007</v>
      </c>
      <c r="Q36" s="11">
        <v>1.66902975E-2</v>
      </c>
      <c r="S36" t="s">
        <v>26</v>
      </c>
      <c r="T36" s="11">
        <v>-8.2657068020000004</v>
      </c>
      <c r="U36" s="11">
        <v>1.4683519000000001E-2</v>
      </c>
    </row>
    <row r="37" spans="1:22" x14ac:dyDescent="0.25">
      <c r="A37" t="s">
        <v>41</v>
      </c>
      <c r="B37" s="11">
        <v>0.24265748000000001</v>
      </c>
      <c r="C37" s="11">
        <v>5.8033312199999999E-2</v>
      </c>
      <c r="E37" t="s">
        <v>32</v>
      </c>
      <c r="F37" s="11">
        <v>7.0024790000000003E-2</v>
      </c>
      <c r="G37" s="11">
        <v>2.3091099E-3</v>
      </c>
      <c r="J37" t="s">
        <v>41</v>
      </c>
      <c r="K37" s="11">
        <v>0.17149081999999999</v>
      </c>
      <c r="L37" s="11">
        <v>5.4304886300000001E-2</v>
      </c>
      <c r="O37" t="s">
        <v>32</v>
      </c>
      <c r="P37" s="11">
        <v>0.33570530999999998</v>
      </c>
      <c r="Q37" s="11">
        <v>3.8871974699999999E-2</v>
      </c>
      <c r="S37" t="s">
        <v>41</v>
      </c>
      <c r="T37" s="11">
        <v>1.9068733000000001E-2</v>
      </c>
      <c r="U37" s="11">
        <v>5.8993020000000004E-3</v>
      </c>
    </row>
    <row r="38" spans="1:22" x14ac:dyDescent="0.25">
      <c r="A38" t="s">
        <v>27</v>
      </c>
      <c r="B38" s="11">
        <v>3.14233992</v>
      </c>
      <c r="C38" s="11">
        <v>3.5629257E-3</v>
      </c>
      <c r="E38" t="s">
        <v>41</v>
      </c>
      <c r="F38" s="11">
        <v>0.16704331</v>
      </c>
      <c r="G38" s="11">
        <v>5.4193697899999997E-2</v>
      </c>
      <c r="J38" t="s">
        <v>27</v>
      </c>
      <c r="K38" s="11">
        <v>3.1001279500000001</v>
      </c>
      <c r="L38" s="11">
        <v>3.6192155E-3</v>
      </c>
      <c r="O38" t="s">
        <v>41</v>
      </c>
      <c r="P38" s="11">
        <v>0.16139134999999999</v>
      </c>
      <c r="Q38" s="11">
        <v>5.4028757099999998E-2</v>
      </c>
      <c r="S38" t="s">
        <v>79</v>
      </c>
      <c r="T38" s="11">
        <v>3.5731790000000001E-3</v>
      </c>
      <c r="U38" s="11">
        <v>6.7376019999999997E-3</v>
      </c>
    </row>
    <row r="39" spans="1:22" x14ac:dyDescent="0.25">
      <c r="A39" t="s">
        <v>42</v>
      </c>
      <c r="B39" s="11">
        <v>-5.3089270000000001E-2</v>
      </c>
      <c r="C39" s="11">
        <v>1.3302333600000001E-2</v>
      </c>
      <c r="E39" t="s">
        <v>27</v>
      </c>
      <c r="F39" s="11">
        <v>3.1024308299999999</v>
      </c>
      <c r="G39" s="11">
        <v>3.5747273999999999E-3</v>
      </c>
      <c r="J39" t="s">
        <v>33</v>
      </c>
      <c r="K39" s="11">
        <v>1.552362E-2</v>
      </c>
      <c r="L39" s="11">
        <v>5.2065309999999997E-4</v>
      </c>
      <c r="O39" t="s">
        <v>27</v>
      </c>
      <c r="P39" s="11">
        <v>3.11418405</v>
      </c>
      <c r="Q39" s="11">
        <v>3.9329624999999997E-3</v>
      </c>
      <c r="S39" t="s">
        <v>32</v>
      </c>
      <c r="T39" s="11">
        <v>7.0806767000000007E-2</v>
      </c>
      <c r="U39" s="11">
        <v>2.4631010000000001E-3</v>
      </c>
    </row>
    <row r="40" spans="1:22" x14ac:dyDescent="0.25">
      <c r="A40" t="s">
        <v>28</v>
      </c>
      <c r="B40" s="11">
        <v>8.3689929999999996E-2</v>
      </c>
      <c r="C40" s="11">
        <v>7.5327520000000004E-4</v>
      </c>
      <c r="E40" t="s">
        <v>42</v>
      </c>
      <c r="F40" s="11">
        <v>-3.3344690000000003E-2</v>
      </c>
      <c r="G40" s="11">
        <v>1.2426135499999999E-2</v>
      </c>
      <c r="J40" t="s">
        <v>42</v>
      </c>
      <c r="K40" s="11">
        <v>-3.4296319999999998E-2</v>
      </c>
      <c r="L40" s="11">
        <v>1.24516413E-2</v>
      </c>
      <c r="O40" t="s">
        <v>33</v>
      </c>
      <c r="P40" s="11">
        <v>-5.9888990000000003E-2</v>
      </c>
      <c r="Q40" s="11">
        <v>8.7460114999999995E-3</v>
      </c>
      <c r="S40" t="s">
        <v>27</v>
      </c>
      <c r="T40" s="11">
        <v>3.099683277</v>
      </c>
      <c r="U40" s="11">
        <v>3.4621539999999998E-3</v>
      </c>
    </row>
    <row r="41" spans="1:22" x14ac:dyDescent="0.25">
      <c r="A41" t="s">
        <v>29</v>
      </c>
      <c r="B41" s="11">
        <v>-13094.31</v>
      </c>
      <c r="E41" t="s">
        <v>28</v>
      </c>
      <c r="F41" s="11">
        <v>7.8070050000000002E-2</v>
      </c>
      <c r="G41" s="11">
        <v>7.0263970000000004E-4</v>
      </c>
      <c r="J41" t="s">
        <v>28</v>
      </c>
      <c r="K41" s="11">
        <v>7.8237490000000007E-2</v>
      </c>
      <c r="L41" s="11">
        <v>7.0411720000000005E-4</v>
      </c>
      <c r="O41" t="s">
        <v>42</v>
      </c>
      <c r="P41" s="11">
        <v>-3.2468619999999997E-2</v>
      </c>
      <c r="Q41" s="11">
        <v>1.23864348E-2</v>
      </c>
      <c r="S41" t="s">
        <v>28</v>
      </c>
      <c r="T41" s="11">
        <v>7.8114189000000001E-2</v>
      </c>
      <c r="U41" s="11">
        <v>7.0304199999999997E-4</v>
      </c>
    </row>
    <row r="42" spans="1:22" x14ac:dyDescent="0.25">
      <c r="D42" s="8"/>
      <c r="E42" t="s">
        <v>29</v>
      </c>
      <c r="F42" s="11">
        <v>-13951.71</v>
      </c>
      <c r="J42" t="s">
        <v>29</v>
      </c>
      <c r="K42" s="11">
        <v>-13924.92</v>
      </c>
      <c r="O42" t="s">
        <v>28</v>
      </c>
      <c r="P42" s="11">
        <v>7.7788679999999999E-2</v>
      </c>
      <c r="Q42" s="11">
        <v>7.0007520000000005E-4</v>
      </c>
    </row>
    <row r="43" spans="1:22" x14ac:dyDescent="0.25">
      <c r="H43" s="8"/>
      <c r="M43" s="8"/>
      <c r="O43" t="s">
        <v>29</v>
      </c>
      <c r="P43" s="11">
        <v>-13995.82</v>
      </c>
      <c r="S43" t="s">
        <v>29</v>
      </c>
      <c r="T43" s="11">
        <v>-13944.79</v>
      </c>
      <c r="V43" s="8"/>
    </row>
    <row r="44" spans="1:22" x14ac:dyDescent="0.25">
      <c r="R44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L8" sqref="L8:L24"/>
    </sheetView>
  </sheetViews>
  <sheetFormatPr defaultRowHeight="15" x14ac:dyDescent="0.25"/>
  <cols>
    <col min="2" max="2" width="11.28515625" bestFit="1" customWidth="1"/>
    <col min="7" max="7" width="11.28515625" bestFit="1" customWidth="1"/>
    <col min="12" max="12" width="14.28515625" customWidth="1"/>
    <col min="13" max="13" width="13.140625" customWidth="1"/>
    <col min="22" max="22" width="11.28515625" bestFit="1" customWidth="1"/>
  </cols>
  <sheetData>
    <row r="1" spans="1:12" x14ac:dyDescent="0.25">
      <c r="A1" s="9" t="s">
        <v>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2">
        <v>1</v>
      </c>
      <c r="B2" s="2" t="s">
        <v>11</v>
      </c>
      <c r="C2" s="2">
        <v>3</v>
      </c>
      <c r="D2" s="12">
        <v>-13064.13</v>
      </c>
      <c r="E2" s="2">
        <v>6166</v>
      </c>
      <c r="F2" s="2">
        <f t="shared" ref="F2:F24" si="0">D2+2*C2</f>
        <v>-13058.13</v>
      </c>
      <c r="G2" s="2">
        <f>(2*C2*(C2+1))/(E2-C2-1)</f>
        <v>3.8948393378773127E-3</v>
      </c>
      <c r="H2" s="2">
        <f t="shared" ref="H2:H24" si="1">F2+G2</f>
        <v>-13058.126105160662</v>
      </c>
      <c r="I2" s="2">
        <f>H2-MIN($H$3:$H$25)</f>
        <v>923.67570711605185</v>
      </c>
      <c r="J2" s="2">
        <f>EXP(-0.5*I2)</f>
        <v>2.6691234797504161E-201</v>
      </c>
      <c r="K2" s="2">
        <f>J2/SUM($J$3:$J$25)</f>
        <v>2.2625632628072208E-201</v>
      </c>
    </row>
    <row r="3" spans="1:12" x14ac:dyDescent="0.25">
      <c r="A3" s="2">
        <v>2</v>
      </c>
      <c r="B3" s="3" t="s">
        <v>30</v>
      </c>
      <c r="C3" s="2">
        <v>4</v>
      </c>
      <c r="D3" s="12">
        <v>-13885.07</v>
      </c>
      <c r="E3" s="2">
        <v>6166</v>
      </c>
      <c r="F3" s="2">
        <f t="shared" si="0"/>
        <v>-13877.07</v>
      </c>
      <c r="G3" s="2">
        <f>(2*C3*(C3+1))/(E3-C3-1)</f>
        <v>6.4924525239409185E-3</v>
      </c>
      <c r="H3" s="2">
        <f t="shared" si="1"/>
        <v>-13877.063507547477</v>
      </c>
      <c r="I3" s="2">
        <f t="shared" ref="I3:I24" si="2">H3-MIN($H$3:$H$25)</f>
        <v>104.73830472923692</v>
      </c>
      <c r="J3" s="2">
        <f t="shared" ref="J3:J24" si="3">EXP(-0.5*I3)</f>
        <v>1.8045383083967694E-23</v>
      </c>
      <c r="K3" s="2">
        <f t="shared" ref="K3:K24" si="4">J3/SUM($J$3:$J$25)</f>
        <v>1.5296714872436695E-23</v>
      </c>
    </row>
    <row r="4" spans="1:12" x14ac:dyDescent="0.25">
      <c r="A4" s="2">
        <v>3</v>
      </c>
      <c r="B4" s="3" t="s">
        <v>31</v>
      </c>
      <c r="C4" s="2">
        <v>4</v>
      </c>
      <c r="D4" s="12">
        <v>-13856.59</v>
      </c>
      <c r="E4" s="2">
        <v>6166</v>
      </c>
      <c r="F4" s="2">
        <f t="shared" si="0"/>
        <v>-13848.59</v>
      </c>
      <c r="G4" s="2">
        <f t="shared" ref="G4:G24" si="5">(2*C4*(C4+1))/(E4-C4-1)</f>
        <v>6.4924525239409185E-3</v>
      </c>
      <c r="H4" s="2">
        <f t="shared" si="1"/>
        <v>-13848.583507547477</v>
      </c>
      <c r="I4" s="2">
        <f t="shared" si="2"/>
        <v>133.21830472923648</v>
      </c>
      <c r="J4" s="2">
        <f t="shared" si="3"/>
        <v>1.1803551080253943E-29</v>
      </c>
      <c r="K4" s="2">
        <f t="shared" si="4"/>
        <v>1.000563714922185E-29</v>
      </c>
    </row>
    <row r="5" spans="1:12" x14ac:dyDescent="0.25">
      <c r="A5" s="2">
        <v>4</v>
      </c>
      <c r="B5" s="3" t="s">
        <v>34</v>
      </c>
      <c r="C5" s="2">
        <v>5</v>
      </c>
      <c r="D5" s="12">
        <v>-13939.6</v>
      </c>
      <c r="E5" s="2">
        <v>6166</v>
      </c>
      <c r="F5" s="2">
        <f t="shared" si="0"/>
        <v>-13929.6</v>
      </c>
      <c r="G5" s="2">
        <f t="shared" si="5"/>
        <v>9.74025974025974E-3</v>
      </c>
      <c r="H5" s="2">
        <f t="shared" si="1"/>
        <v>-13929.59025974026</v>
      </c>
      <c r="I5" s="2">
        <f>H5-MIN($H$3:$H$25)</f>
        <v>52.211552536453382</v>
      </c>
      <c r="J5" s="2">
        <f t="shared" si="3"/>
        <v>4.5962688174009198E-12</v>
      </c>
      <c r="K5" s="2">
        <f t="shared" si="4"/>
        <v>3.8961663074539105E-12</v>
      </c>
    </row>
    <row r="6" spans="1:12" x14ac:dyDescent="0.25">
      <c r="A6" s="2">
        <v>5</v>
      </c>
      <c r="B6" s="10" t="s">
        <v>36</v>
      </c>
      <c r="C6" s="2">
        <v>4</v>
      </c>
      <c r="D6" s="12">
        <v>-13071.47</v>
      </c>
      <c r="E6" s="2">
        <v>6166</v>
      </c>
      <c r="F6" s="2">
        <f t="shared" si="0"/>
        <v>-13063.47</v>
      </c>
      <c r="G6" s="2">
        <f t="shared" si="5"/>
        <v>6.4924525239409185E-3</v>
      </c>
      <c r="H6" s="2">
        <f t="shared" si="1"/>
        <v>-13063.463507547476</v>
      </c>
      <c r="I6" s="2">
        <f t="shared" si="2"/>
        <v>918.33830472923728</v>
      </c>
      <c r="J6" s="2">
        <f t="shared" si="3"/>
        <v>3.8492034630898009E-200</v>
      </c>
      <c r="K6" s="2">
        <f t="shared" si="4"/>
        <v>3.262893759966354E-200</v>
      </c>
    </row>
    <row r="7" spans="1:12" x14ac:dyDescent="0.25">
      <c r="A7" s="2">
        <v>6</v>
      </c>
      <c r="B7" s="3" t="s">
        <v>38</v>
      </c>
      <c r="C7" s="2">
        <v>4</v>
      </c>
      <c r="D7" s="12">
        <v>-13070.12</v>
      </c>
      <c r="E7" s="2">
        <v>6166</v>
      </c>
      <c r="F7" s="2">
        <f t="shared" si="0"/>
        <v>-13062.12</v>
      </c>
      <c r="G7" s="2">
        <f t="shared" si="5"/>
        <v>6.4924525239409185E-3</v>
      </c>
      <c r="H7" s="2">
        <f t="shared" si="1"/>
        <v>-13062.113507547478</v>
      </c>
      <c r="I7" s="2">
        <f t="shared" si="2"/>
        <v>919.68830472923582</v>
      </c>
      <c r="J7" s="2">
        <f t="shared" si="3"/>
        <v>1.9598466574584114E-200</v>
      </c>
      <c r="K7" s="2">
        <f t="shared" si="4"/>
        <v>1.6613233076483851E-200</v>
      </c>
    </row>
    <row r="8" spans="1:12" x14ac:dyDescent="0.25">
      <c r="A8" s="2">
        <v>7</v>
      </c>
      <c r="B8" s="3" t="s">
        <v>40</v>
      </c>
      <c r="C8" s="2">
        <v>5</v>
      </c>
      <c r="D8" s="12">
        <v>-13092.6</v>
      </c>
      <c r="E8" s="2">
        <v>6166</v>
      </c>
      <c r="F8" s="2">
        <f t="shared" si="0"/>
        <v>-13082.6</v>
      </c>
      <c r="G8" s="2">
        <f t="shared" si="5"/>
        <v>9.74025974025974E-3</v>
      </c>
      <c r="H8" s="2">
        <f t="shared" si="1"/>
        <v>-13082.59025974026</v>
      </c>
      <c r="I8" s="2">
        <f t="shared" si="2"/>
        <v>899.21155253645338</v>
      </c>
      <c r="J8" s="2">
        <f t="shared" si="3"/>
        <v>5.478886892965356E-196</v>
      </c>
      <c r="K8" s="2">
        <f t="shared" si="4"/>
        <v>4.6443442197955438E-196</v>
      </c>
      <c r="L8" t="s">
        <v>81</v>
      </c>
    </row>
    <row r="9" spans="1:12" x14ac:dyDescent="0.25">
      <c r="A9" s="2">
        <v>8</v>
      </c>
      <c r="B9" s="3" t="s">
        <v>43</v>
      </c>
      <c r="C9" s="2">
        <v>5</v>
      </c>
      <c r="D9" s="11">
        <v>-13094.31</v>
      </c>
      <c r="E9" s="2">
        <v>6166</v>
      </c>
      <c r="F9" s="2">
        <f t="shared" si="0"/>
        <v>-13084.31</v>
      </c>
      <c r="G9" s="2">
        <f t="shared" si="5"/>
        <v>9.74025974025974E-3</v>
      </c>
      <c r="H9" s="2">
        <f t="shared" si="1"/>
        <v>-13084.300259740259</v>
      </c>
      <c r="I9" s="2">
        <f t="shared" si="2"/>
        <v>897.50155253645426</v>
      </c>
      <c r="J9" s="2">
        <f t="shared" si="3"/>
        <v>1.2882914274180739E-195</v>
      </c>
      <c r="K9" s="2">
        <f t="shared" si="4"/>
        <v>1.0920592012993604E-195</v>
      </c>
      <c r="L9" t="s">
        <v>82</v>
      </c>
    </row>
    <row r="10" spans="1:12" x14ac:dyDescent="0.25">
      <c r="A10" s="2">
        <v>9</v>
      </c>
      <c r="B10" s="3" t="s">
        <v>44</v>
      </c>
      <c r="C10" s="2">
        <v>7</v>
      </c>
      <c r="D10" s="12">
        <v>-13092.6</v>
      </c>
      <c r="E10" s="2">
        <v>6166</v>
      </c>
      <c r="F10" s="2">
        <f t="shared" si="0"/>
        <v>-13078.6</v>
      </c>
      <c r="G10" s="2">
        <f t="shared" si="5"/>
        <v>1.8187723286781421E-2</v>
      </c>
      <c r="H10" s="2">
        <f>F10+G10</f>
        <v>-13078.581812276714</v>
      </c>
      <c r="I10" s="2">
        <f t="shared" si="2"/>
        <v>903.21999999999935</v>
      </c>
      <c r="J10" s="2">
        <f t="shared" si="3"/>
        <v>7.3836147323273293E-197</v>
      </c>
      <c r="K10" s="2">
        <f t="shared" si="4"/>
        <v>6.258944393853266E-197</v>
      </c>
      <c r="L10" t="s">
        <v>81</v>
      </c>
    </row>
    <row r="11" spans="1:12" x14ac:dyDescent="0.25">
      <c r="A11" s="2">
        <v>10</v>
      </c>
      <c r="B11" s="3" t="s">
        <v>48</v>
      </c>
      <c r="C11" s="2">
        <v>6</v>
      </c>
      <c r="D11" s="12">
        <v>-13945.78</v>
      </c>
      <c r="E11" s="2">
        <v>6166</v>
      </c>
      <c r="F11" s="2">
        <f t="shared" si="0"/>
        <v>-13933.78</v>
      </c>
      <c r="G11" s="2">
        <f t="shared" si="5"/>
        <v>1.3638577691183634E-2</v>
      </c>
      <c r="H11" s="2">
        <f t="shared" si="1"/>
        <v>-13933.766361422309</v>
      </c>
      <c r="I11" s="2">
        <f t="shared" si="2"/>
        <v>48.035450854404189</v>
      </c>
      <c r="J11" s="2">
        <f t="shared" si="3"/>
        <v>3.7088082393646764E-11</v>
      </c>
      <c r="K11" s="2">
        <f t="shared" si="4"/>
        <v>3.1438835013987097E-11</v>
      </c>
    </row>
    <row r="12" spans="1:12" x14ac:dyDescent="0.25">
      <c r="A12" s="2">
        <v>11</v>
      </c>
      <c r="B12" s="3" t="s">
        <v>52</v>
      </c>
      <c r="C12" s="2">
        <v>6</v>
      </c>
      <c r="D12" s="12">
        <v>-13918.38</v>
      </c>
      <c r="E12" s="2">
        <v>6166</v>
      </c>
      <c r="F12" s="2">
        <f t="shared" si="0"/>
        <v>-13906.38</v>
      </c>
      <c r="G12" s="2">
        <f t="shared" si="5"/>
        <v>1.3638577691183634E-2</v>
      </c>
      <c r="H12" s="2">
        <f t="shared" si="1"/>
        <v>-13906.366361422308</v>
      </c>
      <c r="I12" s="2">
        <f t="shared" si="2"/>
        <v>75.435450854405644</v>
      </c>
      <c r="J12" s="2">
        <f t="shared" si="3"/>
        <v>4.1629383276230365E-17</v>
      </c>
      <c r="K12" s="2">
        <f t="shared" si="4"/>
        <v>3.5288406088626348E-17</v>
      </c>
    </row>
    <row r="13" spans="1:12" x14ac:dyDescent="0.25">
      <c r="A13" s="2">
        <v>12</v>
      </c>
      <c r="B13" s="3" t="s">
        <v>51</v>
      </c>
      <c r="C13" s="2">
        <v>7</v>
      </c>
      <c r="D13" s="12">
        <v>-13992.05</v>
      </c>
      <c r="E13" s="2">
        <v>6166</v>
      </c>
      <c r="F13" s="2">
        <f t="shared" si="0"/>
        <v>-13978.05</v>
      </c>
      <c r="G13" s="2">
        <f t="shared" si="5"/>
        <v>1.8187723286781421E-2</v>
      </c>
      <c r="H13" s="2">
        <f>F13+G13</f>
        <v>-13978.031812276713</v>
      </c>
      <c r="I13" s="2">
        <f>H13-MIN($H$3:$H$25)</f>
        <v>3.7700000000004366</v>
      </c>
      <c r="J13" s="2">
        <f t="shared" si="3"/>
        <v>0.15182905942939745</v>
      </c>
      <c r="K13" s="2">
        <f t="shared" si="4"/>
        <v>0.12870249529394234</v>
      </c>
    </row>
    <row r="14" spans="1:12" x14ac:dyDescent="0.25">
      <c r="A14" s="2">
        <v>13</v>
      </c>
      <c r="B14" s="3" t="s">
        <v>54</v>
      </c>
      <c r="C14" s="2">
        <v>6</v>
      </c>
      <c r="D14" s="11">
        <v>-13951.71</v>
      </c>
      <c r="E14" s="2">
        <v>6166</v>
      </c>
      <c r="F14" s="2">
        <f t="shared" si="0"/>
        <v>-13939.71</v>
      </c>
      <c r="G14" s="2">
        <f t="shared" si="5"/>
        <v>1.3638577691183634E-2</v>
      </c>
      <c r="H14" s="2">
        <f t="shared" si="1"/>
        <v>-13939.696361422308</v>
      </c>
      <c r="I14" s="2">
        <f t="shared" si="2"/>
        <v>42.105450854405717</v>
      </c>
      <c r="J14" s="2">
        <f t="shared" si="3"/>
        <v>7.1931235181946781E-10</v>
      </c>
      <c r="K14" s="2">
        <f t="shared" si="4"/>
        <v>6.0974687535339268E-10</v>
      </c>
      <c r="L14" t="s">
        <v>82</v>
      </c>
    </row>
    <row r="15" spans="1:12" x14ac:dyDescent="0.25">
      <c r="A15" s="2">
        <v>14</v>
      </c>
      <c r="B15" t="s">
        <v>56</v>
      </c>
      <c r="C15" s="2">
        <v>6</v>
      </c>
      <c r="D15" s="11">
        <v>-13924.92</v>
      </c>
      <c r="E15" s="2">
        <v>6166</v>
      </c>
      <c r="F15" s="2">
        <f t="shared" si="0"/>
        <v>-13912.92</v>
      </c>
      <c r="G15" s="2">
        <f t="shared" si="5"/>
        <v>1.3638577691183634E-2</v>
      </c>
      <c r="H15" s="2">
        <f t="shared" si="1"/>
        <v>-13912.906361422309</v>
      </c>
      <c r="I15" s="2">
        <f t="shared" si="2"/>
        <v>68.895450854404771</v>
      </c>
      <c r="J15" s="2">
        <f t="shared" si="3"/>
        <v>1.0953248300322533E-15</v>
      </c>
      <c r="K15" s="2">
        <f t="shared" si="4"/>
        <v>9.2848522748122343E-16</v>
      </c>
      <c r="L15" t="s">
        <v>82</v>
      </c>
    </row>
    <row r="16" spans="1:12" x14ac:dyDescent="0.25">
      <c r="A16" s="2">
        <v>15</v>
      </c>
      <c r="B16" t="s">
        <v>58</v>
      </c>
      <c r="C16" s="2">
        <v>7</v>
      </c>
      <c r="D16" s="11">
        <v>-13995.82</v>
      </c>
      <c r="E16" s="2">
        <v>6166</v>
      </c>
      <c r="F16" s="2">
        <f t="shared" si="0"/>
        <v>-13981.82</v>
      </c>
      <c r="G16" s="2">
        <f t="shared" si="5"/>
        <v>1.8187723286781421E-2</v>
      </c>
      <c r="H16" s="2">
        <f t="shared" si="1"/>
        <v>-13981.801812276713</v>
      </c>
      <c r="I16" s="2">
        <f t="shared" si="2"/>
        <v>0</v>
      </c>
      <c r="J16" s="2">
        <f t="shared" si="3"/>
        <v>1</v>
      </c>
      <c r="K16" s="2">
        <f t="shared" si="4"/>
        <v>0.84768025157786564</v>
      </c>
      <c r="L16" t="s">
        <v>82</v>
      </c>
    </row>
    <row r="17" spans="1:24" x14ac:dyDescent="0.25">
      <c r="A17" s="2">
        <v>16</v>
      </c>
      <c r="B17" s="3" t="s">
        <v>60</v>
      </c>
      <c r="C17" s="2">
        <v>5</v>
      </c>
      <c r="D17" s="12">
        <v>-13937.19</v>
      </c>
      <c r="E17" s="2">
        <v>6166</v>
      </c>
      <c r="F17" s="2">
        <f>D17+2*C17</f>
        <v>-13927.19</v>
      </c>
      <c r="G17" s="2">
        <f t="shared" si="5"/>
        <v>9.74025974025974E-3</v>
      </c>
      <c r="H17" s="2">
        <f t="shared" si="1"/>
        <v>-13927.18025974026</v>
      </c>
      <c r="I17" s="2">
        <f t="shared" si="2"/>
        <v>54.621552536453237</v>
      </c>
      <c r="J17" s="2">
        <f t="shared" si="3"/>
        <v>1.3774649921873659E-12</v>
      </c>
      <c r="K17" s="2">
        <f t="shared" si="4"/>
        <v>1.1676498711170891E-12</v>
      </c>
    </row>
    <row r="18" spans="1:24" x14ac:dyDescent="0.25">
      <c r="A18" s="2">
        <v>17</v>
      </c>
      <c r="B18" s="3" t="s">
        <v>63</v>
      </c>
      <c r="C18" s="2">
        <v>5</v>
      </c>
      <c r="D18" s="12">
        <v>-13907.07</v>
      </c>
      <c r="E18" s="2">
        <v>6166</v>
      </c>
      <c r="F18" s="2">
        <f>D18+2*C18</f>
        <v>-13897.07</v>
      </c>
      <c r="G18" s="2">
        <f t="shared" si="5"/>
        <v>9.74025974025974E-3</v>
      </c>
      <c r="H18" s="2">
        <f t="shared" si="1"/>
        <v>-13897.060259740259</v>
      </c>
      <c r="I18" s="2">
        <f t="shared" si="2"/>
        <v>84.741552536454037</v>
      </c>
      <c r="J18" s="2">
        <f t="shared" si="3"/>
        <v>3.9683107432201747E-19</v>
      </c>
      <c r="K18" s="2">
        <f t="shared" si="4"/>
        <v>3.3638586491520248E-19</v>
      </c>
    </row>
    <row r="19" spans="1:24" x14ac:dyDescent="0.25">
      <c r="A19" s="2">
        <v>18</v>
      </c>
      <c r="B19" s="3" t="s">
        <v>64</v>
      </c>
      <c r="C19" s="2">
        <v>5</v>
      </c>
      <c r="D19" s="12">
        <v>-13932.5</v>
      </c>
      <c r="E19" s="2">
        <v>6166</v>
      </c>
      <c r="F19" s="2">
        <f t="shared" si="0"/>
        <v>-13922.5</v>
      </c>
      <c r="G19" s="2">
        <f t="shared" si="5"/>
        <v>9.74025974025974E-3</v>
      </c>
      <c r="H19" s="2">
        <f t="shared" si="1"/>
        <v>-13922.49025974026</v>
      </c>
      <c r="I19" s="2">
        <f t="shared" si="2"/>
        <v>59.311552536453746</v>
      </c>
      <c r="J19" s="2">
        <f t="shared" si="3"/>
        <v>1.3202616553383462E-13</v>
      </c>
      <c r="K19" s="2">
        <f t="shared" si="4"/>
        <v>1.1191597321458186E-13</v>
      </c>
    </row>
    <row r="20" spans="1:24" x14ac:dyDescent="0.25">
      <c r="A20" s="2">
        <v>19</v>
      </c>
      <c r="B20" s="3" t="s">
        <v>67</v>
      </c>
      <c r="C20" s="2">
        <v>6</v>
      </c>
      <c r="D20" s="12">
        <v>-13938.66</v>
      </c>
      <c r="E20" s="2">
        <v>6166</v>
      </c>
      <c r="F20" s="2">
        <f t="shared" si="0"/>
        <v>-13926.66</v>
      </c>
      <c r="G20" s="2">
        <f t="shared" si="5"/>
        <v>1.3638577691183634E-2</v>
      </c>
      <c r="H20" s="2">
        <f t="shared" si="1"/>
        <v>-13926.646361422308</v>
      </c>
      <c r="I20" s="2">
        <f t="shared" si="2"/>
        <v>55.15545085440499</v>
      </c>
      <c r="J20" s="2">
        <f t="shared" si="3"/>
        <v>1.0547414741777308E-12</v>
      </c>
      <c r="K20" s="2">
        <f t="shared" si="4"/>
        <v>8.940835181805877E-13</v>
      </c>
    </row>
    <row r="21" spans="1:24" x14ac:dyDescent="0.25">
      <c r="A21" s="2">
        <v>20</v>
      </c>
      <c r="B21" s="3" t="s">
        <v>70</v>
      </c>
      <c r="C21" s="2">
        <v>5</v>
      </c>
      <c r="D21" s="12">
        <v>-13902.12</v>
      </c>
      <c r="E21" s="2">
        <v>6166</v>
      </c>
      <c r="F21" s="2">
        <f t="shared" si="0"/>
        <v>-13892.12</v>
      </c>
      <c r="G21" s="2">
        <f t="shared" si="5"/>
        <v>9.74025974025974E-3</v>
      </c>
      <c r="H21" s="2">
        <f t="shared" si="1"/>
        <v>-13892.110259740261</v>
      </c>
      <c r="I21" s="2">
        <f t="shared" si="2"/>
        <v>89.691552536452946</v>
      </c>
      <c r="J21" s="2">
        <f t="shared" si="3"/>
        <v>3.3398489841980184E-20</v>
      </c>
      <c r="K21" s="2">
        <f t="shared" si="4"/>
        <v>2.831124027157055E-20</v>
      </c>
    </row>
    <row r="22" spans="1:24" x14ac:dyDescent="0.25">
      <c r="A22" s="2">
        <v>21</v>
      </c>
      <c r="B22" s="3" t="s">
        <v>74</v>
      </c>
      <c r="C22" s="2">
        <v>6</v>
      </c>
      <c r="D22" s="12">
        <v>-13908.51</v>
      </c>
      <c r="E22" s="2">
        <v>6166</v>
      </c>
      <c r="F22" s="2">
        <f t="shared" si="0"/>
        <v>-13896.51</v>
      </c>
      <c r="G22" s="2">
        <f t="shared" si="5"/>
        <v>1.3638577691183634E-2</v>
      </c>
      <c r="H22" s="2">
        <f t="shared" si="1"/>
        <v>-13896.496361422309</v>
      </c>
      <c r="I22" s="2">
        <f t="shared" si="2"/>
        <v>85.305450854404626</v>
      </c>
      <c r="J22" s="2">
        <f t="shared" si="3"/>
        <v>2.9933445464964152E-19</v>
      </c>
      <c r="K22" s="2">
        <f t="shared" si="4"/>
        <v>2.5373990582333132E-19</v>
      </c>
    </row>
    <row r="23" spans="1:24" x14ac:dyDescent="0.25">
      <c r="A23" s="5">
        <v>22</v>
      </c>
      <c r="B23" s="3" t="s">
        <v>75</v>
      </c>
      <c r="C23" s="2">
        <v>9</v>
      </c>
      <c r="D23" s="12">
        <v>-13992.67</v>
      </c>
      <c r="E23" s="2">
        <v>6166</v>
      </c>
      <c r="F23" s="2">
        <f t="shared" si="0"/>
        <v>-13974.67</v>
      </c>
      <c r="G23" s="2">
        <f t="shared" si="5"/>
        <v>2.9239766081871343E-2</v>
      </c>
      <c r="H23" s="2">
        <f t="shared" si="1"/>
        <v>-13974.640760233919</v>
      </c>
      <c r="I23" s="2">
        <f t="shared" si="2"/>
        <v>7.1610520427948359</v>
      </c>
      <c r="J23" s="2">
        <f t="shared" si="3"/>
        <v>2.7861038897402761E-2</v>
      </c>
      <c r="K23" s="2">
        <f t="shared" si="4"/>
        <v>2.3617252461771071E-2</v>
      </c>
    </row>
    <row r="24" spans="1:24" x14ac:dyDescent="0.25">
      <c r="A24" s="5">
        <v>23</v>
      </c>
      <c r="B24" s="3" t="s">
        <v>77</v>
      </c>
      <c r="C24" s="2">
        <v>6</v>
      </c>
      <c r="D24" s="11">
        <v>-13944.79</v>
      </c>
      <c r="E24" s="2">
        <v>6166</v>
      </c>
      <c r="F24" s="2">
        <f t="shared" si="0"/>
        <v>-13932.79</v>
      </c>
      <c r="G24" s="2">
        <f t="shared" si="5"/>
        <v>1.3638577691183634E-2</v>
      </c>
      <c r="H24" s="2">
        <f t="shared" si="1"/>
        <v>-13932.776361422309</v>
      </c>
      <c r="I24" s="2">
        <f t="shared" si="2"/>
        <v>49.025450854403971</v>
      </c>
      <c r="J24" s="2">
        <f t="shared" si="3"/>
        <v>2.2607816034578E-11</v>
      </c>
      <c r="K24" s="2">
        <f t="shared" si="4"/>
        <v>1.9164199183817183E-11</v>
      </c>
      <c r="L24" t="s">
        <v>82</v>
      </c>
    </row>
    <row r="29" spans="1:24" x14ac:dyDescent="0.25">
      <c r="A29" s="3" t="s">
        <v>24</v>
      </c>
      <c r="F29" s="3" t="s">
        <v>55</v>
      </c>
      <c r="K29" s="3" t="s">
        <v>57</v>
      </c>
      <c r="P29" s="3" t="s">
        <v>59</v>
      </c>
      <c r="R29" s="4"/>
      <c r="U29" s="3" t="s">
        <v>78</v>
      </c>
    </row>
    <row r="30" spans="1:24" x14ac:dyDescent="0.25">
      <c r="A30" s="3" t="s">
        <v>43</v>
      </c>
      <c r="F30" t="s">
        <v>54</v>
      </c>
      <c r="K30" t="s">
        <v>56</v>
      </c>
      <c r="P30" t="s">
        <v>58</v>
      </c>
      <c r="R30" s="4"/>
      <c r="U30" t="s">
        <v>77</v>
      </c>
    </row>
    <row r="31" spans="1:24" x14ac:dyDescent="0.25">
      <c r="A31" t="s">
        <v>13</v>
      </c>
      <c r="B31" t="s">
        <v>53</v>
      </c>
      <c r="F31" t="s">
        <v>13</v>
      </c>
      <c r="K31" t="s">
        <v>13</v>
      </c>
      <c r="P31" t="s">
        <v>13</v>
      </c>
      <c r="U31" t="s">
        <v>13</v>
      </c>
    </row>
    <row r="32" spans="1:24" x14ac:dyDescent="0.25">
      <c r="B32" t="s">
        <v>14</v>
      </c>
      <c r="C32" t="s">
        <v>15</v>
      </c>
      <c r="D32" t="s">
        <v>16</v>
      </c>
      <c r="G32" t="s">
        <v>14</v>
      </c>
      <c r="H32" t="s">
        <v>15</v>
      </c>
      <c r="I32" t="s">
        <v>16</v>
      </c>
      <c r="L32" t="s">
        <v>14</v>
      </c>
      <c r="M32" t="s">
        <v>15</v>
      </c>
      <c r="N32" t="s">
        <v>16</v>
      </c>
      <c r="Q32" t="s">
        <v>14</v>
      </c>
      <c r="R32" t="s">
        <v>15</v>
      </c>
      <c r="S32" t="s">
        <v>16</v>
      </c>
      <c r="V32" t="s">
        <v>14</v>
      </c>
      <c r="W32" t="s">
        <v>15</v>
      </c>
      <c r="X32" t="s">
        <v>16</v>
      </c>
    </row>
    <row r="33" spans="1:24" x14ac:dyDescent="0.25">
      <c r="A33" t="s">
        <v>26</v>
      </c>
      <c r="B33" s="8"/>
      <c r="C33" s="8"/>
      <c r="F33" t="s">
        <v>26</v>
      </c>
      <c r="G33" s="8"/>
      <c r="H33" s="8"/>
      <c r="K33" t="s">
        <v>26</v>
      </c>
      <c r="L33" s="8"/>
      <c r="M33" s="8"/>
      <c r="P33" t="s">
        <v>26</v>
      </c>
      <c r="Q33" s="8"/>
      <c r="R33" s="8"/>
      <c r="U33" t="s">
        <v>26</v>
      </c>
      <c r="V33" s="8"/>
      <c r="W33" s="8"/>
    </row>
    <row r="34" spans="1:24" x14ac:dyDescent="0.25">
      <c r="A34" t="s">
        <v>41</v>
      </c>
      <c r="B34" s="8"/>
      <c r="C34" s="8"/>
      <c r="F34" t="s">
        <v>32</v>
      </c>
      <c r="G34" s="8"/>
      <c r="H34" s="8"/>
      <c r="K34" t="s">
        <v>41</v>
      </c>
      <c r="L34" s="8"/>
      <c r="M34" s="8"/>
      <c r="P34" t="s">
        <v>32</v>
      </c>
      <c r="Q34" s="8"/>
      <c r="R34" s="8"/>
      <c r="U34" t="s">
        <v>41</v>
      </c>
      <c r="V34" s="8"/>
      <c r="W34" s="8"/>
    </row>
    <row r="35" spans="1:24" x14ac:dyDescent="0.25">
      <c r="A35" t="s">
        <v>27</v>
      </c>
      <c r="B35" s="8"/>
      <c r="C35" s="8"/>
      <c r="F35" t="s">
        <v>41</v>
      </c>
      <c r="G35" s="8"/>
      <c r="H35" s="8"/>
      <c r="K35" t="s">
        <v>27</v>
      </c>
      <c r="L35" s="8"/>
      <c r="M35" s="8"/>
      <c r="P35" t="s">
        <v>41</v>
      </c>
      <c r="Q35" s="8"/>
      <c r="R35" s="8"/>
      <c r="U35" t="s">
        <v>79</v>
      </c>
      <c r="V35" s="8"/>
      <c r="W35" s="8"/>
    </row>
    <row r="36" spans="1:24" x14ac:dyDescent="0.25">
      <c r="A36" t="s">
        <v>42</v>
      </c>
      <c r="B36" s="8"/>
      <c r="C36" s="8"/>
      <c r="F36" t="s">
        <v>27</v>
      </c>
      <c r="G36" s="8"/>
      <c r="H36" s="8"/>
      <c r="K36" t="s">
        <v>33</v>
      </c>
      <c r="L36" s="8"/>
      <c r="M36" s="8"/>
      <c r="P36" t="s">
        <v>27</v>
      </c>
      <c r="Q36" s="8"/>
      <c r="R36" s="8"/>
      <c r="U36" t="s">
        <v>32</v>
      </c>
      <c r="V36" s="8"/>
      <c r="W36" s="8"/>
    </row>
    <row r="37" spans="1:24" x14ac:dyDescent="0.25">
      <c r="A37" t="s">
        <v>28</v>
      </c>
      <c r="B37" s="8"/>
      <c r="C37" s="8"/>
      <c r="F37" t="s">
        <v>42</v>
      </c>
      <c r="G37" s="8"/>
      <c r="H37" s="8"/>
      <c r="K37" t="s">
        <v>42</v>
      </c>
      <c r="L37" s="8"/>
      <c r="M37" s="8"/>
      <c r="P37" t="s">
        <v>33</v>
      </c>
      <c r="Q37" s="8"/>
      <c r="R37" s="8"/>
      <c r="U37" t="s">
        <v>27</v>
      </c>
      <c r="V37" s="8"/>
      <c r="W37" s="8"/>
    </row>
    <row r="38" spans="1:24" x14ac:dyDescent="0.25">
      <c r="A38" t="s">
        <v>29</v>
      </c>
      <c r="B38" s="13"/>
      <c r="F38" t="s">
        <v>28</v>
      </c>
      <c r="G38" s="8"/>
      <c r="H38" s="8"/>
      <c r="K38" t="s">
        <v>28</v>
      </c>
      <c r="L38" s="8"/>
      <c r="M38" s="8"/>
      <c r="P38" t="s">
        <v>42</v>
      </c>
      <c r="Q38" s="8"/>
      <c r="R38" s="8"/>
      <c r="U38" t="s">
        <v>28</v>
      </c>
      <c r="V38" s="8"/>
      <c r="W38" s="8"/>
    </row>
    <row r="39" spans="1:24" x14ac:dyDescent="0.25">
      <c r="D39" s="8"/>
      <c r="F39" t="s">
        <v>29</v>
      </c>
      <c r="G39" s="13"/>
      <c r="K39" t="s">
        <v>29</v>
      </c>
      <c r="L39" s="8"/>
      <c r="P39" t="s">
        <v>28</v>
      </c>
      <c r="Q39" s="8"/>
      <c r="R39" s="8"/>
    </row>
    <row r="40" spans="1:24" x14ac:dyDescent="0.25">
      <c r="I40" s="8"/>
      <c r="N40" s="8"/>
      <c r="P40" t="s">
        <v>29</v>
      </c>
      <c r="Q40" s="8"/>
      <c r="U40" t="s">
        <v>29</v>
      </c>
      <c r="V40" s="13"/>
      <c r="X40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L8" sqref="L8:L24"/>
    </sheetView>
  </sheetViews>
  <sheetFormatPr defaultRowHeight="15" x14ac:dyDescent="0.25"/>
  <cols>
    <col min="2" max="2" width="12.5703125" customWidth="1"/>
  </cols>
  <sheetData>
    <row r="1" spans="1:12" x14ac:dyDescent="0.25">
      <c r="A1" s="9" t="s">
        <v>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2">
        <v>1</v>
      </c>
      <c r="B2" s="2" t="s">
        <v>11</v>
      </c>
      <c r="C2" s="2">
        <v>3</v>
      </c>
      <c r="D2" s="12">
        <v>-13064.13</v>
      </c>
      <c r="E2" s="2">
        <v>6166</v>
      </c>
      <c r="F2" s="2">
        <f t="shared" ref="F2:F24" si="0">D2+2*C2</f>
        <v>-13058.13</v>
      </c>
      <c r="G2" s="2">
        <f>(2*C2*(C2+1))/(E2-C2-1)</f>
        <v>3.8948393378773127E-3</v>
      </c>
      <c r="H2" s="2">
        <f t="shared" ref="H2:H24" si="1">F2+G2</f>
        <v>-13058.126105160662</v>
      </c>
      <c r="I2" s="2">
        <f>H2-MIN($H$3:$H$25)</f>
        <v>923.67570711605185</v>
      </c>
      <c r="J2" s="2">
        <f>EXP(-0.5*I2)</f>
        <v>2.6691234797504161E-201</v>
      </c>
      <c r="K2" s="2">
        <f>J2/SUM($J$3:$J$25)</f>
        <v>2.2625632628072208E-201</v>
      </c>
    </row>
    <row r="3" spans="1:12" x14ac:dyDescent="0.25">
      <c r="A3" s="2">
        <v>2</v>
      </c>
      <c r="B3" s="3" t="s">
        <v>30</v>
      </c>
      <c r="C3" s="2">
        <v>4</v>
      </c>
      <c r="D3" s="12">
        <v>-13885.07</v>
      </c>
      <c r="E3" s="2">
        <v>6166</v>
      </c>
      <c r="F3" s="2">
        <f t="shared" si="0"/>
        <v>-13877.07</v>
      </c>
      <c r="G3" s="2">
        <f>(2*C3*(C3+1))/(E3-C3-1)</f>
        <v>6.4924525239409185E-3</v>
      </c>
      <c r="H3" s="2">
        <f t="shared" si="1"/>
        <v>-13877.063507547477</v>
      </c>
      <c r="I3" s="2">
        <f t="shared" ref="I3:I24" si="2">H3-MIN($H$3:$H$25)</f>
        <v>104.73830472923692</v>
      </c>
      <c r="J3" s="2">
        <f t="shared" ref="J3:J24" si="3">EXP(-0.5*I3)</f>
        <v>1.8045383083967694E-23</v>
      </c>
      <c r="K3" s="2">
        <f t="shared" ref="K3:K24" si="4">J3/SUM($J$3:$J$25)</f>
        <v>1.5296714872436695E-23</v>
      </c>
    </row>
    <row r="4" spans="1:12" x14ac:dyDescent="0.25">
      <c r="A4" s="2">
        <v>3</v>
      </c>
      <c r="B4" s="3" t="s">
        <v>31</v>
      </c>
      <c r="C4" s="2">
        <v>4</v>
      </c>
      <c r="D4" s="12">
        <v>-13856.59</v>
      </c>
      <c r="E4" s="2">
        <v>6166</v>
      </c>
      <c r="F4" s="2">
        <f t="shared" si="0"/>
        <v>-13848.59</v>
      </c>
      <c r="G4" s="2">
        <f t="shared" ref="G4:G24" si="5">(2*C4*(C4+1))/(E4-C4-1)</f>
        <v>6.4924525239409185E-3</v>
      </c>
      <c r="H4" s="2">
        <f t="shared" si="1"/>
        <v>-13848.583507547477</v>
      </c>
      <c r="I4" s="2">
        <f t="shared" si="2"/>
        <v>133.21830472923648</v>
      </c>
      <c r="J4" s="2">
        <f t="shared" si="3"/>
        <v>1.1803551080253943E-29</v>
      </c>
      <c r="K4" s="2">
        <f t="shared" si="4"/>
        <v>1.000563714922185E-29</v>
      </c>
    </row>
    <row r="5" spans="1:12" x14ac:dyDescent="0.25">
      <c r="A5" s="2">
        <v>4</v>
      </c>
      <c r="B5" s="3" t="s">
        <v>34</v>
      </c>
      <c r="C5" s="2">
        <v>5</v>
      </c>
      <c r="D5" s="12">
        <v>-13939.6</v>
      </c>
      <c r="E5" s="2">
        <v>6166</v>
      </c>
      <c r="F5" s="2">
        <f t="shared" si="0"/>
        <v>-13929.6</v>
      </c>
      <c r="G5" s="2">
        <f t="shared" si="5"/>
        <v>9.74025974025974E-3</v>
      </c>
      <c r="H5" s="2">
        <f t="shared" si="1"/>
        <v>-13929.59025974026</v>
      </c>
      <c r="I5" s="2">
        <f>H5-MIN($H$3:$H$25)</f>
        <v>52.211552536453382</v>
      </c>
      <c r="J5" s="2">
        <f t="shared" si="3"/>
        <v>4.5962688174009198E-12</v>
      </c>
      <c r="K5" s="2">
        <f t="shared" si="4"/>
        <v>3.8961663074539105E-12</v>
      </c>
    </row>
    <row r="6" spans="1:12" x14ac:dyDescent="0.25">
      <c r="A6" s="2">
        <v>5</v>
      </c>
      <c r="B6" s="10" t="s">
        <v>36</v>
      </c>
      <c r="C6" s="2">
        <v>4</v>
      </c>
      <c r="D6" s="12">
        <v>-13071.47</v>
      </c>
      <c r="E6" s="2">
        <v>6166</v>
      </c>
      <c r="F6" s="2">
        <f t="shared" si="0"/>
        <v>-13063.47</v>
      </c>
      <c r="G6" s="2">
        <f t="shared" si="5"/>
        <v>6.4924525239409185E-3</v>
      </c>
      <c r="H6" s="2">
        <f t="shared" si="1"/>
        <v>-13063.463507547476</v>
      </c>
      <c r="I6" s="2">
        <f t="shared" si="2"/>
        <v>918.33830472923728</v>
      </c>
      <c r="J6" s="2">
        <f t="shared" si="3"/>
        <v>3.8492034630898009E-200</v>
      </c>
      <c r="K6" s="2">
        <f t="shared" si="4"/>
        <v>3.262893759966354E-200</v>
      </c>
    </row>
    <row r="7" spans="1:12" x14ac:dyDescent="0.25">
      <c r="A7" s="2">
        <v>6</v>
      </c>
      <c r="B7" s="3" t="s">
        <v>38</v>
      </c>
      <c r="C7" s="2">
        <v>4</v>
      </c>
      <c r="D7" s="12">
        <v>-13070.12</v>
      </c>
      <c r="E7" s="2">
        <v>6166</v>
      </c>
      <c r="F7" s="2">
        <f t="shared" si="0"/>
        <v>-13062.12</v>
      </c>
      <c r="G7" s="2">
        <f t="shared" si="5"/>
        <v>6.4924525239409185E-3</v>
      </c>
      <c r="H7" s="2">
        <f t="shared" si="1"/>
        <v>-13062.113507547478</v>
      </c>
      <c r="I7" s="2">
        <f t="shared" si="2"/>
        <v>919.68830472923582</v>
      </c>
      <c r="J7" s="2">
        <f t="shared" si="3"/>
        <v>1.9598466574584114E-200</v>
      </c>
      <c r="K7" s="2">
        <f t="shared" si="4"/>
        <v>1.6613233076483851E-200</v>
      </c>
    </row>
    <row r="8" spans="1:12" x14ac:dyDescent="0.25">
      <c r="A8" s="2">
        <v>7</v>
      </c>
      <c r="B8" s="3" t="s">
        <v>40</v>
      </c>
      <c r="C8" s="2">
        <v>5</v>
      </c>
      <c r="D8" s="12">
        <v>-13092.6</v>
      </c>
      <c r="E8" s="2">
        <v>6166</v>
      </c>
      <c r="F8" s="2">
        <f t="shared" si="0"/>
        <v>-13082.6</v>
      </c>
      <c r="G8" s="2">
        <f t="shared" si="5"/>
        <v>9.74025974025974E-3</v>
      </c>
      <c r="H8" s="2">
        <f t="shared" si="1"/>
        <v>-13082.59025974026</v>
      </c>
      <c r="I8" s="2">
        <f t="shared" si="2"/>
        <v>899.21155253645338</v>
      </c>
      <c r="J8" s="2">
        <f t="shared" si="3"/>
        <v>5.478886892965356E-196</v>
      </c>
      <c r="K8" s="2">
        <f t="shared" si="4"/>
        <v>4.6443442197955438E-196</v>
      </c>
      <c r="L8" t="s">
        <v>81</v>
      </c>
    </row>
    <row r="9" spans="1:12" x14ac:dyDescent="0.25">
      <c r="A9" s="2">
        <v>8</v>
      </c>
      <c r="B9" s="3" t="s">
        <v>43</v>
      </c>
      <c r="C9" s="2">
        <v>5</v>
      </c>
      <c r="D9" s="8">
        <v>-13094.31</v>
      </c>
      <c r="E9" s="2">
        <v>6166</v>
      </c>
      <c r="F9" s="2">
        <f t="shared" si="0"/>
        <v>-13084.31</v>
      </c>
      <c r="G9" s="2">
        <f t="shared" si="5"/>
        <v>9.74025974025974E-3</v>
      </c>
      <c r="H9" s="2">
        <f t="shared" si="1"/>
        <v>-13084.300259740259</v>
      </c>
      <c r="I9" s="2">
        <f t="shared" si="2"/>
        <v>897.50155253645426</v>
      </c>
      <c r="J9" s="2">
        <f t="shared" si="3"/>
        <v>1.2882914274180739E-195</v>
      </c>
      <c r="K9" s="2">
        <f t="shared" si="4"/>
        <v>1.0920592012993604E-195</v>
      </c>
      <c r="L9" t="s">
        <v>82</v>
      </c>
    </row>
    <row r="10" spans="1:12" x14ac:dyDescent="0.25">
      <c r="A10" s="2">
        <v>9</v>
      </c>
      <c r="B10" s="3" t="s">
        <v>44</v>
      </c>
      <c r="C10" s="2">
        <v>7</v>
      </c>
      <c r="D10" s="12">
        <v>-13092.6</v>
      </c>
      <c r="E10" s="2">
        <v>6166</v>
      </c>
      <c r="F10" s="2">
        <f t="shared" si="0"/>
        <v>-13078.6</v>
      </c>
      <c r="G10" s="2">
        <f t="shared" si="5"/>
        <v>1.8187723286781421E-2</v>
      </c>
      <c r="H10" s="2">
        <f>F10+G10</f>
        <v>-13078.581812276714</v>
      </c>
      <c r="I10" s="2">
        <f t="shared" si="2"/>
        <v>903.21999999999935</v>
      </c>
      <c r="J10" s="2">
        <f t="shared" si="3"/>
        <v>7.3836147323273293E-197</v>
      </c>
      <c r="K10" s="2">
        <f t="shared" si="4"/>
        <v>6.258944393853266E-197</v>
      </c>
      <c r="L10" t="s">
        <v>81</v>
      </c>
    </row>
    <row r="11" spans="1:12" x14ac:dyDescent="0.25">
      <c r="A11" s="2">
        <v>10</v>
      </c>
      <c r="B11" s="3" t="s">
        <v>48</v>
      </c>
      <c r="C11" s="2">
        <v>6</v>
      </c>
      <c r="D11" s="12">
        <v>-13945.78</v>
      </c>
      <c r="E11" s="2">
        <v>6166</v>
      </c>
      <c r="F11" s="2">
        <f t="shared" si="0"/>
        <v>-13933.78</v>
      </c>
      <c r="G11" s="2">
        <f t="shared" si="5"/>
        <v>1.3638577691183634E-2</v>
      </c>
      <c r="H11" s="2">
        <f t="shared" si="1"/>
        <v>-13933.766361422309</v>
      </c>
      <c r="I11" s="2">
        <f t="shared" si="2"/>
        <v>48.035450854404189</v>
      </c>
      <c r="J11" s="2">
        <f t="shared" si="3"/>
        <v>3.7088082393646764E-11</v>
      </c>
      <c r="K11" s="2">
        <f t="shared" si="4"/>
        <v>3.1438835013987097E-11</v>
      </c>
    </row>
    <row r="12" spans="1:12" x14ac:dyDescent="0.25">
      <c r="A12" s="2">
        <v>11</v>
      </c>
      <c r="B12" s="3" t="s">
        <v>52</v>
      </c>
      <c r="C12" s="2">
        <v>6</v>
      </c>
      <c r="D12" s="12">
        <v>-13918.38</v>
      </c>
      <c r="E12" s="2">
        <v>6166</v>
      </c>
      <c r="F12" s="2">
        <f t="shared" si="0"/>
        <v>-13906.38</v>
      </c>
      <c r="G12" s="2">
        <f t="shared" si="5"/>
        <v>1.3638577691183634E-2</v>
      </c>
      <c r="H12" s="2">
        <f t="shared" si="1"/>
        <v>-13906.366361422308</v>
      </c>
      <c r="I12" s="2">
        <f t="shared" si="2"/>
        <v>75.435450854405644</v>
      </c>
      <c r="J12" s="2">
        <f t="shared" si="3"/>
        <v>4.1629383276230365E-17</v>
      </c>
      <c r="K12" s="2">
        <f t="shared" si="4"/>
        <v>3.5288406088626348E-17</v>
      </c>
    </row>
    <row r="13" spans="1:12" x14ac:dyDescent="0.25">
      <c r="A13" s="2">
        <v>12</v>
      </c>
      <c r="B13" s="3" t="s">
        <v>51</v>
      </c>
      <c r="C13" s="2">
        <v>7</v>
      </c>
      <c r="D13" s="12">
        <v>-13992.05</v>
      </c>
      <c r="E13" s="2">
        <v>6166</v>
      </c>
      <c r="F13" s="2">
        <f t="shared" si="0"/>
        <v>-13978.05</v>
      </c>
      <c r="G13" s="2">
        <f t="shared" si="5"/>
        <v>1.8187723286781421E-2</v>
      </c>
      <c r="H13" s="2">
        <f>F13+G13</f>
        <v>-13978.031812276713</v>
      </c>
      <c r="I13" s="2">
        <f>H13-MIN($H$3:$H$25)</f>
        <v>3.7700000000004366</v>
      </c>
      <c r="J13" s="2">
        <f t="shared" si="3"/>
        <v>0.15182905942939745</v>
      </c>
      <c r="K13" s="2">
        <f t="shared" si="4"/>
        <v>0.12870249529394234</v>
      </c>
    </row>
    <row r="14" spans="1:12" x14ac:dyDescent="0.25">
      <c r="A14" s="2">
        <v>13</v>
      </c>
      <c r="B14" s="3" t="s">
        <v>54</v>
      </c>
      <c r="C14" s="2">
        <v>6</v>
      </c>
      <c r="D14" s="11">
        <v>-13951.71</v>
      </c>
      <c r="E14" s="2">
        <v>6166</v>
      </c>
      <c r="F14" s="2">
        <f t="shared" si="0"/>
        <v>-13939.71</v>
      </c>
      <c r="G14" s="2">
        <f t="shared" si="5"/>
        <v>1.3638577691183634E-2</v>
      </c>
      <c r="H14" s="2">
        <f t="shared" si="1"/>
        <v>-13939.696361422308</v>
      </c>
      <c r="I14" s="2">
        <f t="shared" si="2"/>
        <v>42.105450854405717</v>
      </c>
      <c r="J14" s="2">
        <f t="shared" si="3"/>
        <v>7.1931235181946781E-10</v>
      </c>
      <c r="K14" s="2">
        <f t="shared" si="4"/>
        <v>6.0974687535339268E-10</v>
      </c>
      <c r="L14" t="s">
        <v>82</v>
      </c>
    </row>
    <row r="15" spans="1:12" x14ac:dyDescent="0.25">
      <c r="A15" s="2">
        <v>14</v>
      </c>
      <c r="B15" t="s">
        <v>56</v>
      </c>
      <c r="C15" s="2">
        <v>6</v>
      </c>
      <c r="D15" s="11">
        <v>-13924.92</v>
      </c>
      <c r="E15" s="2">
        <v>6166</v>
      </c>
      <c r="F15" s="2">
        <f t="shared" si="0"/>
        <v>-13912.92</v>
      </c>
      <c r="G15" s="2">
        <f t="shared" si="5"/>
        <v>1.3638577691183634E-2</v>
      </c>
      <c r="H15" s="2">
        <f t="shared" si="1"/>
        <v>-13912.906361422309</v>
      </c>
      <c r="I15" s="2">
        <f t="shared" si="2"/>
        <v>68.895450854404771</v>
      </c>
      <c r="J15" s="2">
        <f t="shared" si="3"/>
        <v>1.0953248300322533E-15</v>
      </c>
      <c r="K15" s="2">
        <f t="shared" si="4"/>
        <v>9.2848522748122343E-16</v>
      </c>
      <c r="L15" t="s">
        <v>82</v>
      </c>
    </row>
    <row r="16" spans="1:12" x14ac:dyDescent="0.25">
      <c r="A16" s="2">
        <v>15</v>
      </c>
      <c r="B16" t="s">
        <v>58</v>
      </c>
      <c r="C16" s="2">
        <v>7</v>
      </c>
      <c r="D16" s="11">
        <v>-13995.82</v>
      </c>
      <c r="E16" s="2">
        <v>6166</v>
      </c>
      <c r="F16" s="2">
        <f t="shared" si="0"/>
        <v>-13981.82</v>
      </c>
      <c r="G16" s="2">
        <f t="shared" si="5"/>
        <v>1.8187723286781421E-2</v>
      </c>
      <c r="H16" s="2">
        <f t="shared" si="1"/>
        <v>-13981.801812276713</v>
      </c>
      <c r="I16" s="2">
        <f t="shared" si="2"/>
        <v>0</v>
      </c>
      <c r="J16" s="2">
        <f t="shared" si="3"/>
        <v>1</v>
      </c>
      <c r="K16" s="2">
        <f t="shared" si="4"/>
        <v>0.84768025157786564</v>
      </c>
      <c r="L16" t="s">
        <v>82</v>
      </c>
    </row>
    <row r="17" spans="1:21" x14ac:dyDescent="0.25">
      <c r="A17" s="2">
        <v>16</v>
      </c>
      <c r="B17" s="3" t="s">
        <v>60</v>
      </c>
      <c r="C17" s="2">
        <v>5</v>
      </c>
      <c r="D17" s="12">
        <v>-13937.19</v>
      </c>
      <c r="E17" s="2">
        <v>6166</v>
      </c>
      <c r="F17" s="2">
        <f>D17+2*C17</f>
        <v>-13927.19</v>
      </c>
      <c r="G17" s="2">
        <f t="shared" si="5"/>
        <v>9.74025974025974E-3</v>
      </c>
      <c r="H17" s="2">
        <f t="shared" si="1"/>
        <v>-13927.18025974026</v>
      </c>
      <c r="I17" s="2">
        <f t="shared" si="2"/>
        <v>54.621552536453237</v>
      </c>
      <c r="J17" s="2">
        <f t="shared" si="3"/>
        <v>1.3774649921873659E-12</v>
      </c>
      <c r="K17" s="2">
        <f t="shared" si="4"/>
        <v>1.1676498711170891E-12</v>
      </c>
    </row>
    <row r="18" spans="1:21" x14ac:dyDescent="0.25">
      <c r="A18" s="2">
        <v>17</v>
      </c>
      <c r="B18" s="3" t="s">
        <v>63</v>
      </c>
      <c r="C18" s="2">
        <v>5</v>
      </c>
      <c r="D18" s="12">
        <v>-13907.07</v>
      </c>
      <c r="E18" s="2">
        <v>6166</v>
      </c>
      <c r="F18" s="2">
        <f>D18+2*C18</f>
        <v>-13897.07</v>
      </c>
      <c r="G18" s="2">
        <f t="shared" si="5"/>
        <v>9.74025974025974E-3</v>
      </c>
      <c r="H18" s="2">
        <f t="shared" si="1"/>
        <v>-13897.060259740259</v>
      </c>
      <c r="I18" s="2">
        <f t="shared" si="2"/>
        <v>84.741552536454037</v>
      </c>
      <c r="J18" s="2">
        <f t="shared" si="3"/>
        <v>3.9683107432201747E-19</v>
      </c>
      <c r="K18" s="2">
        <f t="shared" si="4"/>
        <v>3.3638586491520248E-19</v>
      </c>
    </row>
    <row r="19" spans="1:21" x14ac:dyDescent="0.25">
      <c r="A19" s="2">
        <v>18</v>
      </c>
      <c r="B19" s="3" t="s">
        <v>64</v>
      </c>
      <c r="C19" s="2">
        <v>5</v>
      </c>
      <c r="D19" s="12">
        <v>-13932.5</v>
      </c>
      <c r="E19" s="2">
        <v>6166</v>
      </c>
      <c r="F19" s="2">
        <f t="shared" si="0"/>
        <v>-13922.5</v>
      </c>
      <c r="G19" s="2">
        <f t="shared" si="5"/>
        <v>9.74025974025974E-3</v>
      </c>
      <c r="H19" s="2">
        <f t="shared" si="1"/>
        <v>-13922.49025974026</v>
      </c>
      <c r="I19" s="2">
        <f t="shared" si="2"/>
        <v>59.311552536453746</v>
      </c>
      <c r="J19" s="2">
        <f t="shared" si="3"/>
        <v>1.3202616553383462E-13</v>
      </c>
      <c r="K19" s="2">
        <f t="shared" si="4"/>
        <v>1.1191597321458186E-13</v>
      </c>
    </row>
    <row r="20" spans="1:21" x14ac:dyDescent="0.25">
      <c r="A20" s="2">
        <v>19</v>
      </c>
      <c r="B20" s="3" t="s">
        <v>67</v>
      </c>
      <c r="C20" s="2">
        <v>6</v>
      </c>
      <c r="D20" s="12">
        <v>-13938.66</v>
      </c>
      <c r="E20" s="2">
        <v>6166</v>
      </c>
      <c r="F20" s="2">
        <f t="shared" si="0"/>
        <v>-13926.66</v>
      </c>
      <c r="G20" s="2">
        <f t="shared" si="5"/>
        <v>1.3638577691183634E-2</v>
      </c>
      <c r="H20" s="2">
        <f t="shared" si="1"/>
        <v>-13926.646361422308</v>
      </c>
      <c r="I20" s="2">
        <f t="shared" si="2"/>
        <v>55.15545085440499</v>
      </c>
      <c r="J20" s="2">
        <f t="shared" si="3"/>
        <v>1.0547414741777308E-12</v>
      </c>
      <c r="K20" s="2">
        <f t="shared" si="4"/>
        <v>8.940835181805877E-13</v>
      </c>
    </row>
    <row r="21" spans="1:21" x14ac:dyDescent="0.25">
      <c r="A21" s="2">
        <v>20</v>
      </c>
      <c r="B21" s="3" t="s">
        <v>70</v>
      </c>
      <c r="C21" s="2">
        <v>5</v>
      </c>
      <c r="D21" s="12">
        <v>-13902.12</v>
      </c>
      <c r="E21" s="2">
        <v>6166</v>
      </c>
      <c r="F21" s="2">
        <f t="shared" si="0"/>
        <v>-13892.12</v>
      </c>
      <c r="G21" s="2">
        <f t="shared" si="5"/>
        <v>9.74025974025974E-3</v>
      </c>
      <c r="H21" s="2">
        <f t="shared" si="1"/>
        <v>-13892.110259740261</v>
      </c>
      <c r="I21" s="2">
        <f t="shared" si="2"/>
        <v>89.691552536452946</v>
      </c>
      <c r="J21" s="2">
        <f t="shared" si="3"/>
        <v>3.3398489841980184E-20</v>
      </c>
      <c r="K21" s="2">
        <f t="shared" si="4"/>
        <v>2.831124027157055E-20</v>
      </c>
    </row>
    <row r="22" spans="1:21" x14ac:dyDescent="0.25">
      <c r="A22" s="2">
        <v>21</v>
      </c>
      <c r="B22" s="3" t="s">
        <v>74</v>
      </c>
      <c r="C22" s="2">
        <v>6</v>
      </c>
      <c r="D22" s="12">
        <v>-13908.51</v>
      </c>
      <c r="E22" s="2">
        <v>6166</v>
      </c>
      <c r="F22" s="2">
        <f t="shared" si="0"/>
        <v>-13896.51</v>
      </c>
      <c r="G22" s="2">
        <f t="shared" si="5"/>
        <v>1.3638577691183634E-2</v>
      </c>
      <c r="H22" s="2">
        <f t="shared" si="1"/>
        <v>-13896.496361422309</v>
      </c>
      <c r="I22" s="2">
        <f t="shared" si="2"/>
        <v>85.305450854404626</v>
      </c>
      <c r="J22" s="2">
        <f t="shared" si="3"/>
        <v>2.9933445464964152E-19</v>
      </c>
      <c r="K22" s="2">
        <f t="shared" si="4"/>
        <v>2.5373990582333132E-19</v>
      </c>
    </row>
    <row r="23" spans="1:21" x14ac:dyDescent="0.25">
      <c r="A23" s="5">
        <v>22</v>
      </c>
      <c r="B23" s="3" t="s">
        <v>75</v>
      </c>
      <c r="C23" s="2">
        <v>9</v>
      </c>
      <c r="D23" s="12">
        <v>-13992.67</v>
      </c>
      <c r="E23" s="2">
        <v>6166</v>
      </c>
      <c r="F23" s="2">
        <f t="shared" si="0"/>
        <v>-13974.67</v>
      </c>
      <c r="G23" s="2">
        <f t="shared" si="5"/>
        <v>2.9239766081871343E-2</v>
      </c>
      <c r="H23" s="2">
        <f t="shared" si="1"/>
        <v>-13974.640760233919</v>
      </c>
      <c r="I23" s="2">
        <f t="shared" si="2"/>
        <v>7.1610520427948359</v>
      </c>
      <c r="J23" s="2">
        <f t="shared" si="3"/>
        <v>2.7861038897402761E-2</v>
      </c>
      <c r="K23" s="2">
        <f t="shared" si="4"/>
        <v>2.3617252461771071E-2</v>
      </c>
    </row>
    <row r="24" spans="1:21" x14ac:dyDescent="0.25">
      <c r="A24" s="5">
        <v>23</v>
      </c>
      <c r="B24" s="3" t="s">
        <v>77</v>
      </c>
      <c r="C24" s="2">
        <v>6</v>
      </c>
      <c r="D24" s="11">
        <v>-13944.79</v>
      </c>
      <c r="E24" s="2">
        <v>6166</v>
      </c>
      <c r="F24" s="2">
        <f t="shared" si="0"/>
        <v>-13932.79</v>
      </c>
      <c r="G24" s="2">
        <f t="shared" si="5"/>
        <v>1.3638577691183634E-2</v>
      </c>
      <c r="H24" s="2">
        <f t="shared" si="1"/>
        <v>-13932.776361422309</v>
      </c>
      <c r="I24" s="2">
        <f t="shared" si="2"/>
        <v>49.025450854403971</v>
      </c>
      <c r="J24" s="2">
        <f t="shared" si="3"/>
        <v>2.2607816034578E-11</v>
      </c>
      <c r="K24" s="2">
        <f t="shared" si="4"/>
        <v>1.9164199183817183E-11</v>
      </c>
      <c r="L24" t="s">
        <v>82</v>
      </c>
    </row>
    <row r="32" spans="1:21" x14ac:dyDescent="0.25">
      <c r="A32" s="3" t="s">
        <v>24</v>
      </c>
      <c r="F32" s="3" t="s">
        <v>55</v>
      </c>
      <c r="K32" s="3" t="s">
        <v>57</v>
      </c>
      <c r="P32" s="3" t="s">
        <v>59</v>
      </c>
      <c r="R32" s="4"/>
      <c r="U32" s="3" t="s">
        <v>78</v>
      </c>
    </row>
    <row r="33" spans="1:24" x14ac:dyDescent="0.25">
      <c r="A33" s="3" t="s">
        <v>43</v>
      </c>
      <c r="F33" t="s">
        <v>54</v>
      </c>
      <c r="K33" t="s">
        <v>56</v>
      </c>
      <c r="P33" t="s">
        <v>58</v>
      </c>
      <c r="R33" s="4"/>
      <c r="U33" t="s">
        <v>77</v>
      </c>
    </row>
    <row r="34" spans="1:24" x14ac:dyDescent="0.25">
      <c r="A34" t="s">
        <v>13</v>
      </c>
      <c r="B34" t="s">
        <v>53</v>
      </c>
      <c r="F34" t="s">
        <v>13</v>
      </c>
      <c r="K34" t="s">
        <v>13</v>
      </c>
      <c r="P34" t="s">
        <v>13</v>
      </c>
      <c r="U34" t="s">
        <v>13</v>
      </c>
    </row>
    <row r="35" spans="1:24" x14ac:dyDescent="0.25">
      <c r="B35" t="s">
        <v>14</v>
      </c>
      <c r="C35" t="s">
        <v>15</v>
      </c>
      <c r="D35" t="s">
        <v>16</v>
      </c>
      <c r="G35" t="s">
        <v>14</v>
      </c>
      <c r="H35" t="s">
        <v>15</v>
      </c>
      <c r="I35" t="s">
        <v>16</v>
      </c>
      <c r="L35" t="s">
        <v>14</v>
      </c>
      <c r="M35" t="s">
        <v>15</v>
      </c>
      <c r="N35" t="s">
        <v>16</v>
      </c>
      <c r="Q35" t="s">
        <v>14</v>
      </c>
      <c r="R35" t="s">
        <v>15</v>
      </c>
      <c r="S35" t="s">
        <v>16</v>
      </c>
      <c r="V35" t="s">
        <v>14</v>
      </c>
      <c r="W35" t="s">
        <v>15</v>
      </c>
      <c r="X35" t="s">
        <v>16</v>
      </c>
    </row>
    <row r="36" spans="1:24" x14ac:dyDescent="0.25">
      <c r="A36" t="s">
        <v>26</v>
      </c>
      <c r="B36" s="8">
        <v>-8.4259078699999996</v>
      </c>
      <c r="C36" s="8">
        <v>1.54143066E-2</v>
      </c>
      <c r="F36" t="s">
        <v>26</v>
      </c>
      <c r="G36" s="8">
        <v>-8.2772996600000006</v>
      </c>
      <c r="H36" s="8">
        <v>1.5191318000000001E-2</v>
      </c>
      <c r="K36" t="s">
        <v>26</v>
      </c>
      <c r="L36" s="8">
        <v>-8.2672653300000007</v>
      </c>
      <c r="M36" s="8">
        <v>1.5361061000000001E-2</v>
      </c>
      <c r="P36" t="s">
        <v>26</v>
      </c>
      <c r="Q36" s="8">
        <v>-8.3268879400000007</v>
      </c>
      <c r="R36" s="8">
        <v>1.66902975E-2</v>
      </c>
      <c r="U36" t="s">
        <v>26</v>
      </c>
      <c r="V36" s="8">
        <v>-8.2657068020000004</v>
      </c>
      <c r="W36" s="8">
        <v>1.4683519000000001E-2</v>
      </c>
    </row>
    <row r="37" spans="1:24" x14ac:dyDescent="0.25">
      <c r="A37" t="s">
        <v>41</v>
      </c>
      <c r="B37" s="8">
        <v>0.24265748000000001</v>
      </c>
      <c r="C37" s="8">
        <v>5.8033312199999999E-2</v>
      </c>
      <c r="F37" t="s">
        <v>32</v>
      </c>
      <c r="G37" s="8">
        <v>7.0024790000000003E-2</v>
      </c>
      <c r="H37" s="8">
        <v>2.3091099E-3</v>
      </c>
      <c r="K37" t="s">
        <v>41</v>
      </c>
      <c r="L37" s="8">
        <v>0.17149081999999999</v>
      </c>
      <c r="M37" s="8">
        <v>5.4304886300000001E-2</v>
      </c>
      <c r="P37" t="s">
        <v>32</v>
      </c>
      <c r="Q37" s="8">
        <v>0.33570530999999998</v>
      </c>
      <c r="R37" s="8">
        <v>3.8871974699999999E-2</v>
      </c>
      <c r="U37" t="s">
        <v>41</v>
      </c>
      <c r="V37" s="8">
        <v>1.9068733000000001E-2</v>
      </c>
      <c r="W37" s="8">
        <v>5.8993020000000004E-3</v>
      </c>
    </row>
    <row r="38" spans="1:24" x14ac:dyDescent="0.25">
      <c r="A38" t="s">
        <v>27</v>
      </c>
      <c r="B38" s="8">
        <v>3.14233992</v>
      </c>
      <c r="C38" s="8">
        <v>3.5629257E-3</v>
      </c>
      <c r="F38" t="s">
        <v>41</v>
      </c>
      <c r="G38" s="8">
        <v>0.16704331</v>
      </c>
      <c r="H38" s="8">
        <v>5.4193697899999997E-2</v>
      </c>
      <c r="K38" t="s">
        <v>27</v>
      </c>
      <c r="L38" s="8">
        <v>3.1001279500000001</v>
      </c>
      <c r="M38" s="8">
        <v>3.6192155E-3</v>
      </c>
      <c r="P38" t="s">
        <v>41</v>
      </c>
      <c r="Q38" s="8">
        <v>0.16139134999999999</v>
      </c>
      <c r="R38" s="8">
        <v>5.4028757099999998E-2</v>
      </c>
      <c r="U38" t="s">
        <v>79</v>
      </c>
      <c r="V38" s="8">
        <v>3.5731790000000001E-3</v>
      </c>
      <c r="W38" s="8">
        <v>6.7376019999999997E-3</v>
      </c>
    </row>
    <row r="39" spans="1:24" x14ac:dyDescent="0.25">
      <c r="A39" t="s">
        <v>42</v>
      </c>
      <c r="B39" s="8">
        <v>-5.3089270000000001E-2</v>
      </c>
      <c r="C39" s="8">
        <v>1.3302333600000001E-2</v>
      </c>
      <c r="F39" t="s">
        <v>27</v>
      </c>
      <c r="G39" s="8">
        <v>3.1024308299999999</v>
      </c>
      <c r="H39" s="8">
        <v>3.5747273999999999E-3</v>
      </c>
      <c r="K39" t="s">
        <v>33</v>
      </c>
      <c r="L39" s="8">
        <v>1.552362E-2</v>
      </c>
      <c r="M39" s="8">
        <v>5.2065309999999997E-4</v>
      </c>
      <c r="P39" t="s">
        <v>27</v>
      </c>
      <c r="Q39" s="8">
        <v>3.11418405</v>
      </c>
      <c r="R39" s="8">
        <v>3.9329624999999997E-3</v>
      </c>
      <c r="U39" t="s">
        <v>32</v>
      </c>
      <c r="V39" s="8">
        <v>7.0806767000000007E-2</v>
      </c>
      <c r="W39" s="8">
        <v>2.4631010000000001E-3</v>
      </c>
    </row>
    <row r="40" spans="1:24" x14ac:dyDescent="0.25">
      <c r="A40" t="s">
        <v>28</v>
      </c>
      <c r="B40" s="8">
        <v>8.3689929999999996E-2</v>
      </c>
      <c r="C40" s="8">
        <v>7.5327520000000004E-4</v>
      </c>
      <c r="F40" t="s">
        <v>42</v>
      </c>
      <c r="G40" s="8">
        <v>-3.3344690000000003E-2</v>
      </c>
      <c r="H40" s="8">
        <v>1.2426135499999999E-2</v>
      </c>
      <c r="K40" t="s">
        <v>42</v>
      </c>
      <c r="L40" s="8">
        <v>-3.4296319999999998E-2</v>
      </c>
      <c r="M40" s="8">
        <v>1.24516413E-2</v>
      </c>
      <c r="P40" t="s">
        <v>33</v>
      </c>
      <c r="Q40" s="8">
        <v>-5.9888990000000003E-2</v>
      </c>
      <c r="R40" s="8">
        <v>8.7460114999999995E-3</v>
      </c>
      <c r="U40" t="s">
        <v>27</v>
      </c>
      <c r="V40" s="8">
        <v>3.099683277</v>
      </c>
      <c r="W40" s="8">
        <v>3.4621539999999998E-3</v>
      </c>
    </row>
    <row r="41" spans="1:24" x14ac:dyDescent="0.25">
      <c r="A41" t="s">
        <v>29</v>
      </c>
      <c r="B41" s="13">
        <v>-13094.31</v>
      </c>
      <c r="F41" t="s">
        <v>28</v>
      </c>
      <c r="G41" s="8">
        <v>7.8070050000000002E-2</v>
      </c>
      <c r="H41" s="8">
        <v>7.0263970000000004E-4</v>
      </c>
      <c r="K41" t="s">
        <v>28</v>
      </c>
      <c r="L41" s="8">
        <v>7.8237490000000007E-2</v>
      </c>
      <c r="M41" s="8">
        <v>7.0411720000000005E-4</v>
      </c>
      <c r="P41" t="s">
        <v>42</v>
      </c>
      <c r="Q41" s="8">
        <v>-3.2468619999999997E-2</v>
      </c>
      <c r="R41" s="8">
        <v>1.23864348E-2</v>
      </c>
      <c r="U41" t="s">
        <v>28</v>
      </c>
      <c r="V41" s="8">
        <v>7.8114189000000001E-2</v>
      </c>
      <c r="W41" s="8">
        <v>7.0304199999999997E-4</v>
      </c>
    </row>
    <row r="42" spans="1:24" x14ac:dyDescent="0.25">
      <c r="D42" s="8"/>
      <c r="F42" t="s">
        <v>29</v>
      </c>
      <c r="G42" s="13">
        <v>-13951.71</v>
      </c>
      <c r="K42" t="s">
        <v>29</v>
      </c>
      <c r="L42" s="8">
        <v>-13924.92</v>
      </c>
      <c r="P42" t="s">
        <v>28</v>
      </c>
      <c r="Q42" s="8">
        <v>7.7788679999999999E-2</v>
      </c>
      <c r="R42" s="8">
        <v>7.0007520000000005E-4</v>
      </c>
    </row>
    <row r="43" spans="1:24" x14ac:dyDescent="0.25">
      <c r="I43" s="8"/>
      <c r="N43" s="8"/>
      <c r="P43" t="s">
        <v>29</v>
      </c>
      <c r="Q43" s="8">
        <v>-13995.82</v>
      </c>
      <c r="U43" t="s">
        <v>29</v>
      </c>
      <c r="V43" s="13">
        <v>-13944.79</v>
      </c>
      <c r="X43" s="8"/>
    </row>
    <row r="46" spans="1:24" x14ac:dyDescent="0.25">
      <c r="A46" s="3"/>
    </row>
    <row r="47" spans="1:24" x14ac:dyDescent="0.25">
      <c r="A47" s="3"/>
    </row>
    <row r="50" spans="2:3" x14ac:dyDescent="0.25">
      <c r="B50" s="11"/>
      <c r="C50" s="11"/>
    </row>
    <row r="51" spans="2:3" x14ac:dyDescent="0.25">
      <c r="B51" s="11"/>
      <c r="C51" s="11"/>
    </row>
    <row r="52" spans="2:3" x14ac:dyDescent="0.25">
      <c r="B52" s="11"/>
      <c r="C52" s="11"/>
    </row>
    <row r="53" spans="2:3" x14ac:dyDescent="0.25">
      <c r="B53" s="11"/>
      <c r="C53" s="11"/>
    </row>
    <row r="54" spans="2:3" x14ac:dyDescent="0.25">
      <c r="B54" s="11"/>
      <c r="C54" s="11"/>
    </row>
    <row r="55" spans="2:3" x14ac:dyDescent="0.25">
      <c r="B55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L8" sqref="L8:L24"/>
    </sheetView>
  </sheetViews>
  <sheetFormatPr defaultRowHeight="15" x14ac:dyDescent="0.25"/>
  <cols>
    <col min="2" max="2" width="11.28515625" bestFit="1" customWidth="1"/>
    <col min="4" max="4" width="11.28515625" bestFit="1" customWidth="1"/>
    <col min="7" max="7" width="11.28515625" bestFit="1" customWidth="1"/>
    <col min="12" max="12" width="11.28515625" bestFit="1" customWidth="1"/>
    <col min="17" max="17" width="11.28515625" bestFit="1" customWidth="1"/>
    <col min="22" max="22" width="11.28515625" bestFit="1" customWidth="1"/>
  </cols>
  <sheetData>
    <row r="1" spans="1:12" x14ac:dyDescent="0.25">
      <c r="A1" s="9" t="s">
        <v>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2">
        <v>1</v>
      </c>
      <c r="B2" s="2" t="s">
        <v>11</v>
      </c>
      <c r="C2" s="2">
        <v>3</v>
      </c>
      <c r="D2" s="12">
        <v>-13064.13</v>
      </c>
      <c r="E2" s="2">
        <v>6166</v>
      </c>
      <c r="F2" s="2">
        <f t="shared" ref="F2:F24" si="0">D2+2*C2</f>
        <v>-13058.13</v>
      </c>
      <c r="G2" s="2">
        <f>(2*C2*(C2+1))/(E2-C2-1)</f>
        <v>3.8948393378773127E-3</v>
      </c>
      <c r="H2" s="2">
        <f t="shared" ref="H2:H24" si="1">F2+G2</f>
        <v>-13058.126105160662</v>
      </c>
      <c r="I2" s="2">
        <f>H2-MIN($H$3:$H$25)</f>
        <v>919.90570711605142</v>
      </c>
      <c r="J2" s="2">
        <f>EXP(-0.5*I2)</f>
        <v>1.7579793287144705E-200</v>
      </c>
      <c r="K2" s="2">
        <f>J2/SUM($J$3:$J$25)</f>
        <v>1.3904109462652693E-200</v>
      </c>
    </row>
    <row r="3" spans="1:12" x14ac:dyDescent="0.25">
      <c r="A3" s="2">
        <v>2</v>
      </c>
      <c r="B3" s="3" t="s">
        <v>30</v>
      </c>
      <c r="C3" s="2">
        <v>4</v>
      </c>
      <c r="D3" s="12">
        <v>-13885.07</v>
      </c>
      <c r="E3" s="2">
        <v>6166</v>
      </c>
      <c r="F3" s="2">
        <f t="shared" si="0"/>
        <v>-13877.07</v>
      </c>
      <c r="G3" s="2">
        <f>(2*C3*(C3+1))/(E3-C3-1)</f>
        <v>6.4924525239409185E-3</v>
      </c>
      <c r="H3" s="2">
        <f t="shared" si="1"/>
        <v>-13877.063507547477</v>
      </c>
      <c r="I3" s="2">
        <f t="shared" ref="I3:I24" si="2">H3-MIN($H$3:$H$25)</f>
        <v>100.96830472923648</v>
      </c>
      <c r="J3" s="2">
        <f t="shared" ref="J3:J24" si="3">EXP(-0.5*I3)</f>
        <v>1.1885328903298013E-22</v>
      </c>
      <c r="K3" s="2">
        <f t="shared" ref="K3:K24" si="4">J3/SUM($J$3:$J$25)</f>
        <v>9.4002762928918379E-23</v>
      </c>
    </row>
    <row r="4" spans="1:12" x14ac:dyDescent="0.25">
      <c r="A4" s="2">
        <v>3</v>
      </c>
      <c r="B4" s="3" t="s">
        <v>31</v>
      </c>
      <c r="C4" s="2">
        <v>4</v>
      </c>
      <c r="D4" s="12">
        <v>-13856.59</v>
      </c>
      <c r="E4" s="2">
        <v>6166</v>
      </c>
      <c r="F4" s="2">
        <f t="shared" si="0"/>
        <v>-13848.59</v>
      </c>
      <c r="G4" s="2">
        <f t="shared" ref="G4:G24" si="5">(2*C4*(C4+1))/(E4-C4-1)</f>
        <v>6.4924525239409185E-3</v>
      </c>
      <c r="H4" s="2">
        <f t="shared" si="1"/>
        <v>-13848.583507547477</v>
      </c>
      <c r="I4" s="2">
        <f t="shared" si="2"/>
        <v>129.44830472923604</v>
      </c>
      <c r="J4" s="2">
        <f t="shared" si="3"/>
        <v>7.7742371088999286E-29</v>
      </c>
      <c r="K4" s="2">
        <f t="shared" si="4"/>
        <v>6.1487551067966919E-29</v>
      </c>
    </row>
    <row r="5" spans="1:12" x14ac:dyDescent="0.25">
      <c r="A5" s="2">
        <v>4</v>
      </c>
      <c r="B5" s="3" t="s">
        <v>34</v>
      </c>
      <c r="C5" s="2">
        <v>5</v>
      </c>
      <c r="D5" s="12">
        <v>-13939.6</v>
      </c>
      <c r="E5" s="2">
        <v>6166</v>
      </c>
      <c r="F5" s="2">
        <f t="shared" si="0"/>
        <v>-13929.6</v>
      </c>
      <c r="G5" s="2">
        <f t="shared" si="5"/>
        <v>9.74025974025974E-3</v>
      </c>
      <c r="H5" s="2">
        <f t="shared" si="1"/>
        <v>-13929.59025974026</v>
      </c>
      <c r="I5" s="2">
        <f>H5-MIN($H$3:$H$25)</f>
        <v>48.441552536452946</v>
      </c>
      <c r="J5" s="2">
        <f t="shared" si="3"/>
        <v>3.0272655542190496E-11</v>
      </c>
      <c r="K5" s="2">
        <f t="shared" si="4"/>
        <v>2.3943075410994259E-11</v>
      </c>
    </row>
    <row r="6" spans="1:12" x14ac:dyDescent="0.25">
      <c r="A6" s="2">
        <v>5</v>
      </c>
      <c r="B6" s="10" t="s">
        <v>36</v>
      </c>
      <c r="C6" s="2">
        <v>4</v>
      </c>
      <c r="D6" s="12">
        <v>-13071.47</v>
      </c>
      <c r="E6" s="2">
        <v>6166</v>
      </c>
      <c r="F6" s="2">
        <f t="shared" si="0"/>
        <v>-13063.47</v>
      </c>
      <c r="G6" s="2">
        <f t="shared" si="5"/>
        <v>6.4924525239409185E-3</v>
      </c>
      <c r="H6" s="2">
        <f t="shared" si="1"/>
        <v>-13063.463507547476</v>
      </c>
      <c r="I6" s="2">
        <f t="shared" si="2"/>
        <v>914.56830472923684</v>
      </c>
      <c r="J6" s="2">
        <f t="shared" si="3"/>
        <v>2.5352218327346827E-199</v>
      </c>
      <c r="K6" s="2">
        <f t="shared" si="4"/>
        <v>2.0051431378448978E-199</v>
      </c>
    </row>
    <row r="7" spans="1:12" x14ac:dyDescent="0.25">
      <c r="A7" s="2">
        <v>6</v>
      </c>
      <c r="B7" s="3" t="s">
        <v>38</v>
      </c>
      <c r="C7" s="2">
        <v>4</v>
      </c>
      <c r="D7" s="12">
        <v>-13070.12</v>
      </c>
      <c r="E7" s="2">
        <v>6166</v>
      </c>
      <c r="F7" s="2">
        <f t="shared" si="0"/>
        <v>-13062.12</v>
      </c>
      <c r="G7" s="2">
        <f t="shared" si="5"/>
        <v>6.4924525239409185E-3</v>
      </c>
      <c r="H7" s="2">
        <f t="shared" si="1"/>
        <v>-13062.113507547478</v>
      </c>
      <c r="I7" s="2">
        <f t="shared" si="2"/>
        <v>915.91830472923539</v>
      </c>
      <c r="J7" s="2">
        <f t="shared" si="3"/>
        <v>1.290824473802241E-199</v>
      </c>
      <c r="K7" s="2">
        <f t="shared" si="4"/>
        <v>1.0209315028716405E-199</v>
      </c>
    </row>
    <row r="8" spans="1:12" x14ac:dyDescent="0.25">
      <c r="A8" s="2">
        <v>7</v>
      </c>
      <c r="B8" s="3" t="s">
        <v>40</v>
      </c>
      <c r="C8" s="2">
        <v>5</v>
      </c>
      <c r="D8" s="12">
        <v>-13092.6</v>
      </c>
      <c r="E8" s="2">
        <v>6166</v>
      </c>
      <c r="F8" s="2">
        <f t="shared" si="0"/>
        <v>-13082.6</v>
      </c>
      <c r="G8" s="2">
        <f t="shared" si="5"/>
        <v>9.74025974025974E-3</v>
      </c>
      <c r="H8" s="2">
        <f t="shared" si="1"/>
        <v>-13082.59025974026</v>
      </c>
      <c r="I8" s="2">
        <f t="shared" si="2"/>
        <v>895.44155253645295</v>
      </c>
      <c r="J8" s="2">
        <f t="shared" si="3"/>
        <v>3.6085891024788383E-195</v>
      </c>
      <c r="K8" s="2">
        <f t="shared" si="4"/>
        <v>2.8540846338216902E-195</v>
      </c>
      <c r="L8" t="s">
        <v>81</v>
      </c>
    </row>
    <row r="9" spans="1:12" x14ac:dyDescent="0.25">
      <c r="A9" s="2">
        <v>8</v>
      </c>
      <c r="B9" s="3" t="s">
        <v>43</v>
      </c>
      <c r="C9" s="2">
        <v>5</v>
      </c>
      <c r="D9" s="13">
        <v>-13077.55</v>
      </c>
      <c r="E9" s="2">
        <v>6166</v>
      </c>
      <c r="F9" s="2">
        <f t="shared" si="0"/>
        <v>-13067.55</v>
      </c>
      <c r="G9" s="2">
        <f t="shared" si="5"/>
        <v>9.74025974025974E-3</v>
      </c>
      <c r="H9" s="2">
        <f t="shared" si="1"/>
        <v>-13067.540259740259</v>
      </c>
      <c r="I9" s="2">
        <f t="shared" si="2"/>
        <v>910.49155253645404</v>
      </c>
      <c r="J9" s="2">
        <f t="shared" si="3"/>
        <v>1.9465764143270552E-198</v>
      </c>
      <c r="K9" s="2">
        <f t="shared" si="4"/>
        <v>1.5395750735028864E-198</v>
      </c>
      <c r="L9" t="s">
        <v>82</v>
      </c>
    </row>
    <row r="10" spans="1:12" x14ac:dyDescent="0.25">
      <c r="A10" s="2">
        <v>9</v>
      </c>
      <c r="B10" s="3" t="s">
        <v>44</v>
      </c>
      <c r="C10" s="2">
        <v>7</v>
      </c>
      <c r="D10" s="12">
        <v>-13092.6</v>
      </c>
      <c r="E10" s="2">
        <v>6166</v>
      </c>
      <c r="F10" s="2">
        <f t="shared" si="0"/>
        <v>-13078.6</v>
      </c>
      <c r="G10" s="2">
        <f t="shared" si="5"/>
        <v>1.8187723286781421E-2</v>
      </c>
      <c r="H10" s="2">
        <f>F10+G10</f>
        <v>-13078.581812276714</v>
      </c>
      <c r="I10" s="2">
        <f t="shared" si="2"/>
        <v>899.44999999999891</v>
      </c>
      <c r="J10" s="2">
        <f t="shared" si="3"/>
        <v>4.8631103690402626E-196</v>
      </c>
      <c r="K10" s="2">
        <f t="shared" si="4"/>
        <v>3.8463034118576643E-196</v>
      </c>
      <c r="L10" t="s">
        <v>81</v>
      </c>
    </row>
    <row r="11" spans="1:12" x14ac:dyDescent="0.25">
      <c r="A11" s="2">
        <v>10</v>
      </c>
      <c r="B11" s="3" t="s">
        <v>48</v>
      </c>
      <c r="C11" s="2">
        <v>6</v>
      </c>
      <c r="D11" s="12">
        <v>-13945.78</v>
      </c>
      <c r="E11" s="2">
        <v>6166</v>
      </c>
      <c r="F11" s="2">
        <f t="shared" si="0"/>
        <v>-13933.78</v>
      </c>
      <c r="G11" s="2">
        <f t="shared" si="5"/>
        <v>1.3638577691183634E-2</v>
      </c>
      <c r="H11" s="2">
        <f t="shared" si="1"/>
        <v>-13933.766361422309</v>
      </c>
      <c r="I11" s="2">
        <f t="shared" si="2"/>
        <v>44.265450854403753</v>
      </c>
      <c r="J11" s="2">
        <f t="shared" si="3"/>
        <v>2.4427525621926951E-10</v>
      </c>
      <c r="K11" s="2">
        <f t="shared" si="4"/>
        <v>1.9320078717728208E-10</v>
      </c>
    </row>
    <row r="12" spans="1:12" x14ac:dyDescent="0.25">
      <c r="A12" s="2">
        <v>11</v>
      </c>
      <c r="B12" s="3" t="s">
        <v>52</v>
      </c>
      <c r="C12" s="2">
        <v>6</v>
      </c>
      <c r="D12" s="12">
        <v>-13918.38</v>
      </c>
      <c r="E12" s="2">
        <v>6166</v>
      </c>
      <c r="F12" s="2">
        <f t="shared" si="0"/>
        <v>-13906.38</v>
      </c>
      <c r="G12" s="2">
        <f t="shared" si="5"/>
        <v>1.3638577691183634E-2</v>
      </c>
      <c r="H12" s="2">
        <f t="shared" si="1"/>
        <v>-13906.366361422308</v>
      </c>
      <c r="I12" s="2">
        <f t="shared" si="2"/>
        <v>71.665450854405208</v>
      </c>
      <c r="J12" s="2">
        <f t="shared" si="3"/>
        <v>2.7418587345980749E-16</v>
      </c>
      <c r="K12" s="2">
        <f t="shared" si="4"/>
        <v>2.1685752132739639E-16</v>
      </c>
    </row>
    <row r="13" spans="1:12" x14ac:dyDescent="0.25">
      <c r="A13" s="2">
        <v>12</v>
      </c>
      <c r="B13" s="3" t="s">
        <v>51</v>
      </c>
      <c r="C13" s="2">
        <v>7</v>
      </c>
      <c r="D13" s="12">
        <v>-13992.05</v>
      </c>
      <c r="E13" s="2">
        <v>6166</v>
      </c>
      <c r="F13" s="2">
        <f t="shared" si="0"/>
        <v>-13978.05</v>
      </c>
      <c r="G13" s="2">
        <f t="shared" si="5"/>
        <v>1.8187723286781421E-2</v>
      </c>
      <c r="H13" s="2">
        <f>F13+G13</f>
        <v>-13978.031812276713</v>
      </c>
      <c r="I13" s="2">
        <f>H13-MIN($H$3:$H$25)</f>
        <v>0</v>
      </c>
      <c r="J13" s="2">
        <f t="shared" si="3"/>
        <v>1</v>
      </c>
      <c r="K13" s="2">
        <f t="shared" si="4"/>
        <v>0.79091427501710887</v>
      </c>
    </row>
    <row r="14" spans="1:12" x14ac:dyDescent="0.25">
      <c r="A14" s="2">
        <v>13</v>
      </c>
      <c r="B14" s="3" t="s">
        <v>54</v>
      </c>
      <c r="C14" s="2">
        <v>6</v>
      </c>
      <c r="D14" s="8">
        <v>-13932.87</v>
      </c>
      <c r="E14" s="2">
        <v>6166</v>
      </c>
      <c r="F14" s="2">
        <f t="shared" si="0"/>
        <v>-13920.87</v>
      </c>
      <c r="G14" s="2">
        <f t="shared" si="5"/>
        <v>1.3638577691183634E-2</v>
      </c>
      <c r="H14" s="2">
        <f t="shared" si="1"/>
        <v>-13920.856361422309</v>
      </c>
      <c r="I14" s="2">
        <f t="shared" si="2"/>
        <v>57.175450854403607</v>
      </c>
      <c r="J14" s="2">
        <f t="shared" si="3"/>
        <v>3.8415686343704287E-13</v>
      </c>
      <c r="K14" s="2">
        <f t="shared" si="4"/>
        <v>3.0383514713815529E-13</v>
      </c>
      <c r="L14" t="s">
        <v>82</v>
      </c>
    </row>
    <row r="15" spans="1:12" x14ac:dyDescent="0.25">
      <c r="A15" s="2">
        <v>14</v>
      </c>
      <c r="B15" t="s">
        <v>56</v>
      </c>
      <c r="C15" s="2">
        <v>6</v>
      </c>
      <c r="D15" s="8">
        <v>-13903.96</v>
      </c>
      <c r="E15" s="2">
        <v>6166</v>
      </c>
      <c r="F15" s="2">
        <f t="shared" si="0"/>
        <v>-13891.96</v>
      </c>
      <c r="G15" s="2">
        <f t="shared" si="5"/>
        <v>1.3638577691183634E-2</v>
      </c>
      <c r="H15" s="2">
        <f t="shared" si="1"/>
        <v>-13891.946361422308</v>
      </c>
      <c r="I15" s="2">
        <f t="shared" si="2"/>
        <v>86.085450854405281</v>
      </c>
      <c r="J15" s="2">
        <f t="shared" si="3"/>
        <v>2.0266645029463255E-19</v>
      </c>
      <c r="K15" s="2">
        <f t="shared" si="4"/>
        <v>1.6029178860507024E-19</v>
      </c>
      <c r="L15" t="s">
        <v>82</v>
      </c>
    </row>
    <row r="16" spans="1:12" x14ac:dyDescent="0.25">
      <c r="A16" s="2">
        <v>15</v>
      </c>
      <c r="B16" t="s">
        <v>58</v>
      </c>
      <c r="C16" s="2">
        <v>7</v>
      </c>
      <c r="D16" s="8">
        <v>-13984.39</v>
      </c>
      <c r="E16" s="2">
        <v>6166</v>
      </c>
      <c r="F16" s="2">
        <f t="shared" si="0"/>
        <v>-13970.39</v>
      </c>
      <c r="G16" s="2">
        <f t="shared" si="5"/>
        <v>1.8187723286781421E-2</v>
      </c>
      <c r="H16" s="2">
        <f t="shared" si="1"/>
        <v>-13970.371812276713</v>
      </c>
      <c r="I16" s="2">
        <f t="shared" si="2"/>
        <v>7.6599999999998545</v>
      </c>
      <c r="J16" s="2">
        <f t="shared" si="3"/>
        <v>2.1709615629850153E-2</v>
      </c>
      <c r="K16" s="2">
        <f t="shared" si="4"/>
        <v>1.7170444906783031E-2</v>
      </c>
      <c r="L16" t="s">
        <v>82</v>
      </c>
    </row>
    <row r="17" spans="1:21" x14ac:dyDescent="0.25">
      <c r="A17" s="2">
        <v>16</v>
      </c>
      <c r="B17" s="3" t="s">
        <v>60</v>
      </c>
      <c r="C17" s="2">
        <v>5</v>
      </c>
      <c r="D17" s="12">
        <v>-13937.19</v>
      </c>
      <c r="E17" s="2">
        <v>6166</v>
      </c>
      <c r="F17" s="2">
        <f>D17+2*C17</f>
        <v>-13927.19</v>
      </c>
      <c r="G17" s="2">
        <f t="shared" si="5"/>
        <v>9.74025974025974E-3</v>
      </c>
      <c r="H17" s="2">
        <f t="shared" si="1"/>
        <v>-13927.18025974026</v>
      </c>
      <c r="I17" s="2">
        <f t="shared" si="2"/>
        <v>50.8515525364528</v>
      </c>
      <c r="J17" s="2">
        <f t="shared" si="3"/>
        <v>9.0724726700154895E-12</v>
      </c>
      <c r="K17" s="2">
        <f t="shared" si="4"/>
        <v>7.1755481444178357E-12</v>
      </c>
    </row>
    <row r="18" spans="1:21" x14ac:dyDescent="0.25">
      <c r="A18" s="2">
        <v>17</v>
      </c>
      <c r="B18" s="3" t="s">
        <v>63</v>
      </c>
      <c r="C18" s="2">
        <v>5</v>
      </c>
      <c r="D18" s="12">
        <v>-13907.07</v>
      </c>
      <c r="E18" s="2">
        <v>6166</v>
      </c>
      <c r="F18" s="2">
        <f>D18+2*C18</f>
        <v>-13897.07</v>
      </c>
      <c r="G18" s="2">
        <f t="shared" si="5"/>
        <v>9.74025974025974E-3</v>
      </c>
      <c r="H18" s="2">
        <f t="shared" si="1"/>
        <v>-13897.060259740259</v>
      </c>
      <c r="I18" s="2">
        <f t="shared" si="2"/>
        <v>80.971552536453601</v>
      </c>
      <c r="J18" s="2">
        <f t="shared" si="3"/>
        <v>2.6136701090910016E-18</v>
      </c>
      <c r="K18" s="2">
        <f t="shared" si="4"/>
        <v>2.0671889994655976E-18</v>
      </c>
    </row>
    <row r="19" spans="1:21" x14ac:dyDescent="0.25">
      <c r="A19" s="2">
        <v>18</v>
      </c>
      <c r="B19" s="3" t="s">
        <v>64</v>
      </c>
      <c r="C19" s="2">
        <v>5</v>
      </c>
      <c r="D19" s="12">
        <v>-13932.5</v>
      </c>
      <c r="E19" s="2">
        <v>6166</v>
      </c>
      <c r="F19" s="2">
        <f t="shared" si="0"/>
        <v>-13922.5</v>
      </c>
      <c r="G19" s="2">
        <f t="shared" si="5"/>
        <v>9.74025974025974E-3</v>
      </c>
      <c r="H19" s="2">
        <f t="shared" si="1"/>
        <v>-13922.49025974026</v>
      </c>
      <c r="I19" s="2">
        <f t="shared" si="2"/>
        <v>55.54155253645331</v>
      </c>
      <c r="J19" s="2">
        <f t="shared" si="3"/>
        <v>8.6957112182617801E-13</v>
      </c>
      <c r="K19" s="2">
        <f t="shared" si="4"/>
        <v>6.8775621339496573E-13</v>
      </c>
    </row>
    <row r="20" spans="1:21" x14ac:dyDescent="0.25">
      <c r="A20" s="2">
        <v>19</v>
      </c>
      <c r="B20" s="3" t="s">
        <v>67</v>
      </c>
      <c r="C20" s="2">
        <v>6</v>
      </c>
      <c r="D20" s="12">
        <v>-13938.66</v>
      </c>
      <c r="E20" s="2">
        <v>6166</v>
      </c>
      <c r="F20" s="2">
        <f t="shared" si="0"/>
        <v>-13926.66</v>
      </c>
      <c r="G20" s="2">
        <f t="shared" si="5"/>
        <v>1.3638577691183634E-2</v>
      </c>
      <c r="H20" s="2">
        <f t="shared" si="1"/>
        <v>-13926.646361422308</v>
      </c>
      <c r="I20" s="2">
        <f t="shared" si="2"/>
        <v>51.385450854404553</v>
      </c>
      <c r="J20" s="2">
        <f t="shared" si="3"/>
        <v>6.9469011936295344E-12</v>
      </c>
      <c r="K20" s="2">
        <f t="shared" si="4"/>
        <v>5.4944033211749916E-12</v>
      </c>
    </row>
    <row r="21" spans="1:21" x14ac:dyDescent="0.25">
      <c r="A21" s="2">
        <v>20</v>
      </c>
      <c r="B21" s="3" t="s">
        <v>70</v>
      </c>
      <c r="C21" s="2">
        <v>5</v>
      </c>
      <c r="D21" s="12">
        <v>-13902.12</v>
      </c>
      <c r="E21" s="2">
        <v>6166</v>
      </c>
      <c r="F21" s="2">
        <f t="shared" si="0"/>
        <v>-13892.12</v>
      </c>
      <c r="G21" s="2">
        <f t="shared" si="5"/>
        <v>9.74025974025974E-3</v>
      </c>
      <c r="H21" s="2">
        <f t="shared" si="1"/>
        <v>-13892.110259740261</v>
      </c>
      <c r="I21" s="2">
        <f t="shared" si="2"/>
        <v>85.921552536452509</v>
      </c>
      <c r="J21" s="2">
        <f t="shared" si="3"/>
        <v>2.1997429192736936E-19</v>
      </c>
      <c r="K21" s="2">
        <f t="shared" si="4"/>
        <v>1.7398080762213721E-19</v>
      </c>
    </row>
    <row r="22" spans="1:21" x14ac:dyDescent="0.25">
      <c r="A22" s="2">
        <v>21</v>
      </c>
      <c r="B22" s="3" t="s">
        <v>74</v>
      </c>
      <c r="C22" s="2">
        <v>6</v>
      </c>
      <c r="D22" s="12">
        <v>-13908.51</v>
      </c>
      <c r="E22" s="2">
        <v>6166</v>
      </c>
      <c r="F22" s="2">
        <f t="shared" si="0"/>
        <v>-13896.51</v>
      </c>
      <c r="G22" s="2">
        <f t="shared" si="5"/>
        <v>1.3638577691183634E-2</v>
      </c>
      <c r="H22" s="2">
        <f t="shared" si="1"/>
        <v>-13896.496361422309</v>
      </c>
      <c r="I22" s="2">
        <f t="shared" si="2"/>
        <v>81.535450854404189</v>
      </c>
      <c r="J22" s="2">
        <f t="shared" si="3"/>
        <v>1.9715228150302548E-18</v>
      </c>
      <c r="K22" s="2">
        <f t="shared" si="4"/>
        <v>1.5593055379293437E-18</v>
      </c>
    </row>
    <row r="23" spans="1:21" x14ac:dyDescent="0.25">
      <c r="A23" s="5">
        <v>22</v>
      </c>
      <c r="B23" s="3" t="s">
        <v>75</v>
      </c>
      <c r="C23" s="2">
        <v>9</v>
      </c>
      <c r="D23" s="12">
        <v>-13992.67</v>
      </c>
      <c r="E23" s="2">
        <v>6166</v>
      </c>
      <c r="F23" s="2">
        <f t="shared" si="0"/>
        <v>-13974.67</v>
      </c>
      <c r="G23" s="2">
        <f t="shared" si="5"/>
        <v>2.9239766081871343E-2</v>
      </c>
      <c r="H23" s="2">
        <f t="shared" si="1"/>
        <v>-13974.640760233919</v>
      </c>
      <c r="I23" s="2">
        <f t="shared" si="2"/>
        <v>3.3910520427943993</v>
      </c>
      <c r="J23" s="2">
        <f t="shared" si="3"/>
        <v>0.18350267730110331</v>
      </c>
      <c r="K23" s="2">
        <f t="shared" si="4"/>
        <v>0.14513488698130061</v>
      </c>
    </row>
    <row r="24" spans="1:21" x14ac:dyDescent="0.25">
      <c r="A24" s="5">
        <v>23</v>
      </c>
      <c r="B24" s="3" t="s">
        <v>77</v>
      </c>
      <c r="C24" s="2">
        <v>6</v>
      </c>
      <c r="D24" s="13">
        <v>-13984.39</v>
      </c>
      <c r="E24" s="2">
        <v>6166</v>
      </c>
      <c r="F24" s="2">
        <f t="shared" si="0"/>
        <v>-13972.39</v>
      </c>
      <c r="G24" s="2">
        <f t="shared" si="5"/>
        <v>1.3638577691183634E-2</v>
      </c>
      <c r="H24" s="2">
        <f t="shared" si="1"/>
        <v>-13972.376361422308</v>
      </c>
      <c r="I24" s="2">
        <f t="shared" si="2"/>
        <v>5.6554508544049895</v>
      </c>
      <c r="J24" s="2">
        <f t="shared" si="3"/>
        <v>5.9147235473768441E-2</v>
      </c>
      <c r="K24" s="2">
        <f t="shared" si="4"/>
        <v>4.6780392864001791E-2</v>
      </c>
      <c r="L24" t="s">
        <v>82</v>
      </c>
    </row>
    <row r="32" spans="1:21" x14ac:dyDescent="0.25">
      <c r="A32" s="3" t="s">
        <v>24</v>
      </c>
      <c r="F32" s="3" t="s">
        <v>55</v>
      </c>
      <c r="K32" s="3" t="s">
        <v>57</v>
      </c>
      <c r="P32" s="3" t="s">
        <v>59</v>
      </c>
      <c r="R32" s="4"/>
      <c r="U32" s="3" t="s">
        <v>78</v>
      </c>
    </row>
    <row r="33" spans="1:24" x14ac:dyDescent="0.25">
      <c r="A33" s="3" t="s">
        <v>43</v>
      </c>
      <c r="F33" t="s">
        <v>54</v>
      </c>
      <c r="K33" t="s">
        <v>56</v>
      </c>
      <c r="P33" t="s">
        <v>58</v>
      </c>
      <c r="R33" s="4"/>
      <c r="U33" t="s">
        <v>77</v>
      </c>
    </row>
    <row r="34" spans="1:24" x14ac:dyDescent="0.25">
      <c r="A34" t="s">
        <v>13</v>
      </c>
      <c r="B34" t="s">
        <v>53</v>
      </c>
      <c r="F34" t="s">
        <v>13</v>
      </c>
      <c r="K34" t="s">
        <v>13</v>
      </c>
      <c r="P34" t="s">
        <v>13</v>
      </c>
      <c r="U34" t="s">
        <v>13</v>
      </c>
    </row>
    <row r="35" spans="1:24" x14ac:dyDescent="0.25">
      <c r="B35" t="s">
        <v>14</v>
      </c>
      <c r="C35" t="s">
        <v>15</v>
      </c>
      <c r="D35" t="s">
        <v>16</v>
      </c>
      <c r="G35" t="s">
        <v>14</v>
      </c>
      <c r="H35" t="s">
        <v>15</v>
      </c>
      <c r="I35" t="s">
        <v>16</v>
      </c>
      <c r="L35" t="s">
        <v>14</v>
      </c>
      <c r="M35" t="s">
        <v>15</v>
      </c>
      <c r="N35" t="s">
        <v>16</v>
      </c>
      <c r="Q35" t="s">
        <v>14</v>
      </c>
      <c r="R35" t="s">
        <v>15</v>
      </c>
      <c r="S35" t="s">
        <v>16</v>
      </c>
      <c r="V35" t="s">
        <v>14</v>
      </c>
      <c r="W35" t="s">
        <v>15</v>
      </c>
      <c r="X35" t="s">
        <v>16</v>
      </c>
    </row>
    <row r="36" spans="1:24" x14ac:dyDescent="0.25">
      <c r="A36" t="s">
        <v>26</v>
      </c>
      <c r="B36" s="8">
        <v>-8.4371922599999998</v>
      </c>
      <c r="C36" s="8">
        <v>1.6837611499999999E-2</v>
      </c>
      <c r="F36" t="s">
        <v>26</v>
      </c>
      <c r="G36" s="8">
        <v>-8.2836698599999998</v>
      </c>
      <c r="H36" s="8">
        <v>1.6506788200000001E-2</v>
      </c>
      <c r="K36" t="s">
        <v>26</v>
      </c>
      <c r="L36" s="8">
        <v>-8.2733043399999993</v>
      </c>
      <c r="M36" s="8">
        <v>1.6682088500000001E-2</v>
      </c>
      <c r="P36" t="s">
        <v>26</v>
      </c>
      <c r="Q36" s="8">
        <v>-8.3362938300000007</v>
      </c>
      <c r="R36" s="8">
        <v>1.79934884E-2</v>
      </c>
      <c r="U36" t="s">
        <v>26</v>
      </c>
      <c r="V36" s="8">
        <v>-8.2699217829999991</v>
      </c>
      <c r="W36" s="8">
        <v>1.4637457099999999E-2</v>
      </c>
    </row>
    <row r="37" spans="1:24" x14ac:dyDescent="0.25">
      <c r="A37" t="s">
        <v>41</v>
      </c>
      <c r="B37" s="8">
        <v>0.1213615</v>
      </c>
      <c r="C37" s="8">
        <v>3.5907414300000003E-2</v>
      </c>
      <c r="F37" t="s">
        <v>32</v>
      </c>
      <c r="G37" s="8">
        <v>7.0488590000000004E-2</v>
      </c>
      <c r="H37" s="8">
        <v>2.3273781000000002E-3</v>
      </c>
      <c r="K37" t="s">
        <v>41</v>
      </c>
      <c r="L37" s="8">
        <v>7.2795020000000002E-2</v>
      </c>
      <c r="M37" s="8">
        <v>3.3617500600000003E-2</v>
      </c>
      <c r="P37" t="s">
        <v>32</v>
      </c>
      <c r="Q37" s="8">
        <v>0.34890505999999999</v>
      </c>
      <c r="R37" s="8">
        <v>3.8782952699999998E-2</v>
      </c>
      <c r="U37" t="s">
        <v>41</v>
      </c>
      <c r="V37" s="8">
        <v>1.0594274000000001E-2</v>
      </c>
      <c r="W37" s="8">
        <v>4.6063702000000003E-3</v>
      </c>
    </row>
    <row r="38" spans="1:24" x14ac:dyDescent="0.25">
      <c r="A38" t="s">
        <v>27</v>
      </c>
      <c r="B38" s="8">
        <v>3.1450931099999999</v>
      </c>
      <c r="C38" s="8">
        <v>3.8892995999999999E-3</v>
      </c>
      <c r="F38" t="s">
        <v>41</v>
      </c>
      <c r="G38" s="8">
        <v>7.3737159999999996E-2</v>
      </c>
      <c r="H38" s="8">
        <v>3.3537813299999997E-2</v>
      </c>
      <c r="K38" t="s">
        <v>27</v>
      </c>
      <c r="L38" s="8">
        <v>3.1012978800000002</v>
      </c>
      <c r="M38" s="8">
        <v>3.9238894E-3</v>
      </c>
      <c r="P38" t="s">
        <v>41</v>
      </c>
      <c r="Q38" s="8">
        <v>8.0861379999999997E-2</v>
      </c>
      <c r="R38" s="8">
        <v>3.3413736700000002E-2</v>
      </c>
      <c r="U38" t="s">
        <v>79</v>
      </c>
      <c r="V38" s="8">
        <v>6.0424210000000001E-3</v>
      </c>
      <c r="W38" s="8">
        <v>5.2914312999999998E-3</v>
      </c>
    </row>
    <row r="39" spans="1:24" x14ac:dyDescent="0.25">
      <c r="A39" t="s">
        <v>42</v>
      </c>
      <c r="B39" s="8">
        <v>-2.713585E-2</v>
      </c>
      <c r="C39" s="8">
        <v>8.2783127999999997E-3</v>
      </c>
      <c r="F39" t="s">
        <v>27</v>
      </c>
      <c r="G39" s="8">
        <v>3.1036607300000001</v>
      </c>
      <c r="H39" s="8">
        <v>3.8779689000000002E-3</v>
      </c>
      <c r="K39" t="s">
        <v>33</v>
      </c>
      <c r="L39" s="8">
        <v>1.5606389999999999E-2</v>
      </c>
      <c r="M39" s="8">
        <v>5.2481309999999998E-4</v>
      </c>
      <c r="P39" t="s">
        <v>27</v>
      </c>
      <c r="Q39" s="8">
        <v>3.11610867</v>
      </c>
      <c r="R39" s="8">
        <v>4.2321297000000001E-3</v>
      </c>
      <c r="U39" t="s">
        <v>32</v>
      </c>
      <c r="V39" s="8">
        <v>7.2056357000000001E-2</v>
      </c>
      <c r="W39" s="8">
        <v>2.6001901000000001E-3</v>
      </c>
    </row>
    <row r="40" spans="1:24" x14ac:dyDescent="0.25">
      <c r="A40" t="s">
        <v>28</v>
      </c>
      <c r="B40" s="8">
        <v>8.3803870000000003E-2</v>
      </c>
      <c r="C40" s="8">
        <v>7.5430449999999997E-4</v>
      </c>
      <c r="F40" t="s">
        <v>42</v>
      </c>
      <c r="G40" s="8">
        <v>-1.3539880000000001E-2</v>
      </c>
      <c r="H40" s="8">
        <v>7.7365417000000002E-3</v>
      </c>
      <c r="K40" t="s">
        <v>42</v>
      </c>
      <c r="L40" s="8">
        <v>-1.3325999999999999E-2</v>
      </c>
      <c r="M40" s="8">
        <v>7.7551473999999997E-3</v>
      </c>
      <c r="P40" t="s">
        <v>33</v>
      </c>
      <c r="Q40" s="8">
        <v>-6.2750029999999998E-2</v>
      </c>
      <c r="R40" s="8">
        <v>8.7253515000000007E-3</v>
      </c>
      <c r="U40" t="s">
        <v>27</v>
      </c>
      <c r="V40" s="8">
        <v>3.100344255</v>
      </c>
      <c r="W40" s="8">
        <v>3.4495997E-3</v>
      </c>
    </row>
    <row r="41" spans="1:24" x14ac:dyDescent="0.25">
      <c r="A41" t="s">
        <v>29</v>
      </c>
      <c r="B41" s="13">
        <v>-13077.55</v>
      </c>
      <c r="F41" t="s">
        <v>28</v>
      </c>
      <c r="G41" s="8">
        <v>7.8187329999999999E-2</v>
      </c>
      <c r="H41" s="8">
        <v>7.0366880000000001E-4</v>
      </c>
      <c r="K41" t="s">
        <v>28</v>
      </c>
      <c r="L41" s="8">
        <v>7.8366790000000006E-2</v>
      </c>
      <c r="M41" s="8">
        <v>7.0523150000000002E-4</v>
      </c>
      <c r="P41" t="s">
        <v>42</v>
      </c>
      <c r="Q41" s="8">
        <v>-1.5357060000000001E-2</v>
      </c>
      <c r="R41" s="8">
        <v>7.7086727000000004E-3</v>
      </c>
      <c r="U41" t="s">
        <v>28</v>
      </c>
      <c r="V41" s="8">
        <v>7.8199374000000002E-2</v>
      </c>
      <c r="W41" s="8">
        <v>7.0378930000000001E-4</v>
      </c>
    </row>
    <row r="42" spans="1:24" x14ac:dyDescent="0.25">
      <c r="D42" s="8"/>
      <c r="F42" t="s">
        <v>29</v>
      </c>
      <c r="G42" s="13">
        <v>-13932.87</v>
      </c>
      <c r="K42" t="s">
        <v>29</v>
      </c>
      <c r="L42" s="13">
        <v>-13903.96</v>
      </c>
      <c r="P42" t="s">
        <v>28</v>
      </c>
      <c r="Q42" s="8">
        <v>7.7863829999999995E-2</v>
      </c>
      <c r="R42" s="8">
        <v>7.0078610000000004E-4</v>
      </c>
    </row>
    <row r="43" spans="1:24" x14ac:dyDescent="0.25">
      <c r="I43" s="8"/>
      <c r="N43" s="8"/>
      <c r="P43" t="s">
        <v>29</v>
      </c>
      <c r="Q43" s="13">
        <v>-13984.39</v>
      </c>
      <c r="U43" t="s">
        <v>29</v>
      </c>
      <c r="V43" s="13">
        <v>-13931.11</v>
      </c>
      <c r="X43" s="8"/>
    </row>
    <row r="46" spans="1:24" x14ac:dyDescent="0.25">
      <c r="A46" s="3"/>
    </row>
    <row r="47" spans="1:24" x14ac:dyDescent="0.25">
      <c r="A4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AIC_Tcrit_3.5</vt:lpstr>
      <vt:lpstr>AIC_Tcrit_2.0</vt:lpstr>
      <vt:lpstr>AIC_Tcrit_1.5</vt:lpstr>
      <vt:lpstr>AIC_Tcrit_1.0</vt:lpstr>
      <vt:lpstr>AIC_Tcrit_0.0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Christopher Long</dc:creator>
  <cp:lastModifiedBy>Jon.Richar</cp:lastModifiedBy>
  <dcterms:created xsi:type="dcterms:W3CDTF">2012-10-16T23:02:33Z</dcterms:created>
  <dcterms:modified xsi:type="dcterms:W3CDTF">2023-12-05T00:19:09Z</dcterms:modified>
</cp:coreProperties>
</file>