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SMBKC\AIC tables\"/>
    </mc:Choice>
  </mc:AlternateContent>
  <bookViews>
    <workbookView xWindow="480" yWindow="120" windowWidth="18195" windowHeight="12330" activeTab="4"/>
  </bookViews>
  <sheets>
    <sheet name="AIC" sheetId="1" r:id="rId1"/>
    <sheet name="Formatted_For_Paper" sheetId="3" r:id="rId2"/>
    <sheet name="LOG10FORPAPER" sheetId="4" r:id="rId3"/>
    <sheet name="Sheet1" sheetId="6" r:id="rId4"/>
    <sheet name="log10_for_graphics" sheetId="5" r:id="rId5"/>
  </sheets>
  <calcPr calcId="162913"/>
</workbook>
</file>

<file path=xl/calcChain.xml><?xml version="1.0" encoding="utf-8"?>
<calcChain xmlns="http://schemas.openxmlformats.org/spreadsheetml/2006/main">
  <c r="F29" i="5" l="1"/>
  <c r="F28" i="5"/>
  <c r="F13" i="5" l="1"/>
  <c r="F8" i="5"/>
  <c r="F12" i="5"/>
  <c r="F15" i="5" l="1"/>
  <c r="F14" i="5"/>
  <c r="F10" i="5"/>
  <c r="F9" i="5"/>
  <c r="F7" i="5"/>
  <c r="H3" i="4" l="1"/>
  <c r="I3" i="4" s="1"/>
  <c r="J3" i="4" s="1"/>
  <c r="H4" i="4"/>
  <c r="I4" i="4"/>
  <c r="J4" i="4" s="1"/>
  <c r="H5" i="4"/>
  <c r="I5" i="4" s="1"/>
  <c r="J5" i="4" s="1"/>
  <c r="H6" i="4"/>
  <c r="I6" i="4"/>
  <c r="J6" i="4" s="1"/>
  <c r="H7" i="4"/>
  <c r="I7" i="4" s="1"/>
  <c r="J7" i="4" s="1"/>
  <c r="G6" i="4"/>
  <c r="G7" i="4"/>
  <c r="F6" i="4"/>
  <c r="F7" i="4"/>
  <c r="F3" i="4"/>
  <c r="F4" i="4"/>
  <c r="F5" i="4"/>
  <c r="I2" i="1"/>
  <c r="G12" i="1"/>
  <c r="F12" i="1"/>
  <c r="G2" i="1"/>
  <c r="F2" i="1"/>
  <c r="G15" i="1"/>
  <c r="F15" i="1"/>
  <c r="H15" i="1" s="1"/>
  <c r="G16" i="1"/>
  <c r="F16" i="1"/>
  <c r="G9" i="1"/>
  <c r="F9" i="1"/>
  <c r="G10" i="1"/>
  <c r="F10" i="1"/>
  <c r="G17" i="1"/>
  <c r="F17" i="1"/>
  <c r="G11" i="1"/>
  <c r="F11" i="1"/>
  <c r="G6" i="1"/>
  <c r="F6" i="1"/>
  <c r="G18" i="1"/>
  <c r="F18" i="1"/>
  <c r="G14" i="1"/>
  <c r="F14" i="1"/>
  <c r="G3" i="1"/>
  <c r="F3" i="1"/>
  <c r="G8" i="1"/>
  <c r="F8" i="1"/>
  <c r="G5" i="1"/>
  <c r="F5" i="1"/>
  <c r="G20" i="1"/>
  <c r="F20" i="1"/>
  <c r="G21" i="1"/>
  <c r="F21" i="1"/>
  <c r="G19" i="1"/>
  <c r="F19" i="1"/>
  <c r="G23" i="1"/>
  <c r="F23" i="1"/>
  <c r="G24" i="1"/>
  <c r="F24" i="1"/>
  <c r="H24" i="1" l="1"/>
  <c r="H20" i="1"/>
  <c r="H17" i="1"/>
  <c r="H23" i="1"/>
  <c r="H12" i="1"/>
  <c r="H21" i="1"/>
  <c r="H3" i="1"/>
  <c r="H11" i="1"/>
  <c r="H16" i="1"/>
  <c r="H14" i="1"/>
  <c r="H5" i="1"/>
  <c r="H18" i="1"/>
  <c r="H10" i="1"/>
  <c r="H2" i="1"/>
  <c r="H19" i="1"/>
  <c r="H8" i="1"/>
  <c r="H6" i="1"/>
  <c r="H9" i="1"/>
  <c r="F2" i="4" l="1"/>
  <c r="G5" i="4"/>
  <c r="G4" i="4"/>
  <c r="G3" i="4"/>
  <c r="G2" i="4"/>
  <c r="H2" i="4" s="1"/>
  <c r="F13" i="1" l="1"/>
  <c r="G13" i="1"/>
  <c r="F4" i="1"/>
  <c r="G4" i="1"/>
  <c r="F7" i="1"/>
  <c r="G7" i="1"/>
  <c r="I2" i="4" l="1"/>
  <c r="J2" i="4" s="1"/>
  <c r="H4" i="1"/>
  <c r="H7" i="1"/>
  <c r="H13" i="1"/>
  <c r="F22" i="1"/>
  <c r="G22" i="1"/>
  <c r="K7" i="4" l="1"/>
  <c r="K5" i="4"/>
  <c r="K4" i="4"/>
  <c r="K6" i="4"/>
  <c r="K3" i="4"/>
  <c r="K2" i="4"/>
  <c r="I14" i="1"/>
  <c r="I11" i="1"/>
  <c r="I24" i="1"/>
  <c r="I23" i="1"/>
  <c r="H22" i="1"/>
  <c r="I22" i="1" s="1"/>
  <c r="I8" i="1" l="1"/>
  <c r="J8" i="1" s="1"/>
  <c r="I18" i="1"/>
  <c r="I17" i="1"/>
  <c r="I16" i="1"/>
  <c r="I20" i="1"/>
  <c r="J20" i="1" s="1"/>
  <c r="I9" i="1"/>
  <c r="J9" i="1" s="1"/>
  <c r="I19" i="1"/>
  <c r="J19" i="1" s="1"/>
  <c r="I4" i="1"/>
  <c r="J4" i="1" s="1"/>
  <c r="I10" i="1"/>
  <c r="J10" i="1" s="1"/>
  <c r="I3" i="1"/>
  <c r="I6" i="1"/>
  <c r="J6" i="1" s="1"/>
  <c r="I13" i="1"/>
  <c r="I12" i="1"/>
  <c r="J12" i="1" s="1"/>
  <c r="I5" i="1"/>
  <c r="J5" i="1" s="1"/>
  <c r="I21" i="1"/>
  <c r="J21" i="1" s="1"/>
  <c r="I15" i="1"/>
  <c r="J15" i="1" s="1"/>
  <c r="I7" i="1"/>
  <c r="J7" i="1" s="1"/>
  <c r="J23" i="1"/>
  <c r="J14" i="1"/>
  <c r="J17" i="1"/>
  <c r="J3" i="1"/>
  <c r="J11" i="1"/>
  <c r="J18" i="1"/>
  <c r="J16" i="1"/>
  <c r="J24" i="1"/>
  <c r="J2" i="1"/>
  <c r="J22" i="1"/>
  <c r="J13" i="1"/>
  <c r="K2" i="1" l="1"/>
  <c r="K9" i="1"/>
  <c r="K17" i="1"/>
  <c r="K21" i="1"/>
  <c r="K24" i="1"/>
  <c r="K10" i="1"/>
  <c r="K14" i="1"/>
  <c r="K18" i="1"/>
  <c r="K5" i="1"/>
  <c r="K16" i="1"/>
  <c r="K11" i="1"/>
  <c r="K23" i="1"/>
  <c r="K19" i="1"/>
  <c r="K8" i="1"/>
  <c r="K3" i="1"/>
  <c r="K12" i="1"/>
  <c r="K15" i="1"/>
  <c r="K6" i="1"/>
  <c r="K20" i="1"/>
  <c r="K4" i="1"/>
  <c r="K13" i="1"/>
  <c r="K7" i="1"/>
  <c r="K22" i="1"/>
</calcChain>
</file>

<file path=xl/sharedStrings.xml><?xml version="1.0" encoding="utf-8"?>
<sst xmlns="http://schemas.openxmlformats.org/spreadsheetml/2006/main" count="510" uniqueCount="91">
  <si>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</si>
  <si>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</si>
  <si>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</si>
  <si>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</si>
  <si>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</si>
  <si>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</si>
  <si>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</si>
  <si>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</si>
  <si>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</si>
  <si>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</si>
  <si>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</si>
  <si>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</si>
  <si>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</si>
  <si>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</si>
  <si>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</si>
  <si>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</si>
  <si>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</si>
  <si>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</si>
  <si>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</si>
  <si>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</si>
  <si>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a</t>
  </si>
  <si>
    <t>b</t>
  </si>
  <si>
    <t>sd</t>
  </si>
  <si>
    <t>a(SC)</t>
  </si>
  <si>
    <t>b(SC)</t>
  </si>
  <si>
    <t>aOS</t>
  </si>
  <si>
    <t>bOS</t>
  </si>
  <si>
    <t>a(SC)b(SC)</t>
  </si>
  <si>
    <t>#</t>
  </si>
  <si>
    <t>SE</t>
  </si>
  <si>
    <t>L:</t>
  </si>
  <si>
    <t>log</t>
  </si>
  <si>
    <t>-2logL</t>
  </si>
  <si>
    <t>Model 5</t>
  </si>
  <si>
    <t>a(T)</t>
  </si>
  <si>
    <t>aT</t>
  </si>
  <si>
    <t xml:space="preserve"> -2 log L</t>
  </si>
  <si>
    <t>Model 6</t>
  </si>
  <si>
    <t>Model 7</t>
  </si>
  <si>
    <t>Model 8</t>
  </si>
  <si>
    <t>Model 9</t>
  </si>
  <si>
    <t>Model 10</t>
  </si>
  <si>
    <t>b(T)</t>
  </si>
  <si>
    <t>a(T)b(T)</t>
  </si>
  <si>
    <t>a(Tr)b(Tr)</t>
  </si>
  <si>
    <t>a(T,T2)b(T,T2)</t>
  </si>
  <si>
    <t>a(T,SC)b(T)</t>
  </si>
  <si>
    <t>bT</t>
  </si>
  <si>
    <t>aTr</t>
  </si>
  <si>
    <t>aT2</t>
  </si>
  <si>
    <t>bTr</t>
  </si>
  <si>
    <t>bT2</t>
  </si>
  <si>
    <t>Model 11</t>
  </si>
  <si>
    <t>Model 12</t>
  </si>
  <si>
    <t>Model 13</t>
  </si>
  <si>
    <t>Model 14</t>
  </si>
  <si>
    <t>Model 15</t>
  </si>
  <si>
    <t>a(T)b(T,SC)</t>
  </si>
  <si>
    <t>a(T,SC)b(T,SC)</t>
  </si>
  <si>
    <t>a(SC,Tr)b(Tr)</t>
  </si>
  <si>
    <t>a(Tr)b(SC,Tr)</t>
  </si>
  <si>
    <t>a(SC,Tr)b(SC,Tr)</t>
  </si>
  <si>
    <t>Model 16</t>
  </si>
  <si>
    <t>Model 17</t>
  </si>
  <si>
    <t>Model 18</t>
  </si>
  <si>
    <t>Model 19</t>
  </si>
  <si>
    <t>Model 20</t>
  </si>
  <si>
    <t>a(T,SC)b</t>
  </si>
  <si>
    <t>a,b(T,SC)</t>
  </si>
  <si>
    <t>a(SC,T(SC))b</t>
  </si>
  <si>
    <t>a(SC#T))b</t>
  </si>
  <si>
    <t>a,b(T(SC),SC)</t>
  </si>
  <si>
    <t>a2T</t>
  </si>
  <si>
    <t>b2T</t>
  </si>
  <si>
    <t>Model 21</t>
  </si>
  <si>
    <t>Model 22</t>
  </si>
  <si>
    <t>Model 23</t>
  </si>
  <si>
    <t>a,b(T#SC)</t>
  </si>
  <si>
    <t>a(T#SC),b(T#SC)</t>
  </si>
  <si>
    <t>a(SC#Tr))b</t>
  </si>
  <si>
    <t>a2Tr</t>
  </si>
  <si>
    <t>MaxT</t>
  </si>
  <si>
    <t>MinT</t>
  </si>
  <si>
    <t>a_cold_NS</t>
  </si>
  <si>
    <t>a_cold_OS</t>
  </si>
  <si>
    <t>a_warm_NS</t>
  </si>
  <si>
    <t>a_warm_OS</t>
  </si>
  <si>
    <t>b_cold_NS</t>
  </si>
  <si>
    <t>b_cold_OS</t>
  </si>
  <si>
    <t>b_warm_NS</t>
  </si>
  <si>
    <t>b_warm_OS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</si>
</sst>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4" fillId="0" borderId="0" xfId="0" applyFont="1"/>
    <xf numFmtId="0" fontId="5" fillId="0" borderId="0" xfId="0" applyFont="1" applyAlignment="1">
      <alignment vertical="center"/>
    </xf>
    <xf numFmtId="11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zoomScale="69" workbookViewId="0">
      <selection activeCell="B3" sqref="B3:C3"/>
    </sheetView>
  </sheetViews>
  <sheetFormatPr defaultRowHeight="15" x14ac:dyDescent="0.25"/>
  <cols>
    <col min="1" max="1" width="12.28515625" bestFit="1" customWidth="1"/>
    <col min="2" max="2" width="14.7109375" bestFit="1" customWidth="1"/>
    <col min="9" max="11" width="12" bestFit="1" customWidth="1"/>
    <col min="16" max="16" width="11.5703125" customWidth="1"/>
  </cols>
  <sheetData>
    <row r="1" spans="1:20" x14ac:dyDescent="0.25">
      <c r="A1" s="9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0" x14ac:dyDescent="0.25">
      <c r="A2" s="5">
        <v>22</v>
      </c>
      <c r="B2" s="3" t="s">
        <v>78</v>
      </c>
      <c r="C2" s="2">
        <v>9</v>
      </c>
      <c r="D2">
        <v>-2917.944</v>
      </c>
      <c r="E2" s="2">
        <v>1430</v>
      </c>
      <c r="F2" s="2">
        <f t="shared" ref="F2:F24" si="0">D2+2*C2</f>
        <v>-2899.944</v>
      </c>
      <c r="G2" s="2">
        <f t="shared" ref="G2:G24" si="1">(2*C2*(C2+1))/(E2-C2-1)</f>
        <v>0.12676056338028169</v>
      </c>
      <c r="H2" s="2">
        <f t="shared" ref="H2:H24" si="2">F2+G2</f>
        <v>-2899.8172394366197</v>
      </c>
      <c r="I2" s="2">
        <f t="shared" ref="I2:I24" si="3">H2-MIN($H$2:$H$24)</f>
        <v>0</v>
      </c>
      <c r="J2" s="2">
        <f t="shared" ref="J2:J24" si="4">EXP(-0.5*I2)</f>
        <v>1</v>
      </c>
      <c r="K2" s="2">
        <f>J2/SUM($J$2:$J$24)</f>
        <v>0.78654741676028006</v>
      </c>
      <c r="M2" s="2"/>
      <c r="N2" s="2"/>
      <c r="P2" s="2"/>
      <c r="Q2" s="2"/>
      <c r="R2" s="2"/>
      <c r="S2" s="2"/>
      <c r="T2" s="2"/>
    </row>
    <row r="3" spans="1:20" x14ac:dyDescent="0.25">
      <c r="A3" s="2">
        <v>12</v>
      </c>
      <c r="B3" s="3" t="s">
        <v>58</v>
      </c>
      <c r="C3" s="2">
        <v>7</v>
      </c>
      <c r="D3">
        <v>-2910.9650000000001</v>
      </c>
      <c r="E3" s="2">
        <v>1430</v>
      </c>
      <c r="F3" s="2">
        <f t="shared" si="0"/>
        <v>-2896.9650000000001</v>
      </c>
      <c r="G3" s="2">
        <f t="shared" si="1"/>
        <v>7.8762306610407881E-2</v>
      </c>
      <c r="H3" s="2">
        <f t="shared" si="2"/>
        <v>-2896.8862376933898</v>
      </c>
      <c r="I3" s="2">
        <f t="shared" si="3"/>
        <v>2.9310017432298991</v>
      </c>
      <c r="J3" s="2">
        <f t="shared" si="4"/>
        <v>0.23096228005126312</v>
      </c>
      <c r="K3" s="2">
        <f>J3/SUM($J$2:$J$24)</f>
        <v>0.18166278474338537</v>
      </c>
      <c r="M3" s="2"/>
      <c r="N3" s="2"/>
      <c r="P3" s="2"/>
      <c r="Q3" s="2"/>
      <c r="R3" s="2"/>
      <c r="S3" s="2"/>
      <c r="T3" s="2"/>
    </row>
    <row r="4" spans="1:20" x14ac:dyDescent="0.25">
      <c r="A4" s="2">
        <v>4</v>
      </c>
      <c r="B4" s="3" t="s">
        <v>27</v>
      </c>
      <c r="C4" s="2">
        <v>5</v>
      </c>
      <c r="D4">
        <v>-2901.8330000000001</v>
      </c>
      <c r="E4" s="2">
        <v>1430</v>
      </c>
      <c r="F4" s="2">
        <f t="shared" si="0"/>
        <v>-2891.8330000000001</v>
      </c>
      <c r="G4" s="2">
        <f t="shared" si="1"/>
        <v>4.2134831460674156E-2</v>
      </c>
      <c r="H4" s="2">
        <f t="shared" si="2"/>
        <v>-2891.7908651685393</v>
      </c>
      <c r="I4" s="2">
        <f t="shared" si="3"/>
        <v>8.0263742680804171</v>
      </c>
      <c r="J4" s="2">
        <f t="shared" si="4"/>
        <v>1.8075693675725559E-2</v>
      </c>
      <c r="K4" s="2">
        <f>J4/SUM($J$2:$J$5)</f>
        <v>1.4375172738549106E-2</v>
      </c>
      <c r="M4" s="2"/>
      <c r="N4" s="2"/>
      <c r="P4" s="2"/>
      <c r="Q4" s="2"/>
      <c r="R4" s="2"/>
      <c r="S4" s="2"/>
      <c r="T4" s="2"/>
    </row>
    <row r="5" spans="1:20" x14ac:dyDescent="0.25">
      <c r="A5" s="2">
        <v>10</v>
      </c>
      <c r="B5" s="3" t="s">
        <v>46</v>
      </c>
      <c r="C5" s="2">
        <v>6</v>
      </c>
      <c r="D5">
        <v>-2902.3139999999999</v>
      </c>
      <c r="E5" s="2">
        <v>1430</v>
      </c>
      <c r="F5" s="2">
        <f t="shared" si="0"/>
        <v>-2890.3139999999999</v>
      </c>
      <c r="G5" s="2">
        <f t="shared" si="1"/>
        <v>5.9030217849613494E-2</v>
      </c>
      <c r="H5" s="2">
        <f t="shared" si="2"/>
        <v>-2890.2549697821501</v>
      </c>
      <c r="I5" s="2">
        <f t="shared" si="3"/>
        <v>9.5622696544696737</v>
      </c>
      <c r="J5" s="2">
        <f t="shared" si="4"/>
        <v>8.3864763634766519E-3</v>
      </c>
      <c r="K5" s="2">
        <f>J5/SUM($J$2:$J$24)</f>
        <v>6.5963613194137075E-3</v>
      </c>
      <c r="M5" s="2"/>
      <c r="N5" s="2"/>
      <c r="P5" s="2"/>
      <c r="Q5" s="2"/>
      <c r="R5" s="2"/>
      <c r="S5" s="2"/>
      <c r="T5" s="2"/>
    </row>
    <row r="6" spans="1:20" x14ac:dyDescent="0.25">
      <c r="A6" s="2">
        <v>15</v>
      </c>
      <c r="B6" t="s">
        <v>61</v>
      </c>
      <c r="C6" s="2">
        <v>7</v>
      </c>
      <c r="D6">
        <v>-2902.6990000000001</v>
      </c>
      <c r="E6" s="2">
        <v>1430</v>
      </c>
      <c r="F6" s="2">
        <f t="shared" si="0"/>
        <v>-2888.6990000000001</v>
      </c>
      <c r="G6" s="2">
        <f t="shared" si="1"/>
        <v>7.8762306610407881E-2</v>
      </c>
      <c r="H6" s="2">
        <f t="shared" si="2"/>
        <v>-2888.6202376933898</v>
      </c>
      <c r="I6" s="2">
        <f t="shared" si="3"/>
        <v>11.197001743229976</v>
      </c>
      <c r="J6" s="2">
        <f t="shared" si="4"/>
        <v>3.7034114462848357E-3</v>
      </c>
      <c r="K6" s="2">
        <f>J6/SUM($J$2:$J$24)</f>
        <v>2.9129087062757901E-3</v>
      </c>
      <c r="M6" s="2"/>
      <c r="N6" s="2"/>
      <c r="P6" s="2"/>
      <c r="Q6" s="2"/>
      <c r="R6" s="2"/>
      <c r="S6" s="2"/>
      <c r="T6" s="2"/>
    </row>
    <row r="7" spans="1:20" x14ac:dyDescent="0.25">
      <c r="A7" s="2">
        <v>2</v>
      </c>
      <c r="B7" s="3" t="s">
        <v>23</v>
      </c>
      <c r="C7" s="2">
        <v>4</v>
      </c>
      <c r="D7">
        <v>-2895.84</v>
      </c>
      <c r="E7" s="2">
        <v>1430</v>
      </c>
      <c r="F7" s="2">
        <f t="shared" si="0"/>
        <v>-2887.84</v>
      </c>
      <c r="G7" s="2">
        <f t="shared" si="1"/>
        <v>2.8070175438596492E-2</v>
      </c>
      <c r="H7" s="2">
        <f t="shared" si="2"/>
        <v>-2887.8119298245615</v>
      </c>
      <c r="I7" s="2">
        <f t="shared" si="3"/>
        <v>12.005309612058227</v>
      </c>
      <c r="J7" s="2">
        <f t="shared" si="4"/>
        <v>2.4721802978347196E-3</v>
      </c>
      <c r="K7" s="2">
        <f>J7/SUM($J$2:$J$5)</f>
        <v>1.9660666671917019E-3</v>
      </c>
      <c r="M7" s="2"/>
      <c r="N7" s="2"/>
      <c r="P7" s="2"/>
      <c r="Q7" s="2"/>
      <c r="R7" s="2"/>
      <c r="S7" s="2"/>
      <c r="T7" s="2"/>
    </row>
    <row r="8" spans="1:20" x14ac:dyDescent="0.25">
      <c r="A8" s="2">
        <v>11</v>
      </c>
      <c r="B8" s="3" t="s">
        <v>57</v>
      </c>
      <c r="C8" s="2">
        <v>6</v>
      </c>
      <c r="D8">
        <v>-2899.268</v>
      </c>
      <c r="E8" s="2">
        <v>1430</v>
      </c>
      <c r="F8" s="2">
        <f t="shared" si="0"/>
        <v>-2887.268</v>
      </c>
      <c r="G8" s="2">
        <f t="shared" si="1"/>
        <v>5.9030217849613494E-2</v>
      </c>
      <c r="H8" s="2">
        <f t="shared" si="2"/>
        <v>-2887.2089697821502</v>
      </c>
      <c r="I8" s="2">
        <f t="shared" si="3"/>
        <v>12.608269654469495</v>
      </c>
      <c r="J8" s="2">
        <f t="shared" si="4"/>
        <v>1.8287276498767855E-3</v>
      </c>
      <c r="K8" s="2">
        <f>J8/SUM($J$2:$J$24)</f>
        <v>1.4383810089686835E-3</v>
      </c>
      <c r="M8" s="2"/>
      <c r="N8" s="2"/>
      <c r="P8" s="2"/>
      <c r="Q8" s="2"/>
      <c r="R8" s="2"/>
      <c r="S8" s="2"/>
      <c r="T8" s="2"/>
    </row>
    <row r="9" spans="1:20" x14ac:dyDescent="0.25">
      <c r="A9" s="2">
        <v>19</v>
      </c>
      <c r="B9" s="3" t="s">
        <v>70</v>
      </c>
      <c r="C9" s="2">
        <v>6</v>
      </c>
      <c r="D9">
        <v>-2898.4279999999999</v>
      </c>
      <c r="E9" s="2">
        <v>1430</v>
      </c>
      <c r="F9" s="2">
        <f t="shared" si="0"/>
        <v>-2886.4279999999999</v>
      </c>
      <c r="G9" s="2">
        <f t="shared" si="1"/>
        <v>5.9030217849613494E-2</v>
      </c>
      <c r="H9" s="2">
        <f t="shared" si="2"/>
        <v>-2886.3689697821501</v>
      </c>
      <c r="I9" s="2">
        <f t="shared" si="3"/>
        <v>13.448269654469641</v>
      </c>
      <c r="J9" s="2">
        <f t="shared" si="4"/>
        <v>1.2015596866593171E-3</v>
      </c>
      <c r="K9" s="2">
        <f>J9/SUM($J$2:$J$24)</f>
        <v>9.4508366762517735E-4</v>
      </c>
      <c r="M9" s="2"/>
      <c r="N9" s="2"/>
      <c r="P9" s="2"/>
      <c r="Q9" s="2"/>
      <c r="R9" s="2"/>
      <c r="S9" s="2"/>
      <c r="T9" s="2"/>
    </row>
    <row r="10" spans="1:20" x14ac:dyDescent="0.25">
      <c r="A10" s="2">
        <v>18</v>
      </c>
      <c r="B10" s="3" t="s">
        <v>69</v>
      </c>
      <c r="C10" s="2">
        <v>5</v>
      </c>
      <c r="D10">
        <v>-2896.1559999999999</v>
      </c>
      <c r="E10" s="2">
        <v>1430</v>
      </c>
      <c r="F10" s="2">
        <f t="shared" si="0"/>
        <v>-2886.1559999999999</v>
      </c>
      <c r="G10" s="2">
        <f t="shared" si="1"/>
        <v>4.2134831460674156E-2</v>
      </c>
      <c r="H10" s="2">
        <f t="shared" si="2"/>
        <v>-2886.1138651685392</v>
      </c>
      <c r="I10" s="2">
        <f t="shared" si="3"/>
        <v>13.703374268080552</v>
      </c>
      <c r="J10" s="2">
        <f t="shared" si="4"/>
        <v>1.0576697561249385E-3</v>
      </c>
      <c r="K10" s="2">
        <f>J10/SUM($J$2:$J$24)</f>
        <v>8.3190741446554576E-4</v>
      </c>
      <c r="M10" s="2"/>
      <c r="N10" s="2"/>
      <c r="P10" s="2"/>
      <c r="Q10" s="2"/>
      <c r="R10" s="2"/>
      <c r="S10" s="2"/>
      <c r="T10" s="2"/>
    </row>
    <row r="11" spans="1:20" x14ac:dyDescent="0.25">
      <c r="A11" s="2">
        <v>16</v>
      </c>
      <c r="B11" s="3" t="s">
        <v>67</v>
      </c>
      <c r="C11" s="2">
        <v>5</v>
      </c>
      <c r="D11">
        <v>-2895.884</v>
      </c>
      <c r="E11" s="2">
        <v>1430</v>
      </c>
      <c r="F11" s="2">
        <f t="shared" si="0"/>
        <v>-2885.884</v>
      </c>
      <c r="G11" s="2">
        <f t="shared" si="1"/>
        <v>4.2134831460674156E-2</v>
      </c>
      <c r="H11" s="2">
        <f t="shared" si="2"/>
        <v>-2885.8418651685392</v>
      </c>
      <c r="I11" s="2">
        <f t="shared" si="3"/>
        <v>13.975374268080486</v>
      </c>
      <c r="J11" s="2">
        <f t="shared" si="4"/>
        <v>9.231792542398233E-4</v>
      </c>
      <c r="K11" s="2">
        <f>J11/SUM($J$2:$J$24)</f>
        <v>7.2612425762901478E-4</v>
      </c>
      <c r="M11" s="2"/>
      <c r="N11" s="2"/>
      <c r="P11" s="2"/>
      <c r="Q11" s="2"/>
      <c r="R11" s="2"/>
      <c r="S11" s="2"/>
      <c r="T11" s="2"/>
    </row>
    <row r="12" spans="1:20" x14ac:dyDescent="0.25">
      <c r="A12" s="5">
        <v>23</v>
      </c>
      <c r="B12" s="3" t="s">
        <v>79</v>
      </c>
      <c r="C12" s="2">
        <v>6</v>
      </c>
      <c r="D12">
        <v>-2897.3420000000001</v>
      </c>
      <c r="E12" s="2">
        <v>1430</v>
      </c>
      <c r="F12" s="2">
        <f t="shared" si="0"/>
        <v>-2885.3420000000001</v>
      </c>
      <c r="G12" s="2">
        <f t="shared" si="1"/>
        <v>5.9030217849613494E-2</v>
      </c>
      <c r="H12" s="2">
        <f t="shared" si="2"/>
        <v>-2885.2829697821503</v>
      </c>
      <c r="I12" s="2">
        <f t="shared" si="3"/>
        <v>14.534269654469426</v>
      </c>
      <c r="J12" s="2">
        <f t="shared" si="4"/>
        <v>6.9810933488332434E-4</v>
      </c>
      <c r="K12" s="2">
        <f>J12/SUM($J$2:$J$24)</f>
        <v>5.4909609396871595E-4</v>
      </c>
      <c r="M12" s="2"/>
      <c r="N12" s="2"/>
      <c r="P12" s="2"/>
      <c r="Q12" s="2"/>
      <c r="R12" s="2"/>
      <c r="S12" s="2"/>
      <c r="T12" s="2"/>
    </row>
    <row r="13" spans="1:20" x14ac:dyDescent="0.25">
      <c r="A13" s="2">
        <v>3</v>
      </c>
      <c r="B13" s="3" t="s">
        <v>24</v>
      </c>
      <c r="C13" s="2">
        <v>4</v>
      </c>
      <c r="D13">
        <v>-2893.2089999999998</v>
      </c>
      <c r="E13" s="2">
        <v>1430</v>
      </c>
      <c r="F13" s="2">
        <f t="shared" si="0"/>
        <v>-2885.2089999999998</v>
      </c>
      <c r="G13" s="2">
        <f t="shared" si="1"/>
        <v>2.8070175438596492E-2</v>
      </c>
      <c r="H13" s="2">
        <f t="shared" si="2"/>
        <v>-2885.1809298245612</v>
      </c>
      <c r="I13" s="2">
        <f t="shared" si="3"/>
        <v>14.63630961205854</v>
      </c>
      <c r="J13" s="2">
        <f t="shared" si="4"/>
        <v>6.6338515687104443E-4</v>
      </c>
      <c r="K13" s="2">
        <f>J13/SUM($J$2:$J$5)</f>
        <v>5.2757456467727917E-4</v>
      </c>
      <c r="M13" s="2"/>
      <c r="N13" s="2"/>
      <c r="P13" s="2"/>
      <c r="Q13" s="2"/>
      <c r="R13" s="2"/>
      <c r="S13" s="2"/>
      <c r="T13" s="2"/>
    </row>
    <row r="14" spans="1:20" x14ac:dyDescent="0.25">
      <c r="A14" s="2">
        <v>13</v>
      </c>
      <c r="B14" s="3" t="s">
        <v>59</v>
      </c>
      <c r="C14" s="2">
        <v>6</v>
      </c>
      <c r="D14">
        <v>-2896.232</v>
      </c>
      <c r="E14" s="2">
        <v>1430</v>
      </c>
      <c r="F14" s="2">
        <f t="shared" si="0"/>
        <v>-2884.232</v>
      </c>
      <c r="G14" s="2">
        <f t="shared" si="1"/>
        <v>5.9030217849613494E-2</v>
      </c>
      <c r="H14" s="2">
        <f t="shared" si="2"/>
        <v>-2884.1729697821502</v>
      </c>
      <c r="I14" s="2">
        <f t="shared" si="3"/>
        <v>15.644269654469554</v>
      </c>
      <c r="J14" s="2">
        <f t="shared" si="4"/>
        <v>4.0076520443878445E-4</v>
      </c>
      <c r="K14" s="2">
        <f t="shared" ref="K14:K21" si="5">J14/SUM($J$2:$J$24)</f>
        <v>3.1522083627873144E-4</v>
      </c>
      <c r="M14" s="2"/>
      <c r="N14" s="2"/>
      <c r="P14" s="2"/>
      <c r="Q14" s="2"/>
      <c r="R14" s="2"/>
      <c r="S14" s="2"/>
      <c r="T14" s="2"/>
    </row>
    <row r="15" spans="1:20" x14ac:dyDescent="0.25">
      <c r="A15" s="2">
        <v>21</v>
      </c>
      <c r="B15" s="3" t="s">
        <v>77</v>
      </c>
      <c r="C15" s="2">
        <v>6</v>
      </c>
      <c r="D15">
        <v>-2895.9189999999999</v>
      </c>
      <c r="E15" s="2">
        <v>1430</v>
      </c>
      <c r="F15" s="2">
        <f t="shared" si="0"/>
        <v>-2883.9189999999999</v>
      </c>
      <c r="G15" s="2">
        <f t="shared" si="1"/>
        <v>5.9030217849613494E-2</v>
      </c>
      <c r="H15" s="2">
        <f t="shared" si="2"/>
        <v>-2883.8599697821501</v>
      </c>
      <c r="I15" s="2">
        <f t="shared" si="3"/>
        <v>15.957269654469656</v>
      </c>
      <c r="J15" s="2">
        <f t="shared" si="4"/>
        <v>3.4270695751423725E-4</v>
      </c>
      <c r="K15" s="2">
        <f t="shared" si="5"/>
        <v>2.6955527213859832E-4</v>
      </c>
      <c r="M15" s="2"/>
      <c r="N15" s="2"/>
      <c r="P15" s="2"/>
      <c r="Q15" s="2"/>
      <c r="R15" s="2"/>
      <c r="S15" s="2"/>
      <c r="T15" s="2"/>
    </row>
    <row r="16" spans="1:20" x14ac:dyDescent="0.25">
      <c r="A16" s="2">
        <v>20</v>
      </c>
      <c r="B16" s="3" t="s">
        <v>71</v>
      </c>
      <c r="C16" s="2">
        <v>5</v>
      </c>
      <c r="D16">
        <v>-2893.7420000000002</v>
      </c>
      <c r="E16" s="2">
        <v>1430</v>
      </c>
      <c r="F16" s="2">
        <f t="shared" si="0"/>
        <v>-2883.7420000000002</v>
      </c>
      <c r="G16" s="2">
        <f t="shared" si="1"/>
        <v>4.2134831460674156E-2</v>
      </c>
      <c r="H16" s="2">
        <f t="shared" si="2"/>
        <v>-2883.6998651685394</v>
      </c>
      <c r="I16" s="2">
        <f t="shared" si="3"/>
        <v>16.117374268080312</v>
      </c>
      <c r="J16" s="2">
        <f t="shared" si="4"/>
        <v>3.1634184723763865E-4</v>
      </c>
      <c r="K16" s="2">
        <f t="shared" si="5"/>
        <v>2.4881786275793982E-4</v>
      </c>
      <c r="M16" s="2"/>
      <c r="N16" s="2"/>
      <c r="P16" s="2"/>
      <c r="Q16" s="2"/>
      <c r="R16" s="2"/>
      <c r="S16" s="2"/>
      <c r="T16" s="2"/>
    </row>
    <row r="17" spans="1:24" x14ac:dyDescent="0.25">
      <c r="A17" s="2">
        <v>17</v>
      </c>
      <c r="B17" s="3" t="s">
        <v>68</v>
      </c>
      <c r="C17" s="2">
        <v>5</v>
      </c>
      <c r="D17">
        <v>-2893.2139999999999</v>
      </c>
      <c r="E17" s="2">
        <v>1430</v>
      </c>
      <c r="F17" s="2">
        <f t="shared" si="0"/>
        <v>-2883.2139999999999</v>
      </c>
      <c r="G17" s="2">
        <f t="shared" si="1"/>
        <v>4.2134831460674156E-2</v>
      </c>
      <c r="H17" s="2">
        <f t="shared" si="2"/>
        <v>-2883.1718651685392</v>
      </c>
      <c r="I17" s="2">
        <f t="shared" si="3"/>
        <v>16.645374268080559</v>
      </c>
      <c r="J17" s="2">
        <f t="shared" si="4"/>
        <v>2.4294216816460031E-4</v>
      </c>
      <c r="K17" s="2">
        <f t="shared" si="5"/>
        <v>1.9108553479200792E-4</v>
      </c>
      <c r="M17" s="2"/>
      <c r="N17" s="2"/>
      <c r="P17" s="2"/>
      <c r="Q17" s="2"/>
      <c r="R17" s="2"/>
      <c r="S17" s="2"/>
      <c r="T17" s="2"/>
    </row>
    <row r="18" spans="1:24" x14ac:dyDescent="0.25">
      <c r="A18" s="2">
        <v>14</v>
      </c>
      <c r="B18" t="s">
        <v>60</v>
      </c>
      <c r="C18" s="2">
        <v>6</v>
      </c>
      <c r="D18">
        <v>-2893.529</v>
      </c>
      <c r="E18" s="2">
        <v>1430</v>
      </c>
      <c r="F18" s="2">
        <f t="shared" si="0"/>
        <v>-2881.529</v>
      </c>
      <c r="G18" s="2">
        <f t="shared" si="1"/>
        <v>5.9030217849613494E-2</v>
      </c>
      <c r="H18" s="2">
        <f t="shared" si="2"/>
        <v>-2881.4699697821502</v>
      </c>
      <c r="I18" s="2">
        <f t="shared" si="3"/>
        <v>18.347269654469528</v>
      </c>
      <c r="J18" s="2">
        <f t="shared" si="4"/>
        <v>1.0373875116529785E-4</v>
      </c>
      <c r="K18" s="2">
        <f t="shared" si="5"/>
        <v>8.1595446747002517E-5</v>
      </c>
      <c r="M18" s="2"/>
      <c r="N18" s="2"/>
      <c r="P18" s="2"/>
      <c r="Q18" s="2"/>
      <c r="R18" s="2"/>
      <c r="S18" s="2"/>
      <c r="T18" s="2"/>
    </row>
    <row r="19" spans="1:24" x14ac:dyDescent="0.25">
      <c r="A19" s="2">
        <v>7</v>
      </c>
      <c r="B19" s="3" t="s">
        <v>43</v>
      </c>
      <c r="C19" s="2">
        <v>5</v>
      </c>
      <c r="D19" s="7">
        <v>-2739.4340000000002</v>
      </c>
      <c r="E19" s="2">
        <v>1430</v>
      </c>
      <c r="F19" s="2">
        <f t="shared" si="0"/>
        <v>-2729.4340000000002</v>
      </c>
      <c r="G19" s="2">
        <f t="shared" si="1"/>
        <v>4.2134831460674156E-2</v>
      </c>
      <c r="H19" s="2">
        <f t="shared" si="2"/>
        <v>-2729.3918651685394</v>
      </c>
      <c r="I19" s="2">
        <f t="shared" si="3"/>
        <v>170.4253742680803</v>
      </c>
      <c r="J19" s="2">
        <f t="shared" si="4"/>
        <v>9.83105644336205E-38</v>
      </c>
      <c r="K19" s="2">
        <f t="shared" si="5"/>
        <v>7.7325920495509265E-38</v>
      </c>
      <c r="M19" s="2"/>
      <c r="N19" s="2"/>
      <c r="P19" s="2"/>
      <c r="Q19" s="2"/>
      <c r="R19" s="2"/>
      <c r="S19" s="2"/>
      <c r="T19" s="2"/>
    </row>
    <row r="20" spans="1:24" x14ac:dyDescent="0.25">
      <c r="A20" s="2">
        <v>9</v>
      </c>
      <c r="B20" s="3" t="s">
        <v>45</v>
      </c>
      <c r="C20" s="2">
        <v>7</v>
      </c>
      <c r="D20">
        <v>-2739.4340000000002</v>
      </c>
      <c r="E20" s="2">
        <v>1430</v>
      </c>
      <c r="F20" s="2">
        <f t="shared" si="0"/>
        <v>-2725.4340000000002</v>
      </c>
      <c r="G20" s="2">
        <f t="shared" si="1"/>
        <v>7.8762306610407881E-2</v>
      </c>
      <c r="H20" s="2">
        <f t="shared" si="2"/>
        <v>-2725.3552376933899</v>
      </c>
      <c r="I20" s="2">
        <f t="shared" si="3"/>
        <v>174.46200174322985</v>
      </c>
      <c r="J20" s="2">
        <f t="shared" si="4"/>
        <v>1.3063443478722167E-38</v>
      </c>
      <c r="K20" s="2">
        <f t="shared" si="5"/>
        <v>1.0275017722182846E-38</v>
      </c>
      <c r="M20" s="2"/>
      <c r="N20" s="2"/>
      <c r="P20" s="2"/>
      <c r="Q20" s="2"/>
      <c r="R20" s="2"/>
      <c r="S20" s="2"/>
      <c r="T20" s="2"/>
    </row>
    <row r="21" spans="1:24" x14ac:dyDescent="0.25">
      <c r="A21" s="2">
        <v>8</v>
      </c>
      <c r="B21" s="3" t="s">
        <v>44</v>
      </c>
      <c r="C21" s="2">
        <v>5</v>
      </c>
      <c r="D21">
        <v>-2734.8969999999999</v>
      </c>
      <c r="E21" s="2">
        <v>1430</v>
      </c>
      <c r="F21" s="2">
        <f t="shared" si="0"/>
        <v>-2724.8969999999999</v>
      </c>
      <c r="G21" s="2">
        <f t="shared" si="1"/>
        <v>4.2134831460674156E-2</v>
      </c>
      <c r="H21" s="2">
        <f t="shared" si="2"/>
        <v>-2724.8548651685392</v>
      </c>
      <c r="I21" s="2">
        <f t="shared" si="3"/>
        <v>174.96237426808057</v>
      </c>
      <c r="J21" s="2">
        <f t="shared" si="4"/>
        <v>1.0171925186920204E-38</v>
      </c>
      <c r="K21" s="2">
        <f t="shared" si="5"/>
        <v>8.000701479250915E-39</v>
      </c>
      <c r="M21" s="2"/>
      <c r="N21" s="2"/>
      <c r="P21" s="2"/>
      <c r="Q21" s="2"/>
      <c r="R21" s="2"/>
      <c r="S21" s="2"/>
      <c r="T21" s="2"/>
    </row>
    <row r="22" spans="1:24" x14ac:dyDescent="0.25">
      <c r="A22" s="2">
        <v>1</v>
      </c>
      <c r="B22" s="2" t="s">
        <v>11</v>
      </c>
      <c r="C22" s="2">
        <v>3</v>
      </c>
      <c r="D22">
        <v>-2729.8919999999998</v>
      </c>
      <c r="E22" s="2">
        <v>1430</v>
      </c>
      <c r="F22" s="2">
        <f t="shared" si="0"/>
        <v>-2723.8919999999998</v>
      </c>
      <c r="G22" s="2">
        <f t="shared" si="1"/>
        <v>1.6830294530154277E-2</v>
      </c>
      <c r="H22" s="2">
        <f t="shared" si="2"/>
        <v>-2723.8751697054695</v>
      </c>
      <c r="I22" s="2">
        <f t="shared" si="3"/>
        <v>175.94206973115024</v>
      </c>
      <c r="J22" s="2">
        <f t="shared" si="4"/>
        <v>6.2325387960439324E-39</v>
      </c>
      <c r="K22" s="2">
        <f>J22/SUM($J$2:$J$5)</f>
        <v>4.9565910664418306E-39</v>
      </c>
      <c r="M22" s="2"/>
      <c r="N22" s="2"/>
      <c r="P22" s="2"/>
      <c r="Q22" s="2"/>
      <c r="R22" s="2"/>
      <c r="S22" s="2"/>
      <c r="T22" s="2"/>
    </row>
    <row r="23" spans="1:24" x14ac:dyDescent="0.25">
      <c r="A23" s="2">
        <v>6</v>
      </c>
      <c r="B23" s="3" t="s">
        <v>42</v>
      </c>
      <c r="C23" s="2">
        <v>4</v>
      </c>
      <c r="D23">
        <v>-2731.375</v>
      </c>
      <c r="E23" s="2">
        <v>1430</v>
      </c>
      <c r="F23" s="2">
        <f t="shared" si="0"/>
        <v>-2723.375</v>
      </c>
      <c r="G23" s="2">
        <f t="shared" si="1"/>
        <v>2.8070175438596492E-2</v>
      </c>
      <c r="H23" s="2">
        <f t="shared" si="2"/>
        <v>-2723.3469298245614</v>
      </c>
      <c r="I23" s="2">
        <f t="shared" si="3"/>
        <v>176.47030961205837</v>
      </c>
      <c r="J23" s="2">
        <f t="shared" si="4"/>
        <v>4.7858508286988066E-39</v>
      </c>
      <c r="K23" s="2">
        <f>J23/SUM($J$2:$J$24)</f>
        <v>3.7642986063130916E-39</v>
      </c>
      <c r="M23" s="2"/>
      <c r="N23" s="2"/>
      <c r="P23" s="2"/>
      <c r="Q23" s="2"/>
      <c r="R23" s="2"/>
      <c r="S23" s="2"/>
      <c r="T23" s="2"/>
    </row>
    <row r="24" spans="1:24" x14ac:dyDescent="0.25">
      <c r="A24" s="2">
        <v>5</v>
      </c>
      <c r="B24" s="14" t="s">
        <v>34</v>
      </c>
      <c r="C24" s="2">
        <v>4</v>
      </c>
      <c r="D24">
        <v>-2731.0529999999999</v>
      </c>
      <c r="E24" s="2">
        <v>1430</v>
      </c>
      <c r="F24" s="2">
        <f t="shared" si="0"/>
        <v>-2723.0529999999999</v>
      </c>
      <c r="G24" s="2">
        <f t="shared" si="1"/>
        <v>2.8070175438596492E-2</v>
      </c>
      <c r="H24" s="2">
        <f t="shared" si="2"/>
        <v>-2723.0249298245612</v>
      </c>
      <c r="I24" s="2">
        <f t="shared" si="3"/>
        <v>176.79230961205849</v>
      </c>
      <c r="J24" s="2">
        <f t="shared" si="4"/>
        <v>4.0741568639726455E-39</v>
      </c>
      <c r="K24" s="2">
        <f>J24/SUM($J$2:$J$24)</f>
        <v>3.2045175568338476E-39</v>
      </c>
      <c r="M24" s="2"/>
      <c r="N24" s="2"/>
      <c r="P24" s="2"/>
      <c r="Q24" s="2"/>
      <c r="R24" s="2"/>
      <c r="S24" s="2"/>
      <c r="T24" s="2"/>
    </row>
    <row r="25" spans="1:24" x14ac:dyDescent="0.25">
      <c r="A25" s="5"/>
      <c r="B25" s="3"/>
      <c r="C25" s="2"/>
      <c r="E25" s="2"/>
      <c r="F25" s="2"/>
      <c r="G25" s="2"/>
      <c r="H25" s="2"/>
      <c r="I25" s="2"/>
      <c r="J25" s="2"/>
      <c r="K25" s="2"/>
      <c r="M25" s="3"/>
      <c r="N25" s="3"/>
      <c r="O25" s="3"/>
      <c r="P25" s="3"/>
      <c r="Q25" s="3"/>
      <c r="R25" s="3"/>
      <c r="S25" s="3"/>
      <c r="T25" s="3"/>
    </row>
    <row r="26" spans="1:24" x14ac:dyDescent="0.25">
      <c r="A26" s="3"/>
      <c r="C26" s="2"/>
      <c r="D26" s="2"/>
      <c r="E26" s="2"/>
      <c r="F26" s="2"/>
      <c r="G26" s="2"/>
      <c r="H26" s="2"/>
      <c r="I26" s="2"/>
      <c r="J26" s="2"/>
      <c r="K26" s="2"/>
      <c r="M26" s="3"/>
      <c r="N26" s="3"/>
      <c r="O26" s="3"/>
      <c r="P26" s="3"/>
      <c r="Q26" s="3"/>
      <c r="R26" s="3"/>
      <c r="S26" s="3"/>
      <c r="T26" s="3"/>
    </row>
    <row r="27" spans="1:24" s="3" customFormat="1" x14ac:dyDescent="0.25">
      <c r="A27" s="3" t="s">
        <v>12</v>
      </c>
      <c r="F27" s="3" t="s">
        <v>17</v>
      </c>
      <c r="K27" s="3" t="s">
        <v>18</v>
      </c>
      <c r="P27" s="3" t="s">
        <v>19</v>
      </c>
      <c r="U27" s="3" t="s">
        <v>33</v>
      </c>
      <c r="V27"/>
      <c r="W27"/>
      <c r="X27"/>
    </row>
    <row r="28" spans="1:24" s="3" customFormat="1" x14ac:dyDescent="0.25">
      <c r="A28" s="3" t="s">
        <v>10</v>
      </c>
      <c r="F28" s="3" t="s">
        <v>23</v>
      </c>
      <c r="K28" s="3" t="s">
        <v>24</v>
      </c>
      <c r="M28"/>
      <c r="N28"/>
      <c r="O28"/>
      <c r="P28" s="3" t="s">
        <v>27</v>
      </c>
      <c r="Q28"/>
      <c r="R28"/>
      <c r="S28"/>
      <c r="T28"/>
      <c r="U28" s="3" t="s">
        <v>34</v>
      </c>
      <c r="V28"/>
      <c r="W28"/>
      <c r="X28"/>
    </row>
    <row r="29" spans="1:24" x14ac:dyDescent="0.25">
      <c r="A29" t="s">
        <v>13</v>
      </c>
      <c r="F29" s="6" t="s">
        <v>13</v>
      </c>
      <c r="K29" s="6" t="s">
        <v>13</v>
      </c>
      <c r="P29" t="s">
        <v>13</v>
      </c>
      <c r="U29" t="s">
        <v>13</v>
      </c>
    </row>
    <row r="30" spans="1:24" x14ac:dyDescent="0.25">
      <c r="A30" s="3"/>
      <c r="B30" s="3" t="s">
        <v>14</v>
      </c>
      <c r="C30" t="s">
        <v>15</v>
      </c>
      <c r="D30" t="s">
        <v>16</v>
      </c>
      <c r="G30" t="s">
        <v>14</v>
      </c>
      <c r="H30" t="s">
        <v>15</v>
      </c>
      <c r="I30" t="s">
        <v>16</v>
      </c>
      <c r="L30" t="s">
        <v>14</v>
      </c>
      <c r="M30" t="s">
        <v>15</v>
      </c>
      <c r="N30" t="s">
        <v>16</v>
      </c>
      <c r="Q30" t="s">
        <v>14</v>
      </c>
      <c r="R30" t="s">
        <v>15</v>
      </c>
      <c r="S30" t="s">
        <v>16</v>
      </c>
      <c r="V30" t="s">
        <v>14</v>
      </c>
      <c r="W30" t="s">
        <v>15</v>
      </c>
      <c r="X30" t="s">
        <v>16</v>
      </c>
    </row>
    <row r="31" spans="1:24" x14ac:dyDescent="0.25">
      <c r="A31" t="s">
        <v>20</v>
      </c>
      <c r="B31">
        <v>-8.0259959999999992</v>
      </c>
      <c r="C31">
        <v>5.7450164999999997E-2</v>
      </c>
      <c r="F31" t="s">
        <v>20</v>
      </c>
      <c r="G31">
        <v>-7.9181016299999998</v>
      </c>
      <c r="H31">
        <v>5.4819118999999999E-2</v>
      </c>
      <c r="K31" t="s">
        <v>20</v>
      </c>
      <c r="L31">
        <v>-7.9080923500000004</v>
      </c>
      <c r="M31">
        <v>5.4996644999999997E-2</v>
      </c>
      <c r="P31" t="s">
        <v>20</v>
      </c>
      <c r="Q31">
        <v>-7.9725008099999997</v>
      </c>
      <c r="R31">
        <v>5.9043856999999998E-2</v>
      </c>
      <c r="U31" t="s">
        <v>20</v>
      </c>
      <c r="V31">
        <v>-8.0255265219999998</v>
      </c>
      <c r="W31">
        <v>5.7598069000000002E-2</v>
      </c>
    </row>
    <row r="32" spans="1:24" x14ac:dyDescent="0.25">
      <c r="A32" t="s">
        <v>21</v>
      </c>
      <c r="B32">
        <v>3.1913304199999999</v>
      </c>
      <c r="C32">
        <v>1.2312019E-2</v>
      </c>
      <c r="F32" t="s">
        <v>25</v>
      </c>
      <c r="G32">
        <v>7.8327330000000001E-2</v>
      </c>
      <c r="H32">
        <v>5.9052760000000001E-3</v>
      </c>
      <c r="K32" t="s">
        <v>26</v>
      </c>
      <c r="L32">
        <v>1.6465690000000002E-2</v>
      </c>
      <c r="M32">
        <v>1.25198E-3</v>
      </c>
      <c r="P32" t="s">
        <v>25</v>
      </c>
      <c r="Q32">
        <v>0.46798135000000002</v>
      </c>
      <c r="R32">
        <v>0.15916166100000001</v>
      </c>
      <c r="U32" t="s">
        <v>35</v>
      </c>
      <c r="V32">
        <v>-2.1204739999999998E-3</v>
      </c>
      <c r="W32">
        <v>1.9741889999999999E-3</v>
      </c>
    </row>
    <row r="33" spans="1:24" x14ac:dyDescent="0.25">
      <c r="A33" t="s">
        <v>22</v>
      </c>
      <c r="B33">
        <v>9.3167940000000005E-2</v>
      </c>
      <c r="C33">
        <v>1.741486E-3</v>
      </c>
      <c r="F33" t="s">
        <v>21</v>
      </c>
      <c r="G33">
        <v>3.16483822</v>
      </c>
      <c r="H33">
        <v>1.1788543E-2</v>
      </c>
      <c r="K33" t="s">
        <v>21</v>
      </c>
      <c r="L33">
        <v>3.16271061</v>
      </c>
      <c r="M33">
        <v>1.1830423E-2</v>
      </c>
      <c r="P33" t="s">
        <v>21</v>
      </c>
      <c r="Q33">
        <v>3.1765500000000002</v>
      </c>
      <c r="R33">
        <v>1.2699072E-2</v>
      </c>
      <c r="U33" t="s">
        <v>21</v>
      </c>
      <c r="V33">
        <v>3.1917861589999998</v>
      </c>
      <c r="W33">
        <v>1.2314487000000001E-2</v>
      </c>
    </row>
    <row r="34" spans="1:24" x14ac:dyDescent="0.25">
      <c r="F34" t="s">
        <v>22</v>
      </c>
      <c r="G34">
        <v>8.7916939999999999E-2</v>
      </c>
      <c r="H34">
        <v>1.643261E-3</v>
      </c>
      <c r="J34" s="7"/>
      <c r="K34" s="7" t="s">
        <v>22</v>
      </c>
      <c r="L34" s="7">
        <v>8.7997030000000004E-2</v>
      </c>
      <c r="M34" s="7">
        <v>1.6447370000000001E-3</v>
      </c>
      <c r="N34" s="7"/>
      <c r="O34" s="7"/>
      <c r="P34" t="s">
        <v>26</v>
      </c>
      <c r="Q34">
        <v>-8.2593200000000006E-2</v>
      </c>
      <c r="R34">
        <v>3.3713224999999999E-2</v>
      </c>
      <c r="U34" t="s">
        <v>22</v>
      </c>
      <c r="V34">
        <v>9.3126941000000005E-2</v>
      </c>
      <c r="W34">
        <v>1.740636E-3</v>
      </c>
    </row>
    <row r="35" spans="1:24" x14ac:dyDescent="0.25">
      <c r="A35">
        <v>-2</v>
      </c>
      <c r="B35" t="s">
        <v>31</v>
      </c>
      <c r="C35" t="s">
        <v>30</v>
      </c>
      <c r="D35">
        <v>-2729.8919999999998</v>
      </c>
      <c r="J35" s="7"/>
      <c r="K35" s="7"/>
      <c r="L35" s="7"/>
      <c r="M35" s="7"/>
      <c r="N35" s="7"/>
      <c r="O35" s="7"/>
      <c r="P35" t="s">
        <v>22</v>
      </c>
      <c r="Q35">
        <v>8.7731710000000004E-2</v>
      </c>
      <c r="R35">
        <v>1.639761E-3</v>
      </c>
    </row>
    <row r="36" spans="1:24" x14ac:dyDescent="0.25">
      <c r="F36">
        <v>-2</v>
      </c>
      <c r="G36" t="s">
        <v>31</v>
      </c>
      <c r="H36" t="s">
        <v>30</v>
      </c>
      <c r="I36">
        <v>-2895.84</v>
      </c>
      <c r="J36" s="7"/>
      <c r="K36">
        <v>-2</v>
      </c>
      <c r="L36" s="7" t="s">
        <v>31</v>
      </c>
      <c r="M36" s="7" t="s">
        <v>30</v>
      </c>
      <c r="N36">
        <v>-2893.2089999999998</v>
      </c>
      <c r="O36" s="7"/>
      <c r="U36">
        <v>-2</v>
      </c>
      <c r="V36" t="s">
        <v>31</v>
      </c>
      <c r="W36" t="s">
        <v>30</v>
      </c>
      <c r="X36">
        <v>-2731.0529999999999</v>
      </c>
    </row>
    <row r="37" spans="1:24" x14ac:dyDescent="0.25">
      <c r="J37" s="7"/>
      <c r="K37" s="7"/>
      <c r="L37" s="7"/>
      <c r="M37" s="7"/>
      <c r="N37" s="7"/>
      <c r="O37" s="7"/>
      <c r="P37" t="s">
        <v>36</v>
      </c>
      <c r="Q37">
        <v>-2901.8330000000001</v>
      </c>
    </row>
    <row r="38" spans="1:24" x14ac:dyDescent="0.25">
      <c r="J38" s="7"/>
      <c r="K38" s="7"/>
      <c r="L38" s="7"/>
      <c r="M38" s="7"/>
      <c r="N38" s="7"/>
      <c r="O38" s="7"/>
    </row>
    <row r="39" spans="1:24" x14ac:dyDescent="0.25">
      <c r="A39" s="3"/>
      <c r="F39" s="3"/>
      <c r="G39" s="7"/>
      <c r="H39" s="7"/>
      <c r="I39" s="7"/>
      <c r="J39" s="7"/>
      <c r="K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3"/>
      <c r="F40" s="3"/>
      <c r="G40" s="7"/>
      <c r="H40" s="7"/>
      <c r="I40" s="7"/>
      <c r="J40" s="7"/>
      <c r="K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3" t="s">
        <v>37</v>
      </c>
      <c r="F41" s="3" t="s">
        <v>38</v>
      </c>
      <c r="G41" s="7"/>
      <c r="H41" s="7"/>
      <c r="I41" s="7"/>
      <c r="J41" s="7"/>
      <c r="K41" s="3" t="s">
        <v>39</v>
      </c>
      <c r="P41" s="3" t="s">
        <v>40</v>
      </c>
      <c r="Q41" s="3"/>
      <c r="R41" s="3"/>
      <c r="S41" s="3"/>
      <c r="T41" s="3"/>
      <c r="U41" s="3" t="s">
        <v>41</v>
      </c>
      <c r="V41" s="3"/>
      <c r="W41" s="3"/>
      <c r="X41" s="3"/>
    </row>
    <row r="42" spans="1:24" x14ac:dyDescent="0.25">
      <c r="A42" s="3" t="s">
        <v>42</v>
      </c>
      <c r="F42" s="3" t="s">
        <v>43</v>
      </c>
      <c r="G42" s="7"/>
      <c r="H42" s="7"/>
      <c r="I42" s="7"/>
      <c r="J42" s="7"/>
      <c r="K42" s="3" t="s">
        <v>44</v>
      </c>
      <c r="P42" s="3" t="s">
        <v>45</v>
      </c>
      <c r="Q42" s="3"/>
      <c r="R42" s="3"/>
      <c r="S42" s="3"/>
      <c r="T42" s="3"/>
      <c r="U42" s="3" t="s">
        <v>46</v>
      </c>
      <c r="V42" s="3"/>
      <c r="W42" s="3"/>
      <c r="X42" s="3"/>
    </row>
    <row r="43" spans="1:24" x14ac:dyDescent="0.25">
      <c r="A43" t="s">
        <v>13</v>
      </c>
      <c r="F43" s="7" t="s">
        <v>13</v>
      </c>
      <c r="G43" s="7"/>
      <c r="H43" s="7"/>
      <c r="I43" s="7"/>
      <c r="J43" s="7"/>
      <c r="K43" t="s">
        <v>13</v>
      </c>
      <c r="P43" s="3" t="s">
        <v>13</v>
      </c>
      <c r="U43" t="s">
        <v>13</v>
      </c>
    </row>
    <row r="44" spans="1:24" x14ac:dyDescent="0.25">
      <c r="B44" t="s">
        <v>14</v>
      </c>
      <c r="C44" t="s">
        <v>15</v>
      </c>
      <c r="D44" t="s">
        <v>16</v>
      </c>
      <c r="F44" s="7"/>
      <c r="G44" s="7" t="s">
        <v>14</v>
      </c>
      <c r="H44" s="7" t="s">
        <v>15</v>
      </c>
      <c r="I44" s="7" t="s">
        <v>16</v>
      </c>
      <c r="J44" s="7"/>
      <c r="L44" t="s">
        <v>14</v>
      </c>
      <c r="M44" t="s">
        <v>15</v>
      </c>
      <c r="N44" t="s">
        <v>16</v>
      </c>
      <c r="Q44" t="s">
        <v>14</v>
      </c>
      <c r="R44" t="s">
        <v>15</v>
      </c>
      <c r="S44" t="s">
        <v>16</v>
      </c>
      <c r="V44" t="s">
        <v>14</v>
      </c>
      <c r="W44" t="s">
        <v>15</v>
      </c>
      <c r="X44" t="s">
        <v>16</v>
      </c>
    </row>
    <row r="45" spans="1:24" x14ac:dyDescent="0.25">
      <c r="A45" t="s">
        <v>20</v>
      </c>
      <c r="B45">
        <v>-8.0240932788000006</v>
      </c>
      <c r="C45">
        <v>5.7441428599999997E-2</v>
      </c>
      <c r="F45" s="7" t="s">
        <v>20</v>
      </c>
      <c r="G45" s="7">
        <v>-8.1948018499999993</v>
      </c>
      <c r="H45" s="7">
        <v>8.3055048000000006E-2</v>
      </c>
      <c r="I45" s="7"/>
      <c r="J45" s="7"/>
      <c r="K45" t="s">
        <v>20</v>
      </c>
      <c r="L45">
        <v>-8.1341132500000004</v>
      </c>
      <c r="M45">
        <v>7.5024522999999996E-2</v>
      </c>
      <c r="P45" t="s">
        <v>20</v>
      </c>
      <c r="Q45">
        <v>-8.1950572600000005</v>
      </c>
      <c r="R45">
        <v>8.3057347000000004E-2</v>
      </c>
      <c r="U45" t="s">
        <v>20</v>
      </c>
      <c r="V45">
        <v>-8.0636535600000006</v>
      </c>
      <c r="W45">
        <v>7.9094436000000004E-2</v>
      </c>
    </row>
    <row r="46" spans="1:24" x14ac:dyDescent="0.25">
      <c r="A46" t="s">
        <v>47</v>
      </c>
      <c r="B46">
        <v>-5.1726609999999998E-4</v>
      </c>
      <c r="C46">
        <v>4.246392E-4</v>
      </c>
      <c r="F46" s="7" t="s">
        <v>35</v>
      </c>
      <c r="G46" s="7">
        <v>0.1160593</v>
      </c>
      <c r="H46" s="7">
        <v>4.0921844999999998E-2</v>
      </c>
      <c r="I46" s="7"/>
      <c r="J46" s="7"/>
      <c r="K46" t="s">
        <v>48</v>
      </c>
      <c r="L46">
        <v>0.26061220000000002</v>
      </c>
      <c r="M46">
        <v>0.11641955399999999</v>
      </c>
      <c r="P46" t="s">
        <v>35</v>
      </c>
      <c r="Q46">
        <v>0.11632255</v>
      </c>
      <c r="R46">
        <v>4.0922976E-2</v>
      </c>
      <c r="U46" t="s">
        <v>35</v>
      </c>
      <c r="V46">
        <v>9.8487140000000001E-2</v>
      </c>
      <c r="W46">
        <v>3.8680975999999999E-2</v>
      </c>
    </row>
    <row r="47" spans="1:24" x14ac:dyDescent="0.25">
      <c r="A47" t="s">
        <v>21</v>
      </c>
      <c r="B47">
        <v>3.1915535506000001</v>
      </c>
      <c r="C47">
        <v>1.2306969799999999E-2</v>
      </c>
      <c r="F47" s="7" t="s">
        <v>21</v>
      </c>
      <c r="G47" s="7">
        <v>3.2281746099999999</v>
      </c>
      <c r="H47" s="7">
        <v>1.7806580999999998E-2</v>
      </c>
      <c r="I47" s="7"/>
      <c r="J47" s="7"/>
      <c r="K47" t="s">
        <v>21</v>
      </c>
      <c r="L47">
        <v>3.2144789399999998</v>
      </c>
      <c r="M47">
        <v>1.6064504E-2</v>
      </c>
      <c r="P47" t="s">
        <v>49</v>
      </c>
      <c r="Q47">
        <v>0</v>
      </c>
      <c r="R47">
        <v>0.82687882099999999</v>
      </c>
      <c r="U47" t="s">
        <v>25</v>
      </c>
      <c r="V47">
        <v>7.7848570000000006E-2</v>
      </c>
      <c r="W47">
        <v>5.9274590000000004E-3</v>
      </c>
    </row>
    <row r="48" spans="1:24" x14ac:dyDescent="0.25">
      <c r="A48" t="s">
        <v>22</v>
      </c>
      <c r="B48">
        <v>9.3119396300000004E-2</v>
      </c>
      <c r="C48">
        <v>1.7405707999999999E-3</v>
      </c>
      <c r="F48" s="7" t="s">
        <v>47</v>
      </c>
      <c r="G48" s="7">
        <v>-2.5454859999999999E-2</v>
      </c>
      <c r="H48" s="7">
        <v>8.8028180000000004E-3</v>
      </c>
      <c r="I48" s="7"/>
      <c r="J48" s="7"/>
      <c r="K48" t="s">
        <v>50</v>
      </c>
      <c r="L48">
        <v>-5.5888769999999997E-2</v>
      </c>
      <c r="M48">
        <v>2.4974017000000001E-2</v>
      </c>
      <c r="P48" t="s">
        <v>21</v>
      </c>
      <c r="Q48">
        <v>3.2282293499999999</v>
      </c>
      <c r="R48">
        <v>1.7807073999999999E-2</v>
      </c>
      <c r="U48" t="s">
        <v>21</v>
      </c>
      <c r="V48">
        <v>3.1960445800000001</v>
      </c>
      <c r="W48">
        <v>1.6998813000000002E-2</v>
      </c>
    </row>
    <row r="49" spans="1:24" x14ac:dyDescent="0.25">
      <c r="F49" s="7" t="s">
        <v>22</v>
      </c>
      <c r="G49" s="7">
        <v>9.2855170000000001E-2</v>
      </c>
      <c r="H49" s="7">
        <v>1.7355649999999999E-3</v>
      </c>
      <c r="I49" s="7"/>
      <c r="J49" s="7"/>
      <c r="K49" t="s">
        <v>22</v>
      </c>
      <c r="L49">
        <v>9.3004100000000006E-2</v>
      </c>
      <c r="M49">
        <v>1.7383940000000001E-3</v>
      </c>
      <c r="P49" t="s">
        <v>47</v>
      </c>
      <c r="Q49">
        <v>-2.5510850000000002E-2</v>
      </c>
      <c r="R49">
        <v>8.8030609999999992E-3</v>
      </c>
      <c r="U49" t="s">
        <v>47</v>
      </c>
      <c r="V49">
        <v>-2.1129620000000002E-2</v>
      </c>
      <c r="W49">
        <v>8.3223380000000003E-3</v>
      </c>
    </row>
    <row r="50" spans="1:24" x14ac:dyDescent="0.25">
      <c r="A50">
        <v>-2</v>
      </c>
      <c r="B50" t="s">
        <v>31</v>
      </c>
      <c r="C50" t="s">
        <v>30</v>
      </c>
      <c r="D50">
        <v>-2731.375</v>
      </c>
      <c r="F50" s="7"/>
      <c r="G50" s="7"/>
      <c r="H50" s="7"/>
      <c r="I50" s="7"/>
      <c r="J50" s="7"/>
      <c r="P50" t="s">
        <v>51</v>
      </c>
      <c r="Q50">
        <v>0</v>
      </c>
      <c r="R50">
        <v>0.155871447</v>
      </c>
      <c r="U50" t="s">
        <v>22</v>
      </c>
      <c r="V50">
        <v>8.7716199999999994E-2</v>
      </c>
      <c r="W50">
        <v>1.63945E-3</v>
      </c>
    </row>
    <row r="51" spans="1:24" x14ac:dyDescent="0.25">
      <c r="F51">
        <v>-2</v>
      </c>
      <c r="G51" s="7" t="s">
        <v>31</v>
      </c>
      <c r="H51" s="7" t="s">
        <v>30</v>
      </c>
      <c r="I51">
        <v>-2739.4340000000002</v>
      </c>
      <c r="J51" s="7"/>
      <c r="K51">
        <v>-2</v>
      </c>
      <c r="L51" t="s">
        <v>31</v>
      </c>
      <c r="M51" t="s">
        <v>30</v>
      </c>
      <c r="N51">
        <v>-2734.8969999999999</v>
      </c>
      <c r="P51" t="s">
        <v>22</v>
      </c>
      <c r="Q51">
        <v>9.2857739999999994E-2</v>
      </c>
      <c r="R51">
        <v>1.735685E-3</v>
      </c>
    </row>
    <row r="52" spans="1:24" x14ac:dyDescent="0.25">
      <c r="J52" s="7"/>
      <c r="K52" s="7"/>
      <c r="L52" s="7"/>
      <c r="M52" s="7"/>
      <c r="N52" s="7"/>
      <c r="O52" s="7"/>
      <c r="U52">
        <v>-2</v>
      </c>
      <c r="V52" t="s">
        <v>31</v>
      </c>
      <c r="W52" t="s">
        <v>30</v>
      </c>
      <c r="X52">
        <v>-2902.3139999999999</v>
      </c>
    </row>
    <row r="53" spans="1:24" x14ac:dyDescent="0.25">
      <c r="J53" s="3"/>
      <c r="P53">
        <v>-2</v>
      </c>
      <c r="Q53" t="s">
        <v>31</v>
      </c>
      <c r="R53" t="s">
        <v>30</v>
      </c>
      <c r="S53">
        <v>-2739.4340000000002</v>
      </c>
    </row>
    <row r="54" spans="1:24" x14ac:dyDescent="0.25">
      <c r="A54" s="3" t="s">
        <v>52</v>
      </c>
      <c r="B54" s="3"/>
      <c r="C54" s="3"/>
      <c r="D54" s="3"/>
      <c r="E54" s="3"/>
      <c r="F54" s="3" t="s">
        <v>53</v>
      </c>
      <c r="J54" s="3"/>
      <c r="K54" s="3" t="s">
        <v>54</v>
      </c>
      <c r="P54" s="3" t="s">
        <v>55</v>
      </c>
      <c r="U54" s="3" t="s">
        <v>56</v>
      </c>
      <c r="W54" s="4"/>
    </row>
    <row r="55" spans="1:24" x14ac:dyDescent="0.25">
      <c r="A55" s="3" t="s">
        <v>57</v>
      </c>
      <c r="B55" s="3"/>
      <c r="C55" s="3"/>
      <c r="D55" s="3"/>
      <c r="E55" s="3"/>
      <c r="F55" s="3" t="s">
        <v>58</v>
      </c>
      <c r="K55" t="s">
        <v>59</v>
      </c>
      <c r="P55" t="s">
        <v>60</v>
      </c>
      <c r="U55" t="s">
        <v>61</v>
      </c>
      <c r="W55" s="4"/>
    </row>
    <row r="56" spans="1:24" x14ac:dyDescent="0.25">
      <c r="A56" t="s">
        <v>13</v>
      </c>
      <c r="F56" t="s">
        <v>13</v>
      </c>
      <c r="K56" t="s">
        <v>13</v>
      </c>
      <c r="P56" t="s">
        <v>13</v>
      </c>
      <c r="U56" t="s">
        <v>13</v>
      </c>
    </row>
    <row r="57" spans="1:24" x14ac:dyDescent="0.25">
      <c r="B57" t="s">
        <v>14</v>
      </c>
      <c r="C57" t="s">
        <v>15</v>
      </c>
      <c r="D57" t="s">
        <v>16</v>
      </c>
      <c r="G57" t="s">
        <v>14</v>
      </c>
      <c r="H57" t="s">
        <v>15</v>
      </c>
      <c r="I57" t="s">
        <v>16</v>
      </c>
      <c r="L57" t="s">
        <v>14</v>
      </c>
      <c r="M57" t="s">
        <v>15</v>
      </c>
      <c r="N57" t="s">
        <v>16</v>
      </c>
      <c r="Q57" t="s">
        <v>14</v>
      </c>
      <c r="R57" t="s">
        <v>15</v>
      </c>
      <c r="S57" t="s">
        <v>16</v>
      </c>
      <c r="V57" t="s">
        <v>14</v>
      </c>
      <c r="W57" t="s">
        <v>15</v>
      </c>
      <c r="X57" t="s">
        <v>16</v>
      </c>
    </row>
    <row r="58" spans="1:24" x14ac:dyDescent="0.25">
      <c r="A58" t="s">
        <v>20</v>
      </c>
      <c r="B58" s="4">
        <v>-8.0492815100000001</v>
      </c>
      <c r="C58">
        <v>7.9339939999999998E-2</v>
      </c>
      <c r="F58" t="s">
        <v>20</v>
      </c>
      <c r="G58">
        <v>-8.1592936199999997</v>
      </c>
      <c r="H58">
        <v>8.5288882999999996E-2</v>
      </c>
      <c r="K58" t="s">
        <v>20</v>
      </c>
      <c r="L58">
        <v>-7.9302045899999998</v>
      </c>
      <c r="M58">
        <v>5.8222573E-2</v>
      </c>
      <c r="P58" t="s">
        <v>20</v>
      </c>
      <c r="Q58">
        <v>-7.91911232</v>
      </c>
      <c r="R58">
        <v>5.8412903000000002E-2</v>
      </c>
      <c r="U58" t="s">
        <v>20</v>
      </c>
      <c r="V58">
        <v>-7.9931429200000004</v>
      </c>
      <c r="W58">
        <v>6.3137759000000002E-2</v>
      </c>
    </row>
    <row r="59" spans="1:24" x14ac:dyDescent="0.25">
      <c r="A59" t="s">
        <v>35</v>
      </c>
      <c r="B59" s="4">
        <v>9.5394909999999999E-2</v>
      </c>
      <c r="C59">
        <v>3.8732599999999999E-2</v>
      </c>
      <c r="F59" t="s">
        <v>35</v>
      </c>
      <c r="G59">
        <v>0.11838184</v>
      </c>
      <c r="H59">
        <v>3.9153532999999997E-2</v>
      </c>
      <c r="K59" t="s">
        <v>25</v>
      </c>
      <c r="L59">
        <v>7.8362479999999998E-2</v>
      </c>
      <c r="M59">
        <v>5.9147160000000004E-3</v>
      </c>
      <c r="P59" t="s">
        <v>48</v>
      </c>
      <c r="Q59">
        <v>9.0630509999999997E-2</v>
      </c>
      <c r="R59">
        <v>0.17766437800000001</v>
      </c>
      <c r="U59" t="s">
        <v>25</v>
      </c>
      <c r="V59">
        <v>0.48605680000000001</v>
      </c>
      <c r="W59">
        <v>0.16029944500000001</v>
      </c>
    </row>
    <row r="60" spans="1:24" x14ac:dyDescent="0.25">
      <c r="A60" t="s">
        <v>21</v>
      </c>
      <c r="B60" s="4">
        <v>3.1929953800000002</v>
      </c>
      <c r="C60">
        <v>1.705603E-2</v>
      </c>
      <c r="F60" t="s">
        <v>25</v>
      </c>
      <c r="G60">
        <v>0.55198537999999997</v>
      </c>
      <c r="H60">
        <v>0.16108087200000001</v>
      </c>
      <c r="K60" t="s">
        <v>48</v>
      </c>
      <c r="L60">
        <v>9.9717360000000005E-2</v>
      </c>
      <c r="M60">
        <v>0.17747801699999999</v>
      </c>
      <c r="P60" t="s">
        <v>21</v>
      </c>
      <c r="Q60">
        <v>3.1650394099999999</v>
      </c>
      <c r="R60">
        <v>1.2547892999999999E-2</v>
      </c>
      <c r="U60" t="s">
        <v>48</v>
      </c>
      <c r="V60">
        <v>0.14911959999999999</v>
      </c>
      <c r="W60">
        <v>0.178140768</v>
      </c>
    </row>
    <row r="61" spans="1:24" x14ac:dyDescent="0.25">
      <c r="A61" t="s">
        <v>47</v>
      </c>
      <c r="B61" s="4">
        <v>-2.0474300000000001E-2</v>
      </c>
      <c r="C61">
        <v>8.3336920000000002E-3</v>
      </c>
      <c r="F61" t="s">
        <v>21</v>
      </c>
      <c r="G61">
        <v>3.2165882799999999</v>
      </c>
      <c r="H61">
        <v>1.8328647999999999E-2</v>
      </c>
      <c r="K61" t="s">
        <v>21</v>
      </c>
      <c r="L61">
        <v>3.1673936500000002</v>
      </c>
      <c r="M61">
        <v>1.2503024E-2</v>
      </c>
      <c r="P61" t="s">
        <v>26</v>
      </c>
      <c r="Q61">
        <v>1.6469540000000001E-2</v>
      </c>
      <c r="R61">
        <v>1.254015E-3</v>
      </c>
      <c r="U61" t="s">
        <v>21</v>
      </c>
      <c r="V61">
        <v>3.18092014</v>
      </c>
      <c r="W61">
        <v>1.3560030000000001E-2</v>
      </c>
    </row>
    <row r="62" spans="1:24" x14ac:dyDescent="0.25">
      <c r="A62" t="s">
        <v>26</v>
      </c>
      <c r="B62">
        <v>1.6346019999999999E-2</v>
      </c>
      <c r="C62">
        <v>1.257113E-3</v>
      </c>
      <c r="F62" t="s">
        <v>47</v>
      </c>
      <c r="G62">
        <v>-2.5382350000000001E-2</v>
      </c>
      <c r="H62">
        <v>8.4223700000000002E-3</v>
      </c>
      <c r="K62" t="s">
        <v>50</v>
      </c>
      <c r="L62">
        <v>-2.1100549999999999E-2</v>
      </c>
      <c r="M62">
        <v>3.8772631000000002E-2</v>
      </c>
      <c r="P62" t="s">
        <v>50</v>
      </c>
      <c r="Q62">
        <v>-1.9194869999999999E-2</v>
      </c>
      <c r="R62">
        <v>3.8813756999999997E-2</v>
      </c>
      <c r="U62" t="s">
        <v>26</v>
      </c>
      <c r="V62">
        <v>-8.6412149999999993E-2</v>
      </c>
      <c r="W62">
        <v>3.3952955E-2</v>
      </c>
    </row>
    <row r="63" spans="1:24" x14ac:dyDescent="0.25">
      <c r="A63" t="s">
        <v>22</v>
      </c>
      <c r="B63">
        <v>8.7811680000000003E-2</v>
      </c>
      <c r="C63">
        <v>1.641293E-3</v>
      </c>
      <c r="F63" t="s">
        <v>26</v>
      </c>
      <c r="G63">
        <v>-0.10051488</v>
      </c>
      <c r="H63">
        <v>3.4125358000000001E-2</v>
      </c>
      <c r="K63" t="s">
        <v>22</v>
      </c>
      <c r="L63">
        <v>8.7902359999999999E-2</v>
      </c>
      <c r="M63">
        <v>1.642917E-3</v>
      </c>
      <c r="P63" t="s">
        <v>22</v>
      </c>
      <c r="Q63">
        <v>8.7988060000000007E-2</v>
      </c>
      <c r="R63">
        <v>1.644593E-3</v>
      </c>
      <c r="U63" t="s">
        <v>50</v>
      </c>
      <c r="V63">
        <v>-3.1555260000000002E-2</v>
      </c>
      <c r="W63">
        <v>3.8903157000000001E-2</v>
      </c>
    </row>
    <row r="64" spans="1:24" x14ac:dyDescent="0.25">
      <c r="F64" t="s">
        <v>22</v>
      </c>
      <c r="G64">
        <v>8.7453470000000005E-2</v>
      </c>
      <c r="H64">
        <v>1.634595E-3</v>
      </c>
      <c r="U64" t="s">
        <v>22</v>
      </c>
      <c r="V64">
        <v>8.7705249999999998E-2</v>
      </c>
      <c r="W64">
        <v>1.6392679999999999E-3</v>
      </c>
    </row>
    <row r="65" spans="1:24" x14ac:dyDescent="0.25">
      <c r="A65">
        <v>-2</v>
      </c>
      <c r="B65" t="s">
        <v>31</v>
      </c>
      <c r="C65" s="4" t="s">
        <v>30</v>
      </c>
      <c r="D65">
        <v>-2899.268</v>
      </c>
      <c r="K65">
        <v>-2</v>
      </c>
      <c r="L65" t="s">
        <v>31</v>
      </c>
      <c r="M65" t="s">
        <v>30</v>
      </c>
      <c r="N65">
        <v>-2896.232</v>
      </c>
      <c r="P65">
        <v>-2</v>
      </c>
      <c r="Q65" t="s">
        <v>31</v>
      </c>
      <c r="R65" t="s">
        <v>30</v>
      </c>
      <c r="S65">
        <v>-2893.529</v>
      </c>
    </row>
    <row r="66" spans="1:24" x14ac:dyDescent="0.25">
      <c r="C66" s="4"/>
      <c r="F66">
        <v>-2</v>
      </c>
      <c r="G66" s="8" t="s">
        <v>31</v>
      </c>
      <c r="H66" t="s">
        <v>30</v>
      </c>
      <c r="I66">
        <v>-2910.9650000000001</v>
      </c>
      <c r="U66">
        <v>-2</v>
      </c>
      <c r="V66" t="s">
        <v>31</v>
      </c>
      <c r="W66" t="s">
        <v>30</v>
      </c>
      <c r="X66">
        <v>-2902.6990000000001</v>
      </c>
    </row>
    <row r="68" spans="1:24" x14ac:dyDescent="0.25">
      <c r="A68" s="3" t="s">
        <v>62</v>
      </c>
      <c r="F68" s="3" t="s">
        <v>63</v>
      </c>
      <c r="K68" s="3" t="s">
        <v>64</v>
      </c>
      <c r="P68" s="3" t="s">
        <v>65</v>
      </c>
      <c r="U68" s="3" t="s">
        <v>66</v>
      </c>
    </row>
    <row r="69" spans="1:24" x14ac:dyDescent="0.25">
      <c r="A69" s="3" t="s">
        <v>67</v>
      </c>
      <c r="F69" s="3" t="s">
        <v>68</v>
      </c>
      <c r="K69" s="3" t="s">
        <v>69</v>
      </c>
      <c r="P69" s="3" t="s">
        <v>70</v>
      </c>
      <c r="U69" s="3" t="s">
        <v>71</v>
      </c>
    </row>
    <row r="70" spans="1:24" x14ac:dyDescent="0.25">
      <c r="A70" t="s">
        <v>13</v>
      </c>
      <c r="F70" t="s">
        <v>13</v>
      </c>
      <c r="K70" t="s">
        <v>13</v>
      </c>
      <c r="P70" t="s">
        <v>13</v>
      </c>
      <c r="U70" t="s">
        <v>13</v>
      </c>
    </row>
    <row r="71" spans="1:24" x14ac:dyDescent="0.25">
      <c r="B71" t="s">
        <v>14</v>
      </c>
      <c r="C71" t="s">
        <v>15</v>
      </c>
      <c r="D71" t="s">
        <v>16</v>
      </c>
      <c r="G71" t="s">
        <v>14</v>
      </c>
      <c r="H71" t="s">
        <v>15</v>
      </c>
      <c r="I71" t="s">
        <v>16</v>
      </c>
      <c r="L71" t="s">
        <v>14</v>
      </c>
      <c r="M71" t="s">
        <v>15</v>
      </c>
      <c r="N71" t="s">
        <v>16</v>
      </c>
      <c r="Q71" t="s">
        <v>14</v>
      </c>
      <c r="R71" t="s">
        <v>15</v>
      </c>
      <c r="S71" t="s">
        <v>16</v>
      </c>
      <c r="V71" t="s">
        <v>14</v>
      </c>
      <c r="W71" t="s">
        <v>15</v>
      </c>
      <c r="X71" t="s">
        <v>16</v>
      </c>
    </row>
    <row r="72" spans="1:24" x14ac:dyDescent="0.25">
      <c r="A72" t="s">
        <v>20</v>
      </c>
      <c r="B72">
        <v>-7.9188709475000003</v>
      </c>
      <c r="C72">
        <v>5.4919564999999997E-2</v>
      </c>
      <c r="F72" t="s">
        <v>20</v>
      </c>
      <c r="G72" s="13">
        <v>-7.908182</v>
      </c>
      <c r="H72">
        <v>5.4999901400000002E-2</v>
      </c>
      <c r="K72" t="s">
        <v>20</v>
      </c>
      <c r="L72">
        <v>-7.9153278709999997</v>
      </c>
      <c r="M72">
        <v>5.4975217E-2</v>
      </c>
      <c r="P72" t="s">
        <v>20</v>
      </c>
      <c r="Q72">
        <v>-7.9144514150000003</v>
      </c>
      <c r="R72">
        <v>5.4942851000000001E-2</v>
      </c>
      <c r="U72" t="s">
        <v>20</v>
      </c>
      <c r="V72">
        <v>-7.9076212214000003</v>
      </c>
      <c r="W72">
        <v>5.4986622200000002E-2</v>
      </c>
    </row>
    <row r="73" spans="1:24" x14ac:dyDescent="0.25">
      <c r="A73" t="s">
        <v>35</v>
      </c>
      <c r="B73">
        <v>3.932799E-4</v>
      </c>
      <c r="C73">
        <v>1.8733510000000001E-3</v>
      </c>
      <c r="F73" t="s">
        <v>21</v>
      </c>
      <c r="G73" s="13">
        <v>3.1626949999999998</v>
      </c>
      <c r="H73">
        <v>1.1837267800000001E-2</v>
      </c>
      <c r="K73" t="s">
        <v>72</v>
      </c>
      <c r="L73">
        <v>-1.1975289999999999E-3</v>
      </c>
      <c r="M73">
        <v>2.1206939999999998E-3</v>
      </c>
      <c r="P73" t="s">
        <v>35</v>
      </c>
      <c r="Q73">
        <v>6.0246170000000003E-3</v>
      </c>
      <c r="R73">
        <v>3.9953799999999998E-3</v>
      </c>
      <c r="U73" t="s">
        <v>21</v>
      </c>
      <c r="V73">
        <v>3.1630414855</v>
      </c>
      <c r="W73">
        <v>1.18318307E-2</v>
      </c>
    </row>
    <row r="74" spans="1:24" x14ac:dyDescent="0.25">
      <c r="A74" t="s">
        <v>25</v>
      </c>
      <c r="B74">
        <v>7.8450832999999998E-2</v>
      </c>
      <c r="C74">
        <v>5.9357189999999999E-3</v>
      </c>
      <c r="F74" t="s">
        <v>47</v>
      </c>
      <c r="G74" s="13">
        <v>2.667217E-5</v>
      </c>
      <c r="H74">
        <v>4.0343060000000002E-4</v>
      </c>
      <c r="K74" t="s">
        <v>25</v>
      </c>
      <c r="L74">
        <v>7.6802353000000004E-2</v>
      </c>
      <c r="M74">
        <v>6.4937220000000004E-3</v>
      </c>
      <c r="P74" t="s">
        <v>72</v>
      </c>
      <c r="Q74">
        <v>-7.216915E-3</v>
      </c>
      <c r="R74">
        <v>4.5234200000000002E-3</v>
      </c>
      <c r="U74" t="s">
        <v>73</v>
      </c>
      <c r="V74">
        <v>-3.3630349999999999E-4</v>
      </c>
      <c r="W74">
        <v>4.5952759999999998E-4</v>
      </c>
    </row>
    <row r="75" spans="1:24" x14ac:dyDescent="0.25">
      <c r="A75" t="s">
        <v>21</v>
      </c>
      <c r="B75">
        <v>3.1648952346999999</v>
      </c>
      <c r="C75">
        <v>1.1789417E-2</v>
      </c>
      <c r="F75" t="s">
        <v>26</v>
      </c>
      <c r="G75" s="13">
        <v>1.6474249999999999E-2</v>
      </c>
      <c r="H75">
        <v>1.2586889000000001E-3</v>
      </c>
      <c r="K75" t="s">
        <v>21</v>
      </c>
      <c r="L75">
        <v>3.1645716670000001</v>
      </c>
      <c r="M75">
        <v>1.1790891E-2</v>
      </c>
      <c r="P75" t="s">
        <v>25</v>
      </c>
      <c r="Q75">
        <v>7.1071202E-2</v>
      </c>
      <c r="R75">
        <v>7.5218050000000003E-3</v>
      </c>
      <c r="U75" t="s">
        <v>26</v>
      </c>
      <c r="V75">
        <v>1.6037030300000001E-2</v>
      </c>
      <c r="W75">
        <v>1.3823029000000001E-3</v>
      </c>
    </row>
    <row r="76" spans="1:24" x14ac:dyDescent="0.25">
      <c r="A76" t="s">
        <v>22</v>
      </c>
      <c r="B76">
        <v>8.79092338E-2</v>
      </c>
      <c r="C76">
        <v>1.6429389999999999E-3</v>
      </c>
      <c r="F76" t="s">
        <v>22</v>
      </c>
      <c r="G76" s="13">
        <v>8.7997770000000003E-2</v>
      </c>
      <c r="H76">
        <v>1.6447752999999999E-3</v>
      </c>
      <c r="K76" t="s">
        <v>22</v>
      </c>
      <c r="L76">
        <v>8.7899118999999998E-2</v>
      </c>
      <c r="M76">
        <v>1.6427E-3</v>
      </c>
      <c r="P76" t="s">
        <v>21</v>
      </c>
      <c r="Q76">
        <v>3.164383065</v>
      </c>
      <c r="R76">
        <v>1.1783956E-2</v>
      </c>
      <c r="U76" t="s">
        <v>22</v>
      </c>
      <c r="V76">
        <v>8.7965190799999995E-2</v>
      </c>
      <c r="W76">
        <v>1.6437076000000001E-3</v>
      </c>
    </row>
    <row r="77" spans="1:24" x14ac:dyDescent="0.25">
      <c r="P77" t="s">
        <v>22</v>
      </c>
      <c r="Q77">
        <v>8.7837452999999996E-2</v>
      </c>
      <c r="R77">
        <v>1.6417739999999999E-3</v>
      </c>
    </row>
    <row r="78" spans="1:24" x14ac:dyDescent="0.25">
      <c r="A78">
        <v>-2</v>
      </c>
      <c r="B78" t="s">
        <v>31</v>
      </c>
      <c r="C78" t="s">
        <v>30</v>
      </c>
      <c r="D78">
        <v>-2895.884</v>
      </c>
      <c r="F78">
        <v>-2</v>
      </c>
      <c r="G78" t="s">
        <v>31</v>
      </c>
      <c r="H78" t="s">
        <v>30</v>
      </c>
      <c r="I78">
        <v>-2893.2139999999999</v>
      </c>
      <c r="K78">
        <v>-2</v>
      </c>
      <c r="L78" t="s">
        <v>31</v>
      </c>
      <c r="M78" t="s">
        <v>30</v>
      </c>
      <c r="N78">
        <v>-2896.1559999999999</v>
      </c>
      <c r="U78">
        <v>-2</v>
      </c>
      <c r="V78" t="s">
        <v>31</v>
      </c>
      <c r="W78" t="s">
        <v>30</v>
      </c>
      <c r="X78">
        <v>-2893.7420000000002</v>
      </c>
    </row>
    <row r="79" spans="1:24" x14ac:dyDescent="0.25">
      <c r="P79">
        <v>-2</v>
      </c>
      <c r="Q79" t="s">
        <v>31</v>
      </c>
      <c r="R79" t="s">
        <v>30</v>
      </c>
      <c r="S79">
        <v>-2898.4279999999999</v>
      </c>
    </row>
    <row r="81" spans="1:14" x14ac:dyDescent="0.25">
      <c r="A81" s="3" t="s">
        <v>74</v>
      </c>
      <c r="F81" s="3" t="s">
        <v>75</v>
      </c>
      <c r="K81" s="3" t="s">
        <v>76</v>
      </c>
    </row>
    <row r="82" spans="1:14" x14ac:dyDescent="0.25">
      <c r="A82" s="3" t="s">
        <v>77</v>
      </c>
      <c r="F82" s="3" t="s">
        <v>78</v>
      </c>
      <c r="K82" t="s">
        <v>79</v>
      </c>
    </row>
    <row r="83" spans="1:14" x14ac:dyDescent="0.25">
      <c r="A83" t="s">
        <v>13</v>
      </c>
      <c r="F83" t="s">
        <v>13</v>
      </c>
      <c r="K83" t="s">
        <v>13</v>
      </c>
    </row>
    <row r="84" spans="1:14" x14ac:dyDescent="0.25">
      <c r="B84" t="s">
        <v>14</v>
      </c>
      <c r="C84" t="s">
        <v>15</v>
      </c>
      <c r="D84" t="s">
        <v>16</v>
      </c>
      <c r="G84" t="s">
        <v>14</v>
      </c>
      <c r="H84" t="s">
        <v>15</v>
      </c>
      <c r="I84" t="s">
        <v>16</v>
      </c>
      <c r="L84" t="s">
        <v>14</v>
      </c>
      <c r="M84" t="s">
        <v>15</v>
      </c>
      <c r="N84" t="s">
        <v>16</v>
      </c>
    </row>
    <row r="85" spans="1:14" x14ac:dyDescent="0.25">
      <c r="A85" t="s">
        <v>20</v>
      </c>
      <c r="B85">
        <v>-7.9062636980000001</v>
      </c>
      <c r="C85">
        <v>5.4960109200000003E-2</v>
      </c>
      <c r="F85" t="s">
        <v>20</v>
      </c>
      <c r="G85">
        <v>-8.2128180400000002</v>
      </c>
      <c r="H85">
        <v>8.9499198000000002E-2</v>
      </c>
      <c r="K85" t="s">
        <v>20</v>
      </c>
      <c r="L85">
        <v>-7.9236861200000002</v>
      </c>
      <c r="M85">
        <v>5.5266761999999997E-2</v>
      </c>
    </row>
    <row r="86" spans="1:14" x14ac:dyDescent="0.25">
      <c r="A86" t="s">
        <v>21</v>
      </c>
      <c r="B86">
        <v>3.1627484250000002</v>
      </c>
      <c r="C86">
        <v>1.18261205E-2</v>
      </c>
      <c r="F86" t="s">
        <v>35</v>
      </c>
      <c r="G86">
        <v>7.5729889999999994E-2</v>
      </c>
      <c r="H86">
        <v>0.117160377</v>
      </c>
      <c r="K86" t="s">
        <v>48</v>
      </c>
      <c r="L86">
        <v>-4.19823E-2</v>
      </c>
      <c r="M86">
        <v>3.9654111999999998E-2</v>
      </c>
    </row>
    <row r="87" spans="1:14" x14ac:dyDescent="0.25">
      <c r="A87" t="s">
        <v>47</v>
      </c>
      <c r="B87">
        <v>1.2413789999999999E-3</v>
      </c>
      <c r="C87">
        <v>8.4114560000000005E-4</v>
      </c>
      <c r="F87" t="s">
        <v>72</v>
      </c>
      <c r="G87">
        <v>7.7598479999999997E-2</v>
      </c>
      <c r="H87">
        <v>0.124783563</v>
      </c>
      <c r="K87" t="s">
        <v>80</v>
      </c>
      <c r="L87">
        <v>4.8891980000000002E-2</v>
      </c>
      <c r="M87">
        <v>4.1214793999999999E-2</v>
      </c>
    </row>
    <row r="88" spans="1:14" x14ac:dyDescent="0.25">
      <c r="A88" t="s">
        <v>73</v>
      </c>
      <c r="B88">
        <v>-1.57693E-3</v>
      </c>
      <c r="C88">
        <v>9.5846180000000003E-4</v>
      </c>
      <c r="F88" t="s">
        <v>25</v>
      </c>
      <c r="G88">
        <v>0.65324154999999995</v>
      </c>
      <c r="H88">
        <v>0.198375577</v>
      </c>
      <c r="K88" t="s">
        <v>25</v>
      </c>
      <c r="L88">
        <v>7.9371430000000007E-2</v>
      </c>
      <c r="M88">
        <v>5.9647570000000002E-3</v>
      </c>
    </row>
    <row r="89" spans="1:14" x14ac:dyDescent="0.25">
      <c r="A89" t="s">
        <v>26</v>
      </c>
      <c r="B89">
        <v>1.4851148999999999E-2</v>
      </c>
      <c r="C89">
        <v>1.5984566E-3</v>
      </c>
      <c r="F89" t="s">
        <v>21</v>
      </c>
      <c r="G89">
        <v>3.2288417900000002</v>
      </c>
      <c r="H89">
        <v>1.9290000000000002E-2</v>
      </c>
      <c r="K89" t="s">
        <v>21</v>
      </c>
      <c r="L89">
        <v>3.16595395</v>
      </c>
      <c r="M89">
        <v>1.1867646000000001E-2</v>
      </c>
    </row>
    <row r="90" spans="1:14" x14ac:dyDescent="0.25">
      <c r="A90" t="s">
        <v>22</v>
      </c>
      <c r="B90">
        <v>8.7914541999999998E-2</v>
      </c>
      <c r="C90">
        <v>1.6432165E-3</v>
      </c>
      <c r="F90" t="s">
        <v>47</v>
      </c>
      <c r="G90">
        <v>-1.459123E-2</v>
      </c>
      <c r="H90">
        <v>2.4641657000000001E-2</v>
      </c>
      <c r="K90" t="s">
        <v>22</v>
      </c>
      <c r="L90">
        <v>8.7870660000000003E-2</v>
      </c>
      <c r="M90">
        <v>1.6423919999999999E-3</v>
      </c>
    </row>
    <row r="91" spans="1:14" x14ac:dyDescent="0.25">
      <c r="F91" t="s">
        <v>73</v>
      </c>
      <c r="G91">
        <v>-1.889192E-2</v>
      </c>
      <c r="H91">
        <v>2.6337706999999998E-2</v>
      </c>
    </row>
    <row r="92" spans="1:14" x14ac:dyDescent="0.25">
      <c r="A92">
        <v>-2</v>
      </c>
      <c r="B92" t="s">
        <v>31</v>
      </c>
      <c r="C92" t="s">
        <v>30</v>
      </c>
      <c r="D92">
        <v>-2895.9189999999999</v>
      </c>
      <c r="F92" t="s">
        <v>26</v>
      </c>
      <c r="G92">
        <v>-0.12457430999999999</v>
      </c>
      <c r="H92">
        <v>4.2078443E-2</v>
      </c>
      <c r="K92">
        <v>-2</v>
      </c>
      <c r="L92" t="s">
        <v>31</v>
      </c>
      <c r="M92" t="s">
        <v>30</v>
      </c>
      <c r="N92">
        <v>-2897.3420000000001</v>
      </c>
    </row>
    <row r="93" spans="1:14" x14ac:dyDescent="0.25">
      <c r="F93" t="s">
        <v>22</v>
      </c>
      <c r="G93">
        <v>8.7240079999999998E-2</v>
      </c>
      <c r="H93">
        <v>1.6305950000000001E-3</v>
      </c>
    </row>
    <row r="95" spans="1:14" x14ac:dyDescent="0.25">
      <c r="F95">
        <v>-2</v>
      </c>
      <c r="G95" t="s">
        <v>31</v>
      </c>
      <c r="H95" t="s">
        <v>30</v>
      </c>
      <c r="I95">
        <v>-2917.944</v>
      </c>
    </row>
  </sheetData>
  <sortState ref="A2:K24">
    <sortCondition ref="I2:I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D16" sqref="D16"/>
    </sheetView>
  </sheetViews>
  <sheetFormatPr defaultRowHeight="15" x14ac:dyDescent="0.25"/>
  <cols>
    <col min="12" max="12" width="10.28515625" bestFit="1" customWidth="1"/>
    <col min="15" max="15" width="12" bestFit="1" customWidth="1"/>
  </cols>
  <sheetData>
    <row r="1" spans="1:15" x14ac:dyDescent="0.25">
      <c r="A1" s="3"/>
      <c r="B1" s="3"/>
      <c r="C1" s="3"/>
      <c r="D1" s="3"/>
      <c r="F1" s="3"/>
    </row>
    <row r="2" spans="1:15" x14ac:dyDescent="0.25">
      <c r="A2" s="3"/>
      <c r="B2" s="3"/>
      <c r="C2" s="3"/>
      <c r="D2" s="3"/>
      <c r="F2" s="3"/>
    </row>
    <row r="3" spans="1:15" x14ac:dyDescent="0.25">
      <c r="N3" s="3"/>
      <c r="O3" s="3"/>
    </row>
    <row r="4" spans="1:15" x14ac:dyDescent="0.25">
      <c r="A4" s="3"/>
      <c r="B4" s="3"/>
      <c r="C4" s="3"/>
      <c r="G4" s="3"/>
      <c r="H4" s="3"/>
    </row>
    <row r="5" spans="1:15" x14ac:dyDescent="0.25">
      <c r="L5" s="3"/>
    </row>
    <row r="6" spans="1:15" x14ac:dyDescent="0.25">
      <c r="L6" s="3"/>
    </row>
    <row r="8" spans="1:15" x14ac:dyDescent="0.25">
      <c r="N8" s="3"/>
      <c r="O8" s="3"/>
    </row>
    <row r="10" spans="1:15" x14ac:dyDescent="0.25">
      <c r="L10" s="3"/>
    </row>
    <row r="11" spans="1:15" x14ac:dyDescent="0.25">
      <c r="L11" s="3"/>
    </row>
    <row r="13" spans="1:15" x14ac:dyDescent="0.25">
      <c r="N13" s="3"/>
      <c r="O13" s="3"/>
    </row>
    <row r="15" spans="1:15" x14ac:dyDescent="0.25">
      <c r="L15" s="3"/>
    </row>
    <row r="16" spans="1:15" x14ac:dyDescent="0.25">
      <c r="L16" s="3"/>
    </row>
    <row r="17" spans="1:15" x14ac:dyDescent="0.25">
      <c r="A17" s="3"/>
      <c r="F17" s="3"/>
    </row>
    <row r="18" spans="1:15" x14ac:dyDescent="0.25">
      <c r="A18" s="3"/>
      <c r="F18" s="3"/>
      <c r="N18" s="3"/>
      <c r="O18" s="3"/>
    </row>
    <row r="20" spans="1:15" x14ac:dyDescent="0.25">
      <c r="B20" s="3"/>
      <c r="C20" s="3"/>
      <c r="G20" s="3"/>
      <c r="H20" s="3"/>
      <c r="L20" s="3"/>
    </row>
    <row r="21" spans="1:15" x14ac:dyDescent="0.25">
      <c r="L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zoomScale="105" workbookViewId="0">
      <selection activeCell="A10" sqref="A10:C17"/>
    </sheetView>
  </sheetViews>
  <sheetFormatPr defaultRowHeight="15" x14ac:dyDescent="0.25"/>
  <cols>
    <col min="6" max="6" width="14.7109375" bestFit="1" customWidth="1"/>
    <col min="7" max="7" width="12.5703125" bestFit="1" customWidth="1"/>
    <col min="11" max="11" width="12.28515625" bestFit="1" customWidth="1"/>
    <col min="18" max="18" width="14.7109375" bestFit="1" customWidth="1"/>
    <col min="19" max="19" width="11.28515625" bestFit="1" customWidth="1"/>
  </cols>
  <sheetData>
    <row r="1" spans="1:30" x14ac:dyDescent="0.25">
      <c r="A1" s="9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30" x14ac:dyDescent="0.25">
      <c r="A2" s="2">
        <v>1</v>
      </c>
      <c r="B2" s="9" t="s">
        <v>11</v>
      </c>
      <c r="C2" s="2">
        <v>3</v>
      </c>
      <c r="D2">
        <v>-5115.1189999999997</v>
      </c>
      <c r="E2" s="2">
        <v>1430</v>
      </c>
      <c r="F2" s="2">
        <f>D2+2*C2</f>
        <v>-5109.1189999999997</v>
      </c>
      <c r="G2" s="2">
        <f>(2*C2*(C2+1))/(E2-C2-1)</f>
        <v>1.6830294530154277E-2</v>
      </c>
      <c r="H2" s="2">
        <f t="shared" ref="H2" si="0">F2+G2</f>
        <v>-5109.1021697054694</v>
      </c>
      <c r="I2" s="2">
        <f>H2-MIN($H$2:$H$7)</f>
        <v>176.04806973115046</v>
      </c>
      <c r="J2" s="2">
        <f>EXP(-0.5*I2)</f>
        <v>5.9108152211878965E-39</v>
      </c>
      <c r="K2" s="2">
        <f>J2/SUM($J$2:$J$7)</f>
        <v>4.8022345980005218E-39</v>
      </c>
      <c r="M2" s="2"/>
      <c r="N2" s="2"/>
      <c r="P2" s="2"/>
      <c r="Q2" s="2"/>
      <c r="R2" s="2"/>
      <c r="S2" s="2"/>
      <c r="T2" s="2"/>
    </row>
    <row r="3" spans="1:30" x14ac:dyDescent="0.25">
      <c r="A3" s="2">
        <v>2</v>
      </c>
      <c r="B3" s="3" t="s">
        <v>23</v>
      </c>
      <c r="C3" s="2">
        <v>4</v>
      </c>
      <c r="D3">
        <v>-5212.2719999999999</v>
      </c>
      <c r="E3" s="2">
        <v>1430</v>
      </c>
      <c r="F3" s="2">
        <f t="shared" ref="F3:F7" si="1">D3+2*C3</f>
        <v>-5204.2719999999999</v>
      </c>
      <c r="G3" s="2">
        <f>(2*C3*(C3+1))/(E3-C3-1)</f>
        <v>2.8070175438596492E-2</v>
      </c>
      <c r="H3" s="2">
        <f t="shared" ref="H3:H7" si="2">F3+G3</f>
        <v>-5204.2439298245617</v>
      </c>
      <c r="I3" s="2">
        <f t="shared" ref="I3:I7" si="3">H3-MIN($H$2:$H$7)</f>
        <v>80.906309612058067</v>
      </c>
      <c r="J3" s="2">
        <f t="shared" ref="J3:J7" si="4">EXP(-0.5*I3)</f>
        <v>2.7003377772311212E-18</v>
      </c>
      <c r="K3" s="2">
        <f t="shared" ref="K3:K7" si="5">J3/SUM($J$2:$J$7)</f>
        <v>2.1938861248146084E-18</v>
      </c>
      <c r="M3" s="2"/>
      <c r="N3" s="2"/>
      <c r="P3" s="2"/>
      <c r="Q3" s="2"/>
      <c r="R3" s="2"/>
      <c r="S3" s="2"/>
      <c r="T3" s="2"/>
    </row>
    <row r="4" spans="1:30" x14ac:dyDescent="0.25">
      <c r="A4" s="2">
        <v>3</v>
      </c>
      <c r="B4" s="3" t="s">
        <v>24</v>
      </c>
      <c r="C4" s="2">
        <v>4</v>
      </c>
      <c r="D4" s="12">
        <v>-4921.8900000000003</v>
      </c>
      <c r="E4" s="2">
        <v>1430</v>
      </c>
      <c r="F4" s="2">
        <f t="shared" si="1"/>
        <v>-4913.8900000000003</v>
      </c>
      <c r="G4" s="2">
        <f t="shared" ref="G4:G5" si="6">(2*C4*(C4+1))/(E4-C4-1)</f>
        <v>2.8070175438596492E-2</v>
      </c>
      <c r="H4" s="2">
        <f t="shared" si="2"/>
        <v>-4913.8619298245621</v>
      </c>
      <c r="I4" s="2">
        <f t="shared" si="3"/>
        <v>371.28830961205767</v>
      </c>
      <c r="J4" s="2">
        <f t="shared" si="4"/>
        <v>2.3755707549506877E-81</v>
      </c>
      <c r="K4" s="2">
        <f t="shared" si="5"/>
        <v>1.930029554726926E-81</v>
      </c>
      <c r="M4" s="2"/>
      <c r="N4" s="2"/>
      <c r="P4" s="2"/>
      <c r="Q4" s="2"/>
      <c r="R4" s="2"/>
      <c r="S4" s="2"/>
      <c r="T4" s="2"/>
    </row>
    <row r="5" spans="1:30" x14ac:dyDescent="0.25">
      <c r="A5" s="2">
        <v>4</v>
      </c>
      <c r="B5" s="3" t="s">
        <v>27</v>
      </c>
      <c r="C5" s="2">
        <v>5</v>
      </c>
      <c r="D5" s="12">
        <v>-5150.0280000000002</v>
      </c>
      <c r="E5" s="2">
        <v>1430</v>
      </c>
      <c r="F5" s="2">
        <f t="shared" si="1"/>
        <v>-5140.0280000000002</v>
      </c>
      <c r="G5" s="2">
        <f t="shared" si="6"/>
        <v>4.2134831460674156E-2</v>
      </c>
      <c r="H5" s="2">
        <f t="shared" si="2"/>
        <v>-5139.9858651685399</v>
      </c>
      <c r="I5" s="2">
        <f t="shared" si="3"/>
        <v>145.16437426807988</v>
      </c>
      <c r="J5" s="2">
        <f t="shared" si="4"/>
        <v>3.0057762129493737E-32</v>
      </c>
      <c r="K5" s="2">
        <f t="shared" si="5"/>
        <v>2.44203920838716E-32</v>
      </c>
      <c r="M5" s="3"/>
      <c r="N5" s="3"/>
      <c r="O5" s="3"/>
      <c r="P5" s="3"/>
      <c r="Q5" s="3"/>
      <c r="R5" s="3"/>
      <c r="S5" s="3"/>
      <c r="T5" s="3"/>
    </row>
    <row r="6" spans="1:30" x14ac:dyDescent="0.25">
      <c r="A6" s="2">
        <v>12</v>
      </c>
      <c r="B6" s="3" t="s">
        <v>58</v>
      </c>
      <c r="C6" s="2">
        <v>7</v>
      </c>
      <c r="D6">
        <v>-5296.2969999999996</v>
      </c>
      <c r="E6" s="2">
        <v>1430</v>
      </c>
      <c r="F6" s="2">
        <f>D6+2*C6</f>
        <v>-5282.2969999999996</v>
      </c>
      <c r="G6" s="2">
        <f>(2*C6*(C6+1))/(E6-C6-1)</f>
        <v>7.8762306610407881E-2</v>
      </c>
      <c r="H6" s="2">
        <f t="shared" si="2"/>
        <v>-5282.2182376933888</v>
      </c>
      <c r="I6" s="2">
        <f t="shared" si="3"/>
        <v>2.9320017432310124</v>
      </c>
      <c r="J6" s="2">
        <f t="shared" si="4"/>
        <v>0.23084682777658291</v>
      </c>
      <c r="K6" s="2">
        <f t="shared" si="5"/>
        <v>0.18755122291990425</v>
      </c>
      <c r="M6" s="3"/>
      <c r="N6" s="3"/>
      <c r="O6" s="3"/>
      <c r="P6" s="3"/>
      <c r="Q6" s="3"/>
      <c r="R6" s="3"/>
      <c r="S6" s="3"/>
      <c r="T6" s="3"/>
    </row>
    <row r="7" spans="1:30" x14ac:dyDescent="0.25">
      <c r="A7" s="5">
        <v>22</v>
      </c>
      <c r="B7" s="3" t="s">
        <v>78</v>
      </c>
      <c r="C7" s="2">
        <v>9</v>
      </c>
      <c r="D7">
        <v>-5303.277</v>
      </c>
      <c r="E7" s="2">
        <v>1430</v>
      </c>
      <c r="F7" s="2">
        <f t="shared" si="1"/>
        <v>-5285.277</v>
      </c>
      <c r="G7" s="2">
        <f>(2*C7*(C7+1))/(E7-C7-1)</f>
        <v>0.12676056338028169</v>
      </c>
      <c r="H7" s="2">
        <f t="shared" si="2"/>
        <v>-5285.1502394366198</v>
      </c>
      <c r="I7" s="2">
        <f t="shared" si="3"/>
        <v>0</v>
      </c>
      <c r="J7" s="2">
        <f t="shared" si="4"/>
        <v>1</v>
      </c>
      <c r="K7" s="2">
        <f t="shared" si="5"/>
        <v>0.81244877708009566</v>
      </c>
      <c r="M7" s="2"/>
      <c r="N7" s="2"/>
      <c r="P7" s="2"/>
      <c r="Q7" s="2"/>
      <c r="R7" s="2"/>
      <c r="S7" s="2"/>
      <c r="T7" s="2"/>
    </row>
    <row r="8" spans="1:30" x14ac:dyDescent="0.25">
      <c r="O8" s="11"/>
      <c r="Q8" s="3" t="s">
        <v>12</v>
      </c>
      <c r="R8" s="3" t="s">
        <v>10</v>
      </c>
      <c r="S8" s="11" t="s">
        <v>13</v>
      </c>
      <c r="T8" t="s">
        <v>20</v>
      </c>
      <c r="U8" t="s">
        <v>21</v>
      </c>
      <c r="V8" t="s">
        <v>22</v>
      </c>
      <c r="W8" s="10" t="s">
        <v>32</v>
      </c>
      <c r="X8" t="s">
        <v>6</v>
      </c>
    </row>
    <row r="9" spans="1:30" x14ac:dyDescent="0.25">
      <c r="G9" s="3"/>
      <c r="H9" s="3"/>
      <c r="I9" s="3"/>
      <c r="J9" s="3"/>
      <c r="L9" s="3"/>
      <c r="M9" s="3"/>
      <c r="N9" s="3"/>
      <c r="O9" s="3"/>
      <c r="S9" s="11" t="s">
        <v>14</v>
      </c>
      <c r="T9">
        <v>-3.4858063800000001</v>
      </c>
      <c r="U9">
        <v>3.1915562999999998</v>
      </c>
      <c r="V9">
        <v>4.0332359999999998E-2</v>
      </c>
      <c r="W9">
        <v>-5115.1189999999997</v>
      </c>
      <c r="X9">
        <v>-5109.1021697054694</v>
      </c>
    </row>
    <row r="10" spans="1:30" x14ac:dyDescent="0.25">
      <c r="A10" s="3" t="s">
        <v>12</v>
      </c>
      <c r="F10" s="3" t="s">
        <v>17</v>
      </c>
      <c r="G10" s="3"/>
      <c r="H10" s="3"/>
      <c r="I10" s="3"/>
      <c r="J10" s="3"/>
      <c r="K10" s="3" t="s">
        <v>18</v>
      </c>
      <c r="L10" s="3"/>
      <c r="S10" s="11" t="s">
        <v>29</v>
      </c>
      <c r="T10">
        <v>2.4870149800000001E-2</v>
      </c>
      <c r="U10">
        <v>1.22724754E-2</v>
      </c>
      <c r="V10">
        <v>7.4859310000000001E-4</v>
      </c>
    </row>
    <row r="11" spans="1:30" x14ac:dyDescent="0.25">
      <c r="A11" s="3" t="s">
        <v>10</v>
      </c>
      <c r="F11" s="3" t="s">
        <v>23</v>
      </c>
      <c r="K11" s="3" t="s">
        <v>24</v>
      </c>
      <c r="Q11" s="3" t="s">
        <v>75</v>
      </c>
      <c r="R11" s="3" t="s">
        <v>78</v>
      </c>
      <c r="S11" s="11" t="s">
        <v>13</v>
      </c>
      <c r="T11" t="s">
        <v>20</v>
      </c>
      <c r="U11" t="s">
        <v>35</v>
      </c>
      <c r="V11" t="s">
        <v>72</v>
      </c>
      <c r="W11" t="s">
        <v>25</v>
      </c>
      <c r="X11" t="s">
        <v>21</v>
      </c>
      <c r="Y11" t="s">
        <v>47</v>
      </c>
      <c r="Z11" t="s">
        <v>73</v>
      </c>
      <c r="AA11" t="s">
        <v>26</v>
      </c>
      <c r="AB11" t="s">
        <v>22</v>
      </c>
      <c r="AC11" s="10" t="s">
        <v>32</v>
      </c>
      <c r="AD11" t="s">
        <v>6</v>
      </c>
    </row>
    <row r="12" spans="1:30" x14ac:dyDescent="0.25">
      <c r="A12" t="s">
        <v>13</v>
      </c>
      <c r="B12" t="s">
        <v>14</v>
      </c>
      <c r="C12" t="s">
        <v>29</v>
      </c>
      <c r="F12" s="6" t="s">
        <v>13</v>
      </c>
      <c r="G12" t="s">
        <v>14</v>
      </c>
      <c r="H12" t="s">
        <v>29</v>
      </c>
      <c r="K12" s="6" t="s">
        <v>13</v>
      </c>
      <c r="L12" t="s">
        <v>14</v>
      </c>
      <c r="M12" t="s">
        <v>29</v>
      </c>
      <c r="S12" s="11" t="s">
        <v>14</v>
      </c>
      <c r="T12">
        <v>-3.56679849</v>
      </c>
      <c r="U12">
        <v>3.2889359999999999E-2</v>
      </c>
      <c r="V12">
        <v>3.3707620000000001E-2</v>
      </c>
      <c r="W12">
        <v>0.28374358</v>
      </c>
      <c r="X12">
        <v>3.2288490699999999</v>
      </c>
      <c r="Y12">
        <v>-1.4591140000000001E-2</v>
      </c>
      <c r="Z12">
        <v>-1.8895200000000001E-2</v>
      </c>
      <c r="AA12">
        <v>-0.12459473</v>
      </c>
      <c r="AB12">
        <v>3.7903069999999997E-2</v>
      </c>
      <c r="AC12">
        <v>-5303.277</v>
      </c>
      <c r="AD12">
        <v>-5285.1502394366198</v>
      </c>
    </row>
    <row r="13" spans="1:30" x14ac:dyDescent="0.25">
      <c r="A13" t="s">
        <v>20</v>
      </c>
      <c r="B13">
        <v>-3.4858063800000001</v>
      </c>
      <c r="C13">
        <v>2.4870149800000001E-2</v>
      </c>
      <c r="F13" t="s">
        <v>20</v>
      </c>
      <c r="G13">
        <v>-3.3560197999999999</v>
      </c>
      <c r="H13">
        <v>2.6772953299999999E-2</v>
      </c>
      <c r="K13" t="s">
        <v>20</v>
      </c>
      <c r="L13">
        <v>-3.5846428700000001</v>
      </c>
      <c r="M13">
        <v>2.87598422E-2</v>
      </c>
      <c r="S13" s="11" t="s">
        <v>29</v>
      </c>
      <c r="T13">
        <v>3.8884581000000001E-2</v>
      </c>
      <c r="U13">
        <v>5.0902491399999999E-2</v>
      </c>
      <c r="V13">
        <v>5.4214525700000002E-2</v>
      </c>
      <c r="W13">
        <v>8.6187936399999998E-2</v>
      </c>
      <c r="X13">
        <v>1.9297728699999999E-2</v>
      </c>
      <c r="Y13">
        <v>2.46515299E-2</v>
      </c>
      <c r="Z13">
        <v>2.6348259700000001E-2</v>
      </c>
      <c r="AA13">
        <v>4.2095302100000002E-2</v>
      </c>
      <c r="AB13">
        <v>7.0706619999999997E-4</v>
      </c>
    </row>
    <row r="14" spans="1:30" x14ac:dyDescent="0.25">
      <c r="A14" t="s">
        <v>21</v>
      </c>
      <c r="B14">
        <v>3.1915562999999998</v>
      </c>
      <c r="C14">
        <v>1.22724754E-2</v>
      </c>
      <c r="F14" t="s">
        <v>25</v>
      </c>
      <c r="G14">
        <v>2.0725710000000001E-2</v>
      </c>
      <c r="H14">
        <v>2.9176026999999998E-3</v>
      </c>
      <c r="K14" t="s">
        <v>25</v>
      </c>
      <c r="L14">
        <v>5.1047580000000002E-2</v>
      </c>
      <c r="M14">
        <v>7.6419062499999996E-2</v>
      </c>
      <c r="Q14" s="3" t="s">
        <v>17</v>
      </c>
      <c r="R14" s="3" t="s">
        <v>23</v>
      </c>
      <c r="S14" s="11" t="s">
        <v>13</v>
      </c>
      <c r="T14" t="s">
        <v>20</v>
      </c>
      <c r="U14" t="s">
        <v>25</v>
      </c>
      <c r="V14" t="s">
        <v>21</v>
      </c>
      <c r="W14" t="s">
        <v>22</v>
      </c>
      <c r="X14" s="10" t="s">
        <v>32</v>
      </c>
      <c r="Y14" t="s">
        <v>6</v>
      </c>
    </row>
    <row r="15" spans="1:30" x14ac:dyDescent="0.25">
      <c r="A15" t="s">
        <v>22</v>
      </c>
      <c r="B15">
        <v>4.0332359999999998E-2</v>
      </c>
      <c r="C15">
        <v>7.4859310000000001E-4</v>
      </c>
      <c r="F15" t="s">
        <v>21</v>
      </c>
      <c r="G15">
        <v>3.1260160099999998</v>
      </c>
      <c r="H15">
        <v>1.32438034E-2</v>
      </c>
      <c r="K15" t="s">
        <v>21</v>
      </c>
      <c r="L15">
        <v>3.23649568</v>
      </c>
      <c r="M15">
        <v>1.42379785E-2</v>
      </c>
      <c r="Q15" s="3"/>
      <c r="S15" s="11" t="s">
        <v>14</v>
      </c>
      <c r="T15">
        <v>-3.3560197999999999</v>
      </c>
      <c r="U15">
        <v>2.0725710000000001E-2</v>
      </c>
      <c r="V15">
        <v>3.1260160099999998</v>
      </c>
      <c r="W15">
        <v>4.2524480000000003E-2</v>
      </c>
      <c r="X15">
        <v>-5212.2719999999999</v>
      </c>
      <c r="Y15">
        <v>-5204.2439298245617</v>
      </c>
    </row>
    <row r="16" spans="1:30" x14ac:dyDescent="0.25">
      <c r="A16" s="10" t="s">
        <v>32</v>
      </c>
      <c r="B16">
        <v>-5115.1189999999997</v>
      </c>
      <c r="F16" t="s">
        <v>22</v>
      </c>
      <c r="G16">
        <v>4.2524480000000003E-2</v>
      </c>
      <c r="H16">
        <v>9.5059780000000002E-4</v>
      </c>
      <c r="J16" s="7"/>
      <c r="K16" s="7" t="s">
        <v>26</v>
      </c>
      <c r="L16" s="7">
        <v>-1.976079E-2</v>
      </c>
      <c r="M16" s="7">
        <v>3.7229814100000001E-2</v>
      </c>
      <c r="N16" s="7"/>
      <c r="O16" s="7"/>
      <c r="Q16" s="3"/>
      <c r="S16" s="11" t="s">
        <v>29</v>
      </c>
      <c r="T16">
        <v>2.6772953299999999E-2</v>
      </c>
      <c r="U16">
        <v>2.9176026999999998E-3</v>
      </c>
      <c r="V16">
        <v>1.32438034E-2</v>
      </c>
      <c r="W16">
        <v>9.5059780000000002E-4</v>
      </c>
    </row>
    <row r="17" spans="1:15" x14ac:dyDescent="0.25">
      <c r="A17" t="s">
        <v>6</v>
      </c>
      <c r="B17">
        <v>-5109.1021697054694</v>
      </c>
      <c r="F17" s="10" t="s">
        <v>32</v>
      </c>
      <c r="G17">
        <v>-5212.2719999999999</v>
      </c>
      <c r="J17" s="7"/>
      <c r="K17" s="7" t="s">
        <v>22</v>
      </c>
      <c r="L17" s="7">
        <v>4.1955810000000003E-2</v>
      </c>
      <c r="M17" s="7">
        <v>9.3647019999999997E-4</v>
      </c>
      <c r="N17" s="7"/>
      <c r="O17" s="7"/>
    </row>
    <row r="18" spans="1:15" x14ac:dyDescent="0.25">
      <c r="F18" t="s">
        <v>6</v>
      </c>
      <c r="G18">
        <v>-5204.2439298245617</v>
      </c>
      <c r="J18" s="7"/>
      <c r="K18" s="10" t="s">
        <v>32</v>
      </c>
      <c r="L18" s="12">
        <v>-4921.8900000000003</v>
      </c>
      <c r="M18" s="7"/>
      <c r="O18" s="7"/>
    </row>
    <row r="19" spans="1:15" x14ac:dyDescent="0.25">
      <c r="K19" t="s">
        <v>6</v>
      </c>
      <c r="L19">
        <v>-4913.8619298245621</v>
      </c>
    </row>
    <row r="21" spans="1:15" x14ac:dyDescent="0.25">
      <c r="A21" s="3" t="s">
        <v>19</v>
      </c>
      <c r="F21" s="3" t="s">
        <v>53</v>
      </c>
      <c r="K21" s="3" t="s">
        <v>75</v>
      </c>
    </row>
    <row r="22" spans="1:15" x14ac:dyDescent="0.25">
      <c r="A22" s="3" t="s">
        <v>27</v>
      </c>
      <c r="F22" s="3" t="s">
        <v>58</v>
      </c>
      <c r="K22" s="3" t="s">
        <v>78</v>
      </c>
    </row>
    <row r="23" spans="1:15" x14ac:dyDescent="0.25">
      <c r="A23" t="s">
        <v>13</v>
      </c>
      <c r="B23" t="s">
        <v>14</v>
      </c>
      <c r="C23" t="s">
        <v>29</v>
      </c>
      <c r="F23" t="s">
        <v>13</v>
      </c>
      <c r="G23" t="s">
        <v>14</v>
      </c>
      <c r="H23" t="s">
        <v>15</v>
      </c>
      <c r="I23" t="s">
        <v>16</v>
      </c>
      <c r="K23" s="11" t="s">
        <v>13</v>
      </c>
      <c r="L23" s="11" t="s">
        <v>14</v>
      </c>
      <c r="M23" s="11" t="s">
        <v>29</v>
      </c>
    </row>
    <row r="24" spans="1:15" x14ac:dyDescent="0.25">
      <c r="A24" t="s">
        <v>20</v>
      </c>
      <c r="B24">
        <v>-3.5846428700000001</v>
      </c>
      <c r="C24">
        <v>2.87598422E-2</v>
      </c>
      <c r="F24" t="s">
        <v>20</v>
      </c>
      <c r="G24">
        <v>-3.5435344500000001</v>
      </c>
      <c r="H24">
        <v>3.7056877600000003E-2</v>
      </c>
      <c r="K24" t="s">
        <v>20</v>
      </c>
      <c r="L24">
        <v>-3.56679849</v>
      </c>
      <c r="M24">
        <v>3.8884581000000001E-2</v>
      </c>
    </row>
    <row r="25" spans="1:15" x14ac:dyDescent="0.25">
      <c r="A25" t="s">
        <v>25</v>
      </c>
      <c r="B25">
        <v>5.1047580000000002E-2</v>
      </c>
      <c r="C25">
        <v>7.6419062499999996E-2</v>
      </c>
      <c r="F25" t="s">
        <v>35</v>
      </c>
      <c r="G25">
        <v>5.141105E-2</v>
      </c>
      <c r="H25">
        <v>1.7011685799999999E-2</v>
      </c>
      <c r="K25" t="s">
        <v>35</v>
      </c>
      <c r="L25">
        <v>3.2889359999999999E-2</v>
      </c>
      <c r="M25">
        <v>5.0902491399999999E-2</v>
      </c>
    </row>
    <row r="26" spans="1:15" x14ac:dyDescent="0.25">
      <c r="A26" t="s">
        <v>21</v>
      </c>
      <c r="B26">
        <v>3.23649568</v>
      </c>
      <c r="C26">
        <v>1.42379785E-2</v>
      </c>
      <c r="F26" t="s">
        <v>25</v>
      </c>
      <c r="G26">
        <v>0.23963818000000001</v>
      </c>
      <c r="H26">
        <v>6.9987481800000001E-2</v>
      </c>
      <c r="K26" t="s">
        <v>72</v>
      </c>
      <c r="L26">
        <v>3.3707620000000001E-2</v>
      </c>
      <c r="M26">
        <v>5.4214525700000002E-2</v>
      </c>
    </row>
    <row r="27" spans="1:15" x14ac:dyDescent="0.25">
      <c r="A27" t="s">
        <v>26</v>
      </c>
      <c r="B27">
        <v>-1.976079E-2</v>
      </c>
      <c r="C27">
        <v>3.7229814100000001E-2</v>
      </c>
      <c r="F27" t="s">
        <v>21</v>
      </c>
      <c r="G27">
        <v>3.21658738</v>
      </c>
      <c r="H27">
        <v>1.8336756499999999E-2</v>
      </c>
      <c r="K27" t="s">
        <v>25</v>
      </c>
      <c r="L27">
        <v>0.28374358</v>
      </c>
      <c r="M27">
        <v>8.6187936399999998E-2</v>
      </c>
    </row>
    <row r="28" spans="1:15" x14ac:dyDescent="0.25">
      <c r="A28" t="s">
        <v>22</v>
      </c>
      <c r="B28">
        <v>4.1955810000000003E-2</v>
      </c>
      <c r="C28">
        <v>9.3647019999999997E-4</v>
      </c>
      <c r="F28" t="s">
        <v>47</v>
      </c>
      <c r="G28">
        <v>-2.5381569999999999E-2</v>
      </c>
      <c r="H28">
        <v>8.4260962999999998E-3</v>
      </c>
      <c r="K28" t="s">
        <v>21</v>
      </c>
      <c r="L28">
        <v>3.2288490699999999</v>
      </c>
      <c r="M28">
        <v>1.9297728699999999E-2</v>
      </c>
    </row>
    <row r="29" spans="1:15" x14ac:dyDescent="0.25">
      <c r="A29" s="10" t="s">
        <v>32</v>
      </c>
      <c r="B29">
        <v>-5150.0280000000002</v>
      </c>
      <c r="F29" t="s">
        <v>26</v>
      </c>
      <c r="G29">
        <v>-0.10047302</v>
      </c>
      <c r="H29">
        <v>3.4140454299999998E-2</v>
      </c>
      <c r="K29" t="s">
        <v>47</v>
      </c>
      <c r="L29">
        <v>-1.4591140000000001E-2</v>
      </c>
      <c r="M29">
        <v>2.46515299E-2</v>
      </c>
    </row>
    <row r="30" spans="1:15" x14ac:dyDescent="0.25">
      <c r="A30" t="s">
        <v>6</v>
      </c>
      <c r="B30">
        <v>-5139.9858651685399</v>
      </c>
      <c r="F30" t="s">
        <v>22</v>
      </c>
      <c r="G30">
        <v>3.7997360000000001E-2</v>
      </c>
      <c r="H30">
        <v>7.0888359999999998E-4</v>
      </c>
      <c r="K30" t="s">
        <v>73</v>
      </c>
      <c r="L30">
        <v>-1.8895200000000001E-2</v>
      </c>
      <c r="M30">
        <v>2.6348259700000001E-2</v>
      </c>
    </row>
    <row r="31" spans="1:15" x14ac:dyDescent="0.25">
      <c r="F31" s="10" t="s">
        <v>32</v>
      </c>
      <c r="G31">
        <v>-5296.2969999999996</v>
      </c>
      <c r="K31" t="s">
        <v>26</v>
      </c>
      <c r="L31">
        <v>-0.12459473</v>
      </c>
      <c r="M31">
        <v>4.2095302100000002E-2</v>
      </c>
    </row>
    <row r="32" spans="1:15" x14ac:dyDescent="0.25">
      <c r="K32" t="s">
        <v>22</v>
      </c>
      <c r="L32">
        <v>3.7903069999999997E-2</v>
      </c>
      <c r="M32">
        <v>7.0706619999999997E-4</v>
      </c>
    </row>
    <row r="33" spans="11:12" x14ac:dyDescent="0.25">
      <c r="K33" s="10" t="s">
        <v>32</v>
      </c>
      <c r="L33">
        <v>-5303.277</v>
      </c>
    </row>
    <row r="34" spans="11:12" x14ac:dyDescent="0.25">
      <c r="K34" t="s">
        <v>6</v>
      </c>
      <c r="L34">
        <v>-5285.1502394366198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18" sqref="F18"/>
    </sheetView>
  </sheetViews>
  <sheetFormatPr defaultRowHeight="15" x14ac:dyDescent="0.25"/>
  <cols>
    <col min="5" max="5" width="11.5703125" bestFit="1" customWidth="1"/>
    <col min="7" max="7" width="10.85546875" bestFit="1" customWidth="1"/>
  </cols>
  <sheetData>
    <row r="1" spans="1:6" x14ac:dyDescent="0.25">
      <c r="C1" t="s">
        <v>82</v>
      </c>
      <c r="D1">
        <v>-1.02318</v>
      </c>
    </row>
    <row r="2" spans="1:6" x14ac:dyDescent="0.25">
      <c r="C2" t="s">
        <v>81</v>
      </c>
      <c r="D2">
        <v>3.565642</v>
      </c>
    </row>
    <row r="4" spans="1:6" ht="16.149999999999999" customHeight="1" x14ac:dyDescent="0.25">
      <c r="A4" s="3" t="s">
        <v>75</v>
      </c>
    </row>
    <row r="5" spans="1:6" x14ac:dyDescent="0.25">
      <c r="A5" s="3" t="s">
        <v>78</v>
      </c>
    </row>
    <row r="6" spans="1:6" x14ac:dyDescent="0.25">
      <c r="A6" s="11" t="s">
        <v>13</v>
      </c>
      <c r="B6" s="11" t="s">
        <v>14</v>
      </c>
      <c r="C6" s="11" t="s">
        <v>29</v>
      </c>
    </row>
    <row r="7" spans="1:6" x14ac:dyDescent="0.25">
      <c r="A7" t="s">
        <v>20</v>
      </c>
      <c r="B7">
        <v>-3.56679849</v>
      </c>
      <c r="C7">
        <v>3.8884581000000001E-2</v>
      </c>
      <c r="E7" t="s">
        <v>83</v>
      </c>
      <c r="F7">
        <f>B7+(B8*D1)+(B9*D1*0)+(B10*0)</f>
        <v>-3.6004502253648001</v>
      </c>
    </row>
    <row r="8" spans="1:6" x14ac:dyDescent="0.25">
      <c r="A8" t="s">
        <v>35</v>
      </c>
      <c r="B8">
        <v>3.2889359999999999E-2</v>
      </c>
      <c r="C8">
        <v>5.0902491399999999E-2</v>
      </c>
      <c r="E8" t="s">
        <v>84</v>
      </c>
      <c r="F8">
        <f>B7+(B8*D1)+(B9*D1*1)+(B10*1)</f>
        <v>-3.3511956079964</v>
      </c>
    </row>
    <row r="9" spans="1:6" x14ac:dyDescent="0.25">
      <c r="A9" t="s">
        <v>72</v>
      </c>
      <c r="B9">
        <v>3.3707620000000001E-2</v>
      </c>
      <c r="C9">
        <v>5.4214525700000002E-2</v>
      </c>
      <c r="E9" t="s">
        <v>85</v>
      </c>
      <c r="F9">
        <f>B7+(B8*D2)+(B9*D2*0)+(B10*0)</f>
        <v>-3.44952680663088</v>
      </c>
    </row>
    <row r="10" spans="1:6" x14ac:dyDescent="0.25">
      <c r="A10" t="s">
        <v>25</v>
      </c>
      <c r="B10">
        <v>0.28374358</v>
      </c>
      <c r="C10">
        <v>8.6187936399999998E-2</v>
      </c>
      <c r="E10" t="s">
        <v>86</v>
      </c>
      <c r="F10">
        <f>B7+(B8*D2)+(B9*D2*1)+(B10*1)</f>
        <v>-3.0455939210388401</v>
      </c>
    </row>
    <row r="11" spans="1:6" x14ac:dyDescent="0.25">
      <c r="A11" t="s">
        <v>21</v>
      </c>
      <c r="B11">
        <v>3.2288490699999999</v>
      </c>
      <c r="C11">
        <v>1.9297728699999999E-2</v>
      </c>
    </row>
    <row r="12" spans="1:6" x14ac:dyDescent="0.25">
      <c r="A12" t="s">
        <v>47</v>
      </c>
      <c r="B12">
        <v>-1.4591140000000001E-2</v>
      </c>
      <c r="C12">
        <v>2.46515299E-2</v>
      </c>
      <c r="E12" t="s">
        <v>87</v>
      </c>
      <c r="F12">
        <f>B11+(B12*D1)+(B13*D1*0)+(B14*0)</f>
        <v>3.2437784326251999</v>
      </c>
    </row>
    <row r="13" spans="1:6" x14ac:dyDescent="0.25">
      <c r="A13" t="s">
        <v>73</v>
      </c>
      <c r="B13">
        <v>-1.8895200000000001E-2</v>
      </c>
      <c r="C13">
        <v>2.6348259700000001E-2</v>
      </c>
      <c r="E13" t="s">
        <v>88</v>
      </c>
      <c r="F13">
        <f>B11+(B12*D1)+(B13*D1*1)+(B14*1)</f>
        <v>3.1385168933611998</v>
      </c>
    </row>
    <row r="14" spans="1:6" x14ac:dyDescent="0.25">
      <c r="A14" t="s">
        <v>26</v>
      </c>
      <c r="B14">
        <v>-0.12459473</v>
      </c>
      <c r="C14">
        <v>4.2095302100000002E-2</v>
      </c>
      <c r="E14" t="s">
        <v>89</v>
      </c>
      <c r="F14">
        <f>B11+(B12*D2)+(B13*D2*0)+(B14*0)</f>
        <v>3.1768222883881201</v>
      </c>
    </row>
    <row r="15" spans="1:6" x14ac:dyDescent="0.25">
      <c r="A15" t="s">
        <v>22</v>
      </c>
      <c r="B15">
        <v>3.7903069999999997E-2</v>
      </c>
      <c r="C15">
        <v>7.0706619999999997E-4</v>
      </c>
      <c r="E15" t="s">
        <v>90</v>
      </c>
      <c r="F15">
        <f>B11+(B12*D2)+(B13*D2*1)+(B14*1)</f>
        <v>2.9848540396697198</v>
      </c>
    </row>
    <row r="16" spans="1:6" x14ac:dyDescent="0.25">
      <c r="A16" s="10" t="s">
        <v>32</v>
      </c>
      <c r="B16">
        <v>-5303.277</v>
      </c>
    </row>
    <row r="17" spans="1:6" x14ac:dyDescent="0.25">
      <c r="A17" t="s">
        <v>6</v>
      </c>
      <c r="B17">
        <v>-5285.1502394366198</v>
      </c>
    </row>
    <row r="25" spans="1:6" x14ac:dyDescent="0.25">
      <c r="A25" s="3" t="s">
        <v>12</v>
      </c>
    </row>
    <row r="26" spans="1:6" x14ac:dyDescent="0.25">
      <c r="A26" s="3" t="s">
        <v>10</v>
      </c>
    </row>
    <row r="27" spans="1:6" x14ac:dyDescent="0.25">
      <c r="A27" t="s">
        <v>13</v>
      </c>
      <c r="B27" t="s">
        <v>14</v>
      </c>
      <c r="C27" t="s">
        <v>29</v>
      </c>
    </row>
    <row r="28" spans="1:6" x14ac:dyDescent="0.25">
      <c r="A28" t="s">
        <v>20</v>
      </c>
      <c r="B28">
        <v>-3.4858063800000001</v>
      </c>
      <c r="C28">
        <v>2.4870149800000001E-2</v>
      </c>
      <c r="E28" t="s">
        <v>20</v>
      </c>
      <c r="F28">
        <f>10^B28</f>
        <v>3.2673346615222403E-4</v>
      </c>
    </row>
    <row r="29" spans="1:6" x14ac:dyDescent="0.25">
      <c r="A29" t="s">
        <v>21</v>
      </c>
      <c r="B29">
        <v>3.1915562999999998</v>
      </c>
      <c r="C29">
        <v>1.22724754E-2</v>
      </c>
      <c r="E29" t="s">
        <v>21</v>
      </c>
      <c r="F29">
        <f>B29</f>
        <v>3.1915562999999998</v>
      </c>
    </row>
    <row r="30" spans="1:6" x14ac:dyDescent="0.25">
      <c r="A30" t="s">
        <v>22</v>
      </c>
      <c r="B30">
        <v>4.0332359999999998E-2</v>
      </c>
      <c r="C30">
        <v>7.4859310000000001E-4</v>
      </c>
    </row>
    <row r="31" spans="1:6" x14ac:dyDescent="0.25">
      <c r="A31" s="10" t="s">
        <v>32</v>
      </c>
      <c r="B31">
        <v>-5115.1189999999997</v>
      </c>
    </row>
    <row r="32" spans="1:6" x14ac:dyDescent="0.25">
      <c r="A32" t="s">
        <v>6</v>
      </c>
      <c r="B32">
        <v>-5109.1021697054694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AIC</vt:lpstr>
      <vt:lpstr>Formatted_For_Paper</vt:lpstr>
      <vt:lpstr>LOG10FORPAPER</vt:lpstr>
      <vt:lpstr>Sheet1</vt:lpstr>
      <vt:lpstr>log10_for_graphics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2024-05-17T22:36:48Z</dcterms:modified>
</cp:coreProperties>
</file>