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.richar\Work\GitRepos\EBSCrabLengthWeight\WCL_work\Tanner\AIC tables\"/>
    </mc:Choice>
  </mc:AlternateContent>
  <bookViews>
    <workbookView xWindow="480" yWindow="120" windowWidth="18195" windowHeight="12330" activeTab="1"/>
  </bookViews>
  <sheets>
    <sheet name="AIC CS&gt;=1" sheetId="7" r:id="rId1"/>
    <sheet name="Log10ForPaper CS &gt;=1" sheetId="6" r:id="rId2"/>
    <sheet name="AIC" sheetId="1" r:id="rId3"/>
    <sheet name="AIC table only" sheetId="4" r:id="rId4"/>
    <sheet name="Formatted_for_paper" sheetId="5" r:id="rId5"/>
  </sheets>
  <calcPr calcId="162913"/>
</workbook>
</file>

<file path=xl/calcChain.xml><?xml version="1.0" encoding="utf-8"?>
<calcChain xmlns="http://schemas.openxmlformats.org/spreadsheetml/2006/main">
  <c r="H33" i="6" l="1"/>
  <c r="H32" i="6"/>
  <c r="H31" i="6"/>
  <c r="H30" i="6"/>
  <c r="H28" i="6"/>
  <c r="H27" i="6"/>
  <c r="H26" i="6"/>
  <c r="H25" i="6"/>
  <c r="I3" i="6" l="1"/>
  <c r="J3" i="6" s="1"/>
  <c r="H3" i="6"/>
  <c r="G3" i="6"/>
  <c r="F3" i="6"/>
  <c r="G2" i="6" l="1"/>
  <c r="F2" i="6"/>
  <c r="G4" i="6"/>
  <c r="F4" i="6"/>
  <c r="G5" i="6"/>
  <c r="F5" i="6"/>
  <c r="H4" i="6" l="1"/>
  <c r="H5" i="6"/>
  <c r="H2" i="6"/>
  <c r="G11" i="7"/>
  <c r="F11" i="7"/>
  <c r="G4" i="7"/>
  <c r="F4" i="7"/>
  <c r="G15" i="7"/>
  <c r="F15" i="7"/>
  <c r="G18" i="7"/>
  <c r="F18" i="7"/>
  <c r="H18" i="7" s="1"/>
  <c r="G10" i="7"/>
  <c r="F10" i="7"/>
  <c r="G16" i="7"/>
  <c r="F16" i="7"/>
  <c r="H16" i="7" s="1"/>
  <c r="G14" i="7"/>
  <c r="F14" i="7"/>
  <c r="G8" i="7"/>
  <c r="F8" i="7"/>
  <c r="G2" i="7"/>
  <c r="F2" i="7"/>
  <c r="G9" i="7"/>
  <c r="F9" i="7"/>
  <c r="H9" i="7" s="1"/>
  <c r="G6" i="7"/>
  <c r="F6" i="7"/>
  <c r="G3" i="7"/>
  <c r="F3" i="7"/>
  <c r="G12" i="7"/>
  <c r="F12" i="7"/>
  <c r="G7" i="7"/>
  <c r="F7" i="7"/>
  <c r="H7" i="7" s="1"/>
  <c r="G24" i="7"/>
  <c r="F24" i="7"/>
  <c r="G19" i="7"/>
  <c r="F19" i="7"/>
  <c r="G21" i="7"/>
  <c r="F21" i="7"/>
  <c r="G22" i="7"/>
  <c r="F22" i="7"/>
  <c r="H22" i="7" s="1"/>
  <c r="G23" i="7"/>
  <c r="F23" i="7"/>
  <c r="G5" i="7"/>
  <c r="F5" i="7"/>
  <c r="G17" i="7"/>
  <c r="F17" i="7"/>
  <c r="G13" i="7"/>
  <c r="F13" i="7"/>
  <c r="H13" i="7" s="1"/>
  <c r="G20" i="7"/>
  <c r="F20" i="7"/>
  <c r="H2" i="7" l="1"/>
  <c r="H5" i="7"/>
  <c r="H8" i="7"/>
  <c r="H17" i="7"/>
  <c r="H21" i="7"/>
  <c r="H19" i="7"/>
  <c r="H20" i="7"/>
  <c r="H23" i="7"/>
  <c r="H14" i="7"/>
  <c r="I14" i="7" s="1"/>
  <c r="J14" i="7" s="1"/>
  <c r="H15" i="7"/>
  <c r="I4" i="6"/>
  <c r="J4" i="6" s="1"/>
  <c r="I5" i="6"/>
  <c r="J5" i="6" s="1"/>
  <c r="I2" i="6"/>
  <c r="J2" i="6" s="1"/>
  <c r="H4" i="7"/>
  <c r="H10" i="7"/>
  <c r="H6" i="7"/>
  <c r="H24" i="7"/>
  <c r="H12" i="7"/>
  <c r="H11" i="7"/>
  <c r="I11" i="7" s="1"/>
  <c r="J11" i="7" s="1"/>
  <c r="H3" i="7"/>
  <c r="K3" i="6" l="1"/>
  <c r="I23" i="7"/>
  <c r="J23" i="7" s="1"/>
  <c r="I19" i="7"/>
  <c r="J19" i="7" s="1"/>
  <c r="I18" i="7"/>
  <c r="J18" i="7" s="1"/>
  <c r="I15" i="7"/>
  <c r="J15" i="7" s="1"/>
  <c r="I24" i="7"/>
  <c r="J24" i="7" s="1"/>
  <c r="I4" i="7"/>
  <c r="J4" i="7" s="1"/>
  <c r="I10" i="7"/>
  <c r="J10" i="7" s="1"/>
  <c r="I13" i="7"/>
  <c r="J13" i="7" s="1"/>
  <c r="I12" i="7"/>
  <c r="J12" i="7" s="1"/>
  <c r="I8" i="7"/>
  <c r="J8" i="7" s="1"/>
  <c r="I9" i="7"/>
  <c r="J9" i="7" s="1"/>
  <c r="I20" i="7"/>
  <c r="J20" i="7" s="1"/>
  <c r="I5" i="7"/>
  <c r="J5" i="7" s="1"/>
  <c r="I17" i="7"/>
  <c r="J17" i="7" s="1"/>
  <c r="I21" i="7"/>
  <c r="J21" i="7" s="1"/>
  <c r="I2" i="7"/>
  <c r="J2" i="7" s="1"/>
  <c r="I3" i="7"/>
  <c r="J3" i="7" s="1"/>
  <c r="K5" i="6"/>
  <c r="K2" i="6"/>
  <c r="K4" i="6"/>
  <c r="I16" i="7"/>
  <c r="J16" i="7" s="1"/>
  <c r="I6" i="7"/>
  <c r="J6" i="7" s="1"/>
  <c r="I7" i="7"/>
  <c r="J7" i="7" s="1"/>
  <c r="I22" i="7"/>
  <c r="J22" i="7" s="1"/>
  <c r="K22" i="7" l="1"/>
  <c r="K7" i="7"/>
  <c r="K16" i="7"/>
  <c r="K19" i="7"/>
  <c r="K11" i="7"/>
  <c r="K2" i="7"/>
  <c r="K6" i="7"/>
  <c r="K9" i="7"/>
  <c r="K23" i="7"/>
  <c r="K24" i="7"/>
  <c r="K5" i="7"/>
  <c r="K10" i="7"/>
  <c r="K13" i="7"/>
  <c r="K21" i="7"/>
  <c r="K14" i="7"/>
  <c r="K18" i="7"/>
  <c r="K12" i="7"/>
  <c r="K17" i="7"/>
  <c r="K4" i="7"/>
  <c r="K15" i="7"/>
  <c r="K20" i="7"/>
  <c r="K8" i="7"/>
  <c r="K3" i="7"/>
  <c r="F28" i="4"/>
  <c r="G28" i="4"/>
  <c r="F30" i="4"/>
  <c r="G30" i="4"/>
  <c r="F31" i="4"/>
  <c r="G31" i="4"/>
  <c r="F33" i="4"/>
  <c r="G33" i="4"/>
  <c r="H33" i="4" s="1"/>
  <c r="F27" i="4"/>
  <c r="G27" i="4"/>
  <c r="H27" i="4" s="1"/>
  <c r="F29" i="4"/>
  <c r="G29" i="4"/>
  <c r="F16" i="4"/>
  <c r="G16" i="4"/>
  <c r="F13" i="4"/>
  <c r="G13" i="4"/>
  <c r="H13" i="4" s="1"/>
  <c r="F14" i="4"/>
  <c r="G14" i="4"/>
  <c r="H14" i="4" s="1"/>
  <c r="F11" i="4"/>
  <c r="G11" i="4"/>
  <c r="F15" i="4"/>
  <c r="G15" i="4"/>
  <c r="F12" i="4"/>
  <c r="G12" i="4"/>
  <c r="H12" i="4" s="1"/>
  <c r="F23" i="4"/>
  <c r="G23" i="4"/>
  <c r="H23" i="4" s="1"/>
  <c r="F17" i="4"/>
  <c r="G17" i="4"/>
  <c r="F5" i="4"/>
  <c r="G5" i="4"/>
  <c r="F24" i="4"/>
  <c r="G24" i="4"/>
  <c r="H24" i="4" s="1"/>
  <c r="F3" i="4"/>
  <c r="G3" i="4"/>
  <c r="H3" i="4" s="1"/>
  <c r="F18" i="4"/>
  <c r="G18" i="4"/>
  <c r="F20" i="4"/>
  <c r="G20" i="4"/>
  <c r="F19" i="4"/>
  <c r="G19" i="4"/>
  <c r="H19" i="4" s="1"/>
  <c r="F22" i="4"/>
  <c r="G22" i="4"/>
  <c r="H22" i="4" s="1"/>
  <c r="F4" i="4"/>
  <c r="G4" i="4"/>
  <c r="F21" i="4"/>
  <c r="G21" i="4"/>
  <c r="F32" i="4"/>
  <c r="G32" i="4"/>
  <c r="H32" i="4" s="1"/>
  <c r="F25" i="4"/>
  <c r="G25" i="4"/>
  <c r="H25" i="4" s="1"/>
  <c r="F26" i="4"/>
  <c r="G26" i="4"/>
  <c r="F9" i="4"/>
  <c r="G9" i="4"/>
  <c r="F2" i="4"/>
  <c r="G2" i="4"/>
  <c r="F8" i="4"/>
  <c r="G8" i="4"/>
  <c r="H8" i="4" s="1"/>
  <c r="F7" i="4"/>
  <c r="G7" i="4"/>
  <c r="F6" i="4"/>
  <c r="G6" i="4"/>
  <c r="F10" i="4"/>
  <c r="G10" i="4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" i="1"/>
  <c r="H2" i="4" l="1"/>
  <c r="H6" i="4"/>
  <c r="H9" i="4"/>
  <c r="H21" i="4"/>
  <c r="H20" i="4"/>
  <c r="H5" i="4"/>
  <c r="H15" i="4"/>
  <c r="I15" i="4" s="1"/>
  <c r="J15" i="4" s="1"/>
  <c r="H16" i="4"/>
  <c r="H31" i="4"/>
  <c r="H7" i="4"/>
  <c r="H26" i="4"/>
  <c r="I26" i="4" s="1"/>
  <c r="J26" i="4" s="1"/>
  <c r="H4" i="4"/>
  <c r="I8" i="4" s="1"/>
  <c r="J8" i="4" s="1"/>
  <c r="H18" i="4"/>
  <c r="H17" i="4"/>
  <c r="H11" i="4"/>
  <c r="H29" i="4"/>
  <c r="I29" i="4" s="1"/>
  <c r="J29" i="4" s="1"/>
  <c r="H30" i="4"/>
  <c r="I30" i="4" s="1"/>
  <c r="J30" i="4" s="1"/>
  <c r="H10" i="4"/>
  <c r="I10" i="4" s="1"/>
  <c r="J10" i="4" s="1"/>
  <c r="H28" i="4"/>
  <c r="I20" i="4"/>
  <c r="J20" i="4" s="1"/>
  <c r="I27" i="4"/>
  <c r="J27" i="4" s="1"/>
  <c r="F34" i="1"/>
  <c r="G34" i="1"/>
  <c r="F35" i="1"/>
  <c r="G35" i="1"/>
  <c r="H35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6" i="1"/>
  <c r="G37" i="1"/>
  <c r="G29" i="1"/>
  <c r="G30" i="1"/>
  <c r="G31" i="1"/>
  <c r="G32" i="1"/>
  <c r="G33" i="1"/>
  <c r="F33" i="1"/>
  <c r="F32" i="1"/>
  <c r="F4" i="1"/>
  <c r="F5" i="1"/>
  <c r="F6" i="1"/>
  <c r="F7" i="1"/>
  <c r="F8" i="1"/>
  <c r="H8" i="1" s="1"/>
  <c r="F9" i="1"/>
  <c r="F10" i="1"/>
  <c r="H10" i="1" s="1"/>
  <c r="F11" i="1"/>
  <c r="F12" i="1"/>
  <c r="H12" i="1" s="1"/>
  <c r="F13" i="1"/>
  <c r="F14" i="1"/>
  <c r="F15" i="1"/>
  <c r="F16" i="1"/>
  <c r="H16" i="1" s="1"/>
  <c r="F17" i="1"/>
  <c r="F18" i="1"/>
  <c r="H18" i="1" s="1"/>
  <c r="F19" i="1"/>
  <c r="F20" i="1"/>
  <c r="H20" i="1" s="1"/>
  <c r="F21" i="1"/>
  <c r="F22" i="1"/>
  <c r="F23" i="1"/>
  <c r="F24" i="1"/>
  <c r="H24" i="1" s="1"/>
  <c r="F25" i="1"/>
  <c r="F26" i="1"/>
  <c r="F27" i="1"/>
  <c r="F28" i="1"/>
  <c r="F36" i="1"/>
  <c r="F37" i="1"/>
  <c r="F29" i="1"/>
  <c r="F30" i="1"/>
  <c r="F31" i="1"/>
  <c r="I17" i="4" l="1"/>
  <c r="J17" i="4" s="1"/>
  <c r="I6" i="4"/>
  <c r="J6" i="4" s="1"/>
  <c r="I33" i="4"/>
  <c r="J33" i="4" s="1"/>
  <c r="I23" i="4"/>
  <c r="J23" i="4" s="1"/>
  <c r="I18" i="4"/>
  <c r="J18" i="4" s="1"/>
  <c r="I31" i="4"/>
  <c r="J31" i="4" s="1"/>
  <c r="I32" i="4"/>
  <c r="J32" i="4" s="1"/>
  <c r="I11" i="4"/>
  <c r="J11" i="4" s="1"/>
  <c r="K11" i="4" s="1"/>
  <c r="I3" i="4"/>
  <c r="J3" i="4" s="1"/>
  <c r="I4" i="4"/>
  <c r="J4" i="4" s="1"/>
  <c r="I5" i="4"/>
  <c r="J5" i="4" s="1"/>
  <c r="I13" i="4"/>
  <c r="J13" i="4" s="1"/>
  <c r="I25" i="4"/>
  <c r="J25" i="4" s="1"/>
  <c r="I7" i="4"/>
  <c r="J7" i="4" s="1"/>
  <c r="K7" i="4" s="1"/>
  <c r="I21" i="4"/>
  <c r="J21" i="4" s="1"/>
  <c r="K21" i="4" s="1"/>
  <c r="I12" i="4"/>
  <c r="J12" i="4" s="1"/>
  <c r="K12" i="4" s="1"/>
  <c r="I14" i="4"/>
  <c r="J14" i="4" s="1"/>
  <c r="I28" i="4"/>
  <c r="J28" i="4" s="1"/>
  <c r="I16" i="4"/>
  <c r="J16" i="4" s="1"/>
  <c r="I2" i="4"/>
  <c r="J2" i="4" s="1"/>
  <c r="K14" i="4" s="1"/>
  <c r="I24" i="4"/>
  <c r="J24" i="4" s="1"/>
  <c r="K24" i="4" s="1"/>
  <c r="I22" i="4"/>
  <c r="J22" i="4" s="1"/>
  <c r="I9" i="4"/>
  <c r="J9" i="4" s="1"/>
  <c r="K2" i="4" s="1"/>
  <c r="I19" i="4"/>
  <c r="J19" i="4" s="1"/>
  <c r="K19" i="4" s="1"/>
  <c r="H25" i="1"/>
  <c r="H26" i="1"/>
  <c r="H31" i="1"/>
  <c r="H30" i="1"/>
  <c r="H9" i="1"/>
  <c r="H29" i="1"/>
  <c r="H28" i="1"/>
  <c r="H15" i="1"/>
  <c r="H32" i="1"/>
  <c r="H14" i="1"/>
  <c r="H34" i="1"/>
  <c r="H19" i="1"/>
  <c r="H22" i="1"/>
  <c r="H5" i="1"/>
  <c r="H27" i="1"/>
  <c r="H21" i="1"/>
  <c r="H4" i="1"/>
  <c r="H13" i="1"/>
  <c r="H37" i="1"/>
  <c r="H33" i="1"/>
  <c r="H36" i="1"/>
  <c r="H7" i="1"/>
  <c r="H23" i="1"/>
  <c r="H17" i="1"/>
  <c r="H11" i="1"/>
  <c r="H6" i="1"/>
  <c r="G3" i="1"/>
  <c r="F3" i="1"/>
  <c r="K16" i="4" l="1"/>
  <c r="K5" i="4"/>
  <c r="K23" i="4"/>
  <c r="K33" i="4"/>
  <c r="K32" i="4"/>
  <c r="K25" i="4"/>
  <c r="K20" i="4"/>
  <c r="K8" i="4"/>
  <c r="K15" i="4"/>
  <c r="K4" i="4"/>
  <c r="K22" i="4"/>
  <c r="K18" i="4"/>
  <c r="K29" i="4"/>
  <c r="K3" i="4"/>
  <c r="K27" i="4"/>
  <c r="K26" i="4"/>
  <c r="K13" i="4"/>
  <c r="K30" i="4"/>
  <c r="K28" i="4"/>
  <c r="K17" i="4"/>
  <c r="K9" i="4"/>
  <c r="K6" i="4"/>
  <c r="K31" i="4"/>
  <c r="K10" i="4"/>
  <c r="H3" i="1"/>
  <c r="J13" i="1" l="1"/>
  <c r="J27" i="1"/>
  <c r="J31" i="1"/>
  <c r="J24" i="1"/>
  <c r="J34" i="1"/>
  <c r="J11" i="1"/>
  <c r="J30" i="1"/>
  <c r="J9" i="1"/>
  <c r="K9" i="1" s="1"/>
  <c r="J26" i="1"/>
  <c r="J14" i="1"/>
  <c r="J16" i="1"/>
  <c r="J10" i="1"/>
  <c r="J18" i="1"/>
  <c r="J32" i="1"/>
  <c r="J25" i="1"/>
  <c r="J8" i="1"/>
  <c r="J28" i="1"/>
  <c r="J12" i="1"/>
  <c r="J33" i="1"/>
  <c r="J36" i="1"/>
  <c r="J35" i="1"/>
  <c r="J23" i="1"/>
  <c r="J17" i="1"/>
  <c r="J20" i="1"/>
  <c r="J4" i="1"/>
  <c r="J22" i="1"/>
  <c r="J6" i="1"/>
  <c r="J29" i="1"/>
  <c r="J15" i="1"/>
  <c r="J5" i="1"/>
  <c r="J19" i="1"/>
  <c r="J21" i="1"/>
  <c r="J7" i="1"/>
  <c r="J37" i="1"/>
  <c r="J3" i="1"/>
  <c r="K17" i="1" l="1"/>
  <c r="K30" i="1"/>
  <c r="K19" i="1"/>
  <c r="K32" i="1"/>
  <c r="K18" i="1"/>
  <c r="K34" i="1"/>
  <c r="K21" i="1"/>
  <c r="K5" i="1"/>
  <c r="K29" i="1"/>
  <c r="K10" i="1"/>
  <c r="K24" i="1"/>
  <c r="K8" i="1"/>
  <c r="K11" i="1"/>
  <c r="K6" i="1"/>
  <c r="K33" i="1"/>
  <c r="K16" i="1"/>
  <c r="K31" i="1"/>
  <c r="K25" i="1"/>
  <c r="K15" i="1"/>
  <c r="K22" i="1"/>
  <c r="K12" i="1"/>
  <c r="K14" i="1"/>
  <c r="K27" i="1"/>
  <c r="K20" i="1"/>
  <c r="K23" i="1"/>
  <c r="K7" i="1"/>
  <c r="K4" i="1"/>
  <c r="K3" i="1"/>
  <c r="K28" i="1"/>
  <c r="K26" i="1"/>
  <c r="K13" i="1"/>
  <c r="K37" i="1"/>
  <c r="K35" i="1"/>
  <c r="K36" i="1"/>
</calcChain>
</file>

<file path=xl/sharedStrings.xml><?xml version="1.0" encoding="utf-8"?>
<sst xmlns="http://schemas.openxmlformats.org/spreadsheetml/2006/main" count="1161" uniqueCount="156">
  <si>
    <t>Hyp</t>
  </si>
  <si>
    <t>Params</t>
  </si>
  <si>
    <t>LLH</t>
  </si>
  <si>
    <t>n</t>
  </si>
  <si>
    <t>AIC</t>
  </si>
  <si>
    <t>Correction</t>
  </si>
  <si>
    <t>AICc</t>
  </si>
  <si>
    <t>Delta</t>
  </si>
  <si>
    <t>Likelihood</t>
  </si>
  <si>
    <t>wi</t>
  </si>
  <si>
    <t>Null</t>
  </si>
  <si>
    <t>Nul</t>
  </si>
  <si>
    <t>Model 1</t>
  </si>
  <si>
    <t>Coefficients:</t>
  </si>
  <si>
    <t>Estimate</t>
  </si>
  <si>
    <t>Std.</t>
  </si>
  <si>
    <t>Error</t>
  </si>
  <si>
    <t>Model 2</t>
  </si>
  <si>
    <t>Model 3</t>
  </si>
  <si>
    <t>Model 4</t>
  </si>
  <si>
    <t>Model 6</t>
  </si>
  <si>
    <t>Model 7</t>
  </si>
  <si>
    <t>Model 8</t>
  </si>
  <si>
    <t>Model 9</t>
  </si>
  <si>
    <t>a</t>
  </si>
  <si>
    <t>b</t>
  </si>
  <si>
    <t>sd</t>
  </si>
  <si>
    <t>a(SC)</t>
  </si>
  <si>
    <t>b(SC)</t>
  </si>
  <si>
    <t>aOS</t>
  </si>
  <si>
    <t>bOS</t>
  </si>
  <si>
    <t>a(SC)b(SC)</t>
  </si>
  <si>
    <t>Model 5</t>
  </si>
  <si>
    <t>a(T)</t>
  </si>
  <si>
    <t>aT</t>
  </si>
  <si>
    <t>b(T)</t>
  </si>
  <si>
    <t>bT</t>
  </si>
  <si>
    <t>a(T)b(T)</t>
  </si>
  <si>
    <t>aTr</t>
  </si>
  <si>
    <t>bTr</t>
  </si>
  <si>
    <t>a(Tr)b(Tr)</t>
  </si>
  <si>
    <t>a(T,T2)b(T,T2)</t>
  </si>
  <si>
    <t>aT2</t>
  </si>
  <si>
    <t>bT2</t>
  </si>
  <si>
    <t>Model 11</t>
  </si>
  <si>
    <t>a(T,SC)b(T)</t>
  </si>
  <si>
    <t>Model 10</t>
  </si>
  <si>
    <t>Model 12</t>
  </si>
  <si>
    <t>a(T,SC)b(T,SC)</t>
  </si>
  <si>
    <t>a(T)b(T,SC)</t>
  </si>
  <si>
    <t>a(SC,Tr)b(Tr)</t>
  </si>
  <si>
    <t>Model 13</t>
  </si>
  <si>
    <t>a(Tr)b(SC,Tr)</t>
  </si>
  <si>
    <t>Model 14</t>
  </si>
  <si>
    <t>a(SC,Tr)b(SC,Tr)</t>
  </si>
  <si>
    <t>Model 15</t>
  </si>
  <si>
    <t>a(T,SC)b</t>
  </si>
  <si>
    <t>Model 16</t>
  </si>
  <si>
    <t>Model 17</t>
  </si>
  <si>
    <t>a,b(T,SC)</t>
  </si>
  <si>
    <t>a(SC,T(SC))b</t>
  </si>
  <si>
    <t>Model 18</t>
  </si>
  <si>
    <t>a2T</t>
  </si>
  <si>
    <t>a(SC#T))b</t>
  </si>
  <si>
    <t>Model 19</t>
  </si>
  <si>
    <t>#</t>
  </si>
  <si>
    <t>a,b(T(SC),SC)</t>
  </si>
  <si>
    <t>Model 20</t>
  </si>
  <si>
    <t>b2T</t>
  </si>
  <si>
    <t>Model 21</t>
  </si>
  <si>
    <t>a,b(T#SC)</t>
  </si>
  <si>
    <t>a(T#SC),b(T#SC)</t>
  </si>
  <si>
    <t>Model 22</t>
  </si>
  <si>
    <t>a(SC#Tr))b</t>
  </si>
  <si>
    <t>Model 23</t>
  </si>
  <si>
    <t>a2Tr</t>
  </si>
  <si>
    <t>Model 24</t>
  </si>
  <si>
    <t>Model 25</t>
  </si>
  <si>
    <t>Model 26</t>
  </si>
  <si>
    <t>Model 27</t>
  </si>
  <si>
    <t>Model 28</t>
  </si>
  <si>
    <t>Model 29</t>
  </si>
  <si>
    <t>Model 30</t>
  </si>
  <si>
    <t>a (SC *T) b(mat)</t>
  </si>
  <si>
    <t>log</t>
  </si>
  <si>
    <t>L:</t>
  </si>
  <si>
    <t>b(CS)</t>
  </si>
  <si>
    <t>a(CS)b(CS)</t>
  </si>
  <si>
    <t>a(SC)b(CS)</t>
  </si>
  <si>
    <t>a(SC#T)b(CS#T)</t>
  </si>
  <si>
    <t>a(SC#T)b(CS#SC)</t>
  </si>
  <si>
    <t>a(SC)b(CS#SC)</t>
  </si>
  <si>
    <t>a(SC#T)b(CS)</t>
  </si>
  <si>
    <t>a(SC#CS) b(SC#CS)</t>
  </si>
  <si>
    <t>a(SC#CS#T) b(SC#CS)</t>
  </si>
  <si>
    <t>a(SC#CS#T) b(SC#CS#T)</t>
  </si>
  <si>
    <t>a,b(CS)</t>
  </si>
  <si>
    <t>a(CS),b(CS)</t>
  </si>
  <si>
    <t>a(SC),b(CS)</t>
  </si>
  <si>
    <t>a(SC#T),b(CS#T)</t>
  </si>
  <si>
    <t>a(SC#T),b(CS#SC)</t>
  </si>
  <si>
    <t>a(SC),b(CS#SC)</t>
  </si>
  <si>
    <t>a(SC#CS) b(SC)</t>
  </si>
  <si>
    <t>a(SC#CS)b(CS)</t>
  </si>
  <si>
    <t>a2c</t>
  </si>
  <si>
    <t>Model 31</t>
  </si>
  <si>
    <t>a(SC#CS)b(SC#CS)</t>
  </si>
  <si>
    <t>b2c</t>
  </si>
  <si>
    <t>a(CS)</t>
  </si>
  <si>
    <t>Model 32</t>
  </si>
  <si>
    <t>Model 33</t>
  </si>
  <si>
    <t>Model 34</t>
  </si>
  <si>
    <t xml:space="preserve">a(T#SC),b(CS) </t>
  </si>
  <si>
    <t>a3T</t>
  </si>
  <si>
    <t>a4T</t>
  </si>
  <si>
    <t>Model 35</t>
  </si>
  <si>
    <t>bc4</t>
  </si>
  <si>
    <t>bc5</t>
  </si>
  <si>
    <t>bc6</t>
  </si>
  <si>
    <t>ac4</t>
  </si>
  <si>
    <t>ac5</t>
  </si>
  <si>
    <t>ac6</t>
  </si>
  <si>
    <t>Will not run</t>
  </si>
  <si>
    <t>NaN</t>
  </si>
  <si>
    <t>b4OS</t>
  </si>
  <si>
    <t>b5OS</t>
  </si>
  <si>
    <t>b6OS</t>
  </si>
  <si>
    <t>a4c</t>
  </si>
  <si>
    <t>a5c</t>
  </si>
  <si>
    <t>a6c</t>
  </si>
  <si>
    <t>b4c</t>
  </si>
  <si>
    <t>b5c</t>
  </si>
  <si>
    <t>b6c</t>
  </si>
  <si>
    <t>a3c</t>
  </si>
  <si>
    <t>a5T</t>
  </si>
  <si>
    <t>ac4T</t>
  </si>
  <si>
    <t>ac5T</t>
  </si>
  <si>
    <t>ac6T</t>
  </si>
  <si>
    <t>Notes</t>
  </si>
  <si>
    <t>parameter estimate issues</t>
  </si>
  <si>
    <t>-2logL</t>
  </si>
  <si>
    <t>SE</t>
  </si>
  <si>
    <t>Indistinguishable from 12</t>
  </si>
  <si>
    <t>Indistinguishable from 15</t>
  </si>
  <si>
    <t>Parameter</t>
  </si>
  <si>
    <t>a_cold_NS</t>
  </si>
  <si>
    <t>a_cold_OS</t>
  </si>
  <si>
    <t>a_warm_NS</t>
  </si>
  <si>
    <t>a_warm_OS</t>
  </si>
  <si>
    <t>tcrit = 3.5</t>
  </si>
  <si>
    <t>b_cold_NS</t>
  </si>
  <si>
    <t>b_cold_OS</t>
  </si>
  <si>
    <t>b_warm_NS</t>
  </si>
  <si>
    <t>b_warm_OS</t>
  </si>
  <si>
    <t>minT</t>
  </si>
  <si>
    <t>maxT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</si>
</sst>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Lucida Console"/>
      <family val="3"/>
    </font>
    <font>
      <sz val="8"/>
      <color rgb="FF000000"/>
      <name val="Lucida Console"/>
      <family val="3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  <scheme val="major"/>
    </font>
    <font>
      <sz val="11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0" fontId="0" fillId="0" borderId="1" xfId="0" applyNumberFormat="1" applyBorder="1" applyAlignment="1"/>
    <xf numFmtId="11" fontId="5" fillId="0" borderId="0" xfId="0" applyNumberFormat="1" applyFont="1" applyAlignment="1">
      <alignment vertical="center"/>
    </xf>
    <xf numFmtId="11" fontId="0" fillId="0" borderId="0" xfId="0" applyNumberFormat="1"/>
    <xf numFmtId="11" fontId="6" fillId="0" borderId="0" xfId="0" applyNumberFormat="1" applyFont="1" applyAlignment="1">
      <alignment vertical="center"/>
    </xf>
    <xf numFmtId="11" fontId="0" fillId="0" borderId="0" xfId="0" applyNumberFormat="1" applyFont="1"/>
    <xf numFmtId="0" fontId="0" fillId="0" borderId="0" xfId="0" applyFont="1" applyFill="1"/>
    <xf numFmtId="0" fontId="0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1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0" fillId="0" borderId="0" xfId="0" applyNumberFormat="1" applyFont="1"/>
    <xf numFmtId="0" fontId="0" fillId="0" borderId="0" xfId="0" quotePrefix="1" applyFont="1"/>
    <xf numFmtId="0" fontId="0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Views>
    <sheetView zoomScale="62" workbookViewId="0">
      <selection activeCell="L24" sqref="L24"/>
    </sheetView>
  </sheetViews>
  <sheetFormatPr defaultRowHeight="15" x14ac:dyDescent="0.25"/>
  <cols>
    <col min="2" max="2" width="22.5703125" customWidth="1"/>
    <col min="3" max="9" width="9" bestFit="1" customWidth="1"/>
    <col min="10" max="11" width="13.5703125" bestFit="1" customWidth="1"/>
    <col min="12" max="12" width="25.28515625" bestFit="1" customWidth="1"/>
    <col min="17" max="17" width="14.85546875" bestFit="1" customWidth="1"/>
    <col min="21" max="21" width="18.5703125" bestFit="1" customWidth="1"/>
    <col min="22" max="22" width="14.85546875" bestFit="1" customWidth="1"/>
  </cols>
  <sheetData>
    <row r="1" spans="1:12" x14ac:dyDescent="0.25">
      <c r="A1" s="9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138</v>
      </c>
    </row>
    <row r="2" spans="1:12" x14ac:dyDescent="0.25">
      <c r="A2" s="2">
        <v>15</v>
      </c>
      <c r="B2" s="3" t="s">
        <v>54</v>
      </c>
      <c r="C2" s="2">
        <v>7</v>
      </c>
      <c r="D2" s="12">
        <v>-3588.8020000000001</v>
      </c>
      <c r="E2" s="2">
        <v>1263</v>
      </c>
      <c r="F2" s="2">
        <f t="shared" ref="F2:F24" si="0">D2+2*C2</f>
        <v>-3574.8020000000001</v>
      </c>
      <c r="G2" s="2">
        <f t="shared" ref="G2:G24" si="1">(2*C2*(C2+1))/(E2-C2-1)</f>
        <v>8.9243027888446222E-2</v>
      </c>
      <c r="H2" s="2">
        <f t="shared" ref="H2:H24" si="2">F2+G2</f>
        <v>-3574.7127569721115</v>
      </c>
      <c r="I2" s="2">
        <f t="shared" ref="I2:I24" si="3">H2-MIN($H$2:$H$33)</f>
        <v>0</v>
      </c>
      <c r="J2" s="2">
        <f t="shared" ref="J2:J24" si="4">EXP(-0.5*I2)</f>
        <v>1</v>
      </c>
      <c r="K2" s="2">
        <f t="shared" ref="K2:K24" si="5">J2/SUM($J$2:$J$33)</f>
        <v>0.59565059415198685</v>
      </c>
      <c r="L2" t="s">
        <v>142</v>
      </c>
    </row>
    <row r="3" spans="1:12" x14ac:dyDescent="0.25">
      <c r="A3" s="2">
        <v>12</v>
      </c>
      <c r="B3" s="3" t="s">
        <v>48</v>
      </c>
      <c r="C3" s="2">
        <v>7</v>
      </c>
      <c r="D3" s="12">
        <v>-3587.0320000000002</v>
      </c>
      <c r="E3" s="2">
        <v>1263</v>
      </c>
      <c r="F3" s="2">
        <f t="shared" si="0"/>
        <v>-3573.0320000000002</v>
      </c>
      <c r="G3" s="2">
        <f t="shared" si="1"/>
        <v>8.9243027888446222E-2</v>
      </c>
      <c r="H3" s="2">
        <f t="shared" si="2"/>
        <v>-3572.9427569721115</v>
      </c>
      <c r="I3" s="2">
        <f t="shared" si="3"/>
        <v>1.7699999999999818</v>
      </c>
      <c r="J3" s="2">
        <f t="shared" si="4"/>
        <v>0.41271417327905341</v>
      </c>
      <c r="K3" s="2">
        <f t="shared" si="5"/>
        <v>0.24583344252861419</v>
      </c>
      <c r="L3" t="s">
        <v>143</v>
      </c>
    </row>
    <row r="4" spans="1:12" x14ac:dyDescent="0.25">
      <c r="A4" s="5">
        <v>22</v>
      </c>
      <c r="B4" s="3" t="s">
        <v>71</v>
      </c>
      <c r="C4" s="2">
        <v>9</v>
      </c>
      <c r="D4" s="6">
        <v>-3587.5639999999999</v>
      </c>
      <c r="E4" s="2">
        <v>1263</v>
      </c>
      <c r="F4" s="2">
        <f t="shared" si="0"/>
        <v>-3569.5639999999999</v>
      </c>
      <c r="G4" s="2">
        <f t="shared" si="1"/>
        <v>0.14365522745411013</v>
      </c>
      <c r="H4" s="2">
        <f t="shared" si="2"/>
        <v>-3569.4203447725458</v>
      </c>
      <c r="I4" s="2">
        <f t="shared" si="3"/>
        <v>5.2924121995656606</v>
      </c>
      <c r="J4" s="2">
        <f t="shared" si="4"/>
        <v>7.0919765822071434E-2</v>
      </c>
      <c r="K4" s="2">
        <f t="shared" si="5"/>
        <v>4.2243400649036617E-2</v>
      </c>
    </row>
    <row r="5" spans="1:12" x14ac:dyDescent="0.25">
      <c r="A5" s="2">
        <v>4</v>
      </c>
      <c r="B5" s="3" t="s">
        <v>31</v>
      </c>
      <c r="C5" s="2">
        <v>5</v>
      </c>
      <c r="D5" s="8">
        <v>-3578.9630000000002</v>
      </c>
      <c r="E5" s="2">
        <v>1263</v>
      </c>
      <c r="F5" s="2">
        <f t="shared" si="0"/>
        <v>-3568.9630000000002</v>
      </c>
      <c r="G5" s="2">
        <f t="shared" si="1"/>
        <v>4.77326968973747E-2</v>
      </c>
      <c r="H5" s="2">
        <f t="shared" si="2"/>
        <v>-3568.9152673031026</v>
      </c>
      <c r="I5" s="2">
        <f t="shared" si="3"/>
        <v>5.7974896690088826</v>
      </c>
      <c r="J5" s="2">
        <f t="shared" si="4"/>
        <v>5.5092326664718923E-2</v>
      </c>
      <c r="K5" s="2">
        <f t="shared" si="5"/>
        <v>3.2815777111055169E-2</v>
      </c>
    </row>
    <row r="6" spans="1:12" x14ac:dyDescent="0.25">
      <c r="A6" s="2">
        <v>13</v>
      </c>
      <c r="B6" s="3" t="s">
        <v>50</v>
      </c>
      <c r="C6" s="2">
        <v>6</v>
      </c>
      <c r="D6" s="12">
        <v>-3580.6460000000002</v>
      </c>
      <c r="E6" s="2">
        <v>1263</v>
      </c>
      <c r="F6" s="2">
        <f t="shared" si="0"/>
        <v>-3568.6460000000002</v>
      </c>
      <c r="G6" s="2">
        <f t="shared" si="1"/>
        <v>6.6878980891719744E-2</v>
      </c>
      <c r="H6" s="2">
        <f t="shared" si="2"/>
        <v>-3568.5791210191082</v>
      </c>
      <c r="I6" s="2">
        <f t="shared" si="3"/>
        <v>6.1336359530032496</v>
      </c>
      <c r="J6" s="2">
        <f t="shared" si="4"/>
        <v>4.6569103325926106E-2</v>
      </c>
      <c r="K6" s="2">
        <f t="shared" si="5"/>
        <v>2.7738914065213151E-2</v>
      </c>
    </row>
    <row r="7" spans="1:12" x14ac:dyDescent="0.25">
      <c r="A7" s="2">
        <v>10</v>
      </c>
      <c r="B7" s="3" t="s">
        <v>45</v>
      </c>
      <c r="C7" s="2">
        <v>6</v>
      </c>
      <c r="D7" s="24">
        <v>-3579.9110000000001</v>
      </c>
      <c r="E7" s="2">
        <v>1263</v>
      </c>
      <c r="F7" s="2">
        <f t="shared" si="0"/>
        <v>-3567.9110000000001</v>
      </c>
      <c r="G7" s="2">
        <f t="shared" si="1"/>
        <v>6.6878980891719744E-2</v>
      </c>
      <c r="H7" s="2">
        <f t="shared" si="2"/>
        <v>-3567.8441210191081</v>
      </c>
      <c r="I7" s="2">
        <f t="shared" si="3"/>
        <v>6.8686359530033769</v>
      </c>
      <c r="J7" s="2">
        <f t="shared" si="4"/>
        <v>3.2247396215564196E-2</v>
      </c>
      <c r="K7" s="2">
        <f t="shared" si="5"/>
        <v>1.9208180715655342E-2</v>
      </c>
    </row>
    <row r="8" spans="1:12" x14ac:dyDescent="0.25">
      <c r="A8" s="2">
        <v>16</v>
      </c>
      <c r="B8" s="3" t="s">
        <v>56</v>
      </c>
      <c r="C8" s="2">
        <v>5</v>
      </c>
      <c r="D8" s="12">
        <v>-3576.337</v>
      </c>
      <c r="E8" s="2">
        <v>1263</v>
      </c>
      <c r="F8" s="2">
        <f t="shared" si="0"/>
        <v>-3566.337</v>
      </c>
      <c r="G8" s="2">
        <f t="shared" si="1"/>
        <v>4.77326968973747E-2</v>
      </c>
      <c r="H8" s="2">
        <f t="shared" si="2"/>
        <v>-3566.2892673031024</v>
      </c>
      <c r="I8" s="2">
        <f t="shared" si="3"/>
        <v>8.4234896690090864</v>
      </c>
      <c r="J8" s="2">
        <f t="shared" si="4"/>
        <v>1.4820486468699087E-2</v>
      </c>
      <c r="K8" s="2">
        <f t="shared" si="5"/>
        <v>8.8278315707020927E-3</v>
      </c>
    </row>
    <row r="9" spans="1:12" x14ac:dyDescent="0.25">
      <c r="A9" s="2">
        <v>14</v>
      </c>
      <c r="B9" t="s">
        <v>52</v>
      </c>
      <c r="C9" s="2">
        <v>6</v>
      </c>
      <c r="D9" s="12">
        <v>-3577.53</v>
      </c>
      <c r="E9" s="2">
        <v>1263</v>
      </c>
      <c r="F9" s="2">
        <f t="shared" si="0"/>
        <v>-3565.53</v>
      </c>
      <c r="G9" s="2">
        <f t="shared" si="1"/>
        <v>6.6878980891719744E-2</v>
      </c>
      <c r="H9" s="2">
        <f t="shared" si="2"/>
        <v>-3565.4631210191083</v>
      </c>
      <c r="I9" s="2">
        <f t="shared" si="3"/>
        <v>9.249635953003235</v>
      </c>
      <c r="J9" s="2">
        <f t="shared" si="4"/>
        <v>9.805439693828303E-3</v>
      </c>
      <c r="K9" s="2">
        <f t="shared" si="5"/>
        <v>5.8406159795503041E-3</v>
      </c>
    </row>
    <row r="10" spans="1:12" x14ac:dyDescent="0.25">
      <c r="A10" s="2">
        <v>19</v>
      </c>
      <c r="B10" s="3" t="s">
        <v>63</v>
      </c>
      <c r="C10" s="2">
        <v>6</v>
      </c>
      <c r="D10" s="12">
        <v>-3577.4029999999998</v>
      </c>
      <c r="E10" s="2">
        <v>1263</v>
      </c>
      <c r="F10" s="2">
        <f t="shared" si="0"/>
        <v>-3565.4029999999998</v>
      </c>
      <c r="G10" s="2">
        <f t="shared" si="1"/>
        <v>6.6878980891719744E-2</v>
      </c>
      <c r="H10" s="2">
        <f t="shared" si="2"/>
        <v>-3565.3361210191078</v>
      </c>
      <c r="I10" s="2">
        <f t="shared" si="3"/>
        <v>9.3766359530036425</v>
      </c>
      <c r="J10" s="2">
        <f t="shared" si="4"/>
        <v>9.2021513810194144E-3</v>
      </c>
      <c r="K10" s="2">
        <f t="shared" si="5"/>
        <v>5.4812669375807399E-3</v>
      </c>
    </row>
    <row r="11" spans="1:12" x14ac:dyDescent="0.25">
      <c r="A11" s="5">
        <v>23</v>
      </c>
      <c r="B11" s="3" t="s">
        <v>73</v>
      </c>
      <c r="C11" s="2">
        <v>6</v>
      </c>
      <c r="D11" s="6">
        <v>-3577.0680000000002</v>
      </c>
      <c r="E11" s="2">
        <v>1263</v>
      </c>
      <c r="F11" s="2">
        <f t="shared" si="0"/>
        <v>-3565.0680000000002</v>
      </c>
      <c r="G11" s="2">
        <f t="shared" si="1"/>
        <v>6.6878980891719744E-2</v>
      </c>
      <c r="H11" s="2">
        <f t="shared" si="2"/>
        <v>-3565.0011210191083</v>
      </c>
      <c r="I11" s="2">
        <f t="shared" si="3"/>
        <v>9.7116359530032241</v>
      </c>
      <c r="J11" s="2">
        <f t="shared" si="4"/>
        <v>7.7829644668200937E-3</v>
      </c>
      <c r="K11" s="2">
        <f t="shared" si="5"/>
        <v>4.6359274089251903E-3</v>
      </c>
    </row>
    <row r="12" spans="1:12" x14ac:dyDescent="0.25">
      <c r="A12" s="2">
        <v>11</v>
      </c>
      <c r="B12" s="3" t="s">
        <v>49</v>
      </c>
      <c r="C12" s="2">
        <v>6</v>
      </c>
      <c r="D12" s="12">
        <v>-3576.9479999999999</v>
      </c>
      <c r="E12" s="2">
        <v>1263</v>
      </c>
      <c r="F12" s="2">
        <f t="shared" si="0"/>
        <v>-3564.9479999999999</v>
      </c>
      <c r="G12" s="2">
        <f t="shared" si="1"/>
        <v>6.6878980891719744E-2</v>
      </c>
      <c r="H12" s="2">
        <f t="shared" si="2"/>
        <v>-3564.8811210191079</v>
      </c>
      <c r="I12" s="2">
        <f t="shared" si="3"/>
        <v>9.8316359530035697</v>
      </c>
      <c r="J12" s="2">
        <f t="shared" si="4"/>
        <v>7.3297199009963402E-3</v>
      </c>
      <c r="K12" s="2">
        <f t="shared" si="5"/>
        <v>4.3659520139961118E-3</v>
      </c>
    </row>
    <row r="13" spans="1:12" x14ac:dyDescent="0.25">
      <c r="A13" s="2">
        <v>2</v>
      </c>
      <c r="B13" s="3" t="s">
        <v>27</v>
      </c>
      <c r="C13" s="2">
        <v>4</v>
      </c>
      <c r="D13" s="8">
        <v>-3571.5169999999998</v>
      </c>
      <c r="E13" s="2">
        <v>1263</v>
      </c>
      <c r="F13" s="2">
        <f t="shared" si="0"/>
        <v>-3563.5169999999998</v>
      </c>
      <c r="G13" s="2">
        <f t="shared" si="1"/>
        <v>3.1796502384737677E-2</v>
      </c>
      <c r="H13" s="2">
        <f t="shared" si="2"/>
        <v>-3563.4852034976152</v>
      </c>
      <c r="I13" s="2">
        <f t="shared" si="3"/>
        <v>11.22755347449629</v>
      </c>
      <c r="J13" s="2">
        <f t="shared" si="4"/>
        <v>3.647268538158565E-3</v>
      </c>
      <c r="K13" s="2">
        <f t="shared" si="5"/>
        <v>2.1724976717859977E-3</v>
      </c>
    </row>
    <row r="14" spans="1:12" x14ac:dyDescent="0.25">
      <c r="A14" s="2">
        <v>17</v>
      </c>
      <c r="B14" s="3" t="s">
        <v>59</v>
      </c>
      <c r="C14" s="2">
        <v>5</v>
      </c>
      <c r="D14" s="12">
        <v>-3573.5149999999999</v>
      </c>
      <c r="E14" s="2">
        <v>1263</v>
      </c>
      <c r="F14" s="2">
        <f t="shared" si="0"/>
        <v>-3563.5149999999999</v>
      </c>
      <c r="G14" s="2">
        <f t="shared" si="1"/>
        <v>4.77326968973747E-2</v>
      </c>
      <c r="H14" s="2">
        <f t="shared" si="2"/>
        <v>-3563.4672673031023</v>
      </c>
      <c r="I14" s="2">
        <f t="shared" si="3"/>
        <v>11.245489669009203</v>
      </c>
      <c r="J14" s="2">
        <f t="shared" si="4"/>
        <v>3.6147057107328837E-3</v>
      </c>
      <c r="K14" s="2">
        <f t="shared" si="5"/>
        <v>2.1531016042826219E-3</v>
      </c>
    </row>
    <row r="15" spans="1:12" x14ac:dyDescent="0.25">
      <c r="A15" s="2">
        <v>21</v>
      </c>
      <c r="B15" s="3" t="s">
        <v>70</v>
      </c>
      <c r="C15" s="2">
        <v>6</v>
      </c>
      <c r="D15" s="6">
        <v>-3574.6309999999999</v>
      </c>
      <c r="E15" s="2">
        <v>1263</v>
      </c>
      <c r="F15" s="2">
        <f t="shared" si="0"/>
        <v>-3562.6309999999999</v>
      </c>
      <c r="G15" s="2">
        <f t="shared" si="1"/>
        <v>6.6878980891719744E-2</v>
      </c>
      <c r="H15" s="2">
        <f t="shared" si="2"/>
        <v>-3562.5641210191079</v>
      </c>
      <c r="I15" s="2">
        <f t="shared" si="3"/>
        <v>12.148635953003577</v>
      </c>
      <c r="J15" s="2">
        <f t="shared" si="4"/>
        <v>2.30121513383023E-3</v>
      </c>
      <c r="K15" s="2">
        <f t="shared" si="5"/>
        <v>1.3707201617375203E-3</v>
      </c>
    </row>
    <row r="16" spans="1:12" x14ac:dyDescent="0.25">
      <c r="A16" s="2">
        <v>18</v>
      </c>
      <c r="B16" s="3" t="s">
        <v>60</v>
      </c>
      <c r="C16" s="2">
        <v>5</v>
      </c>
      <c r="D16" s="12">
        <v>-3571.8939999999998</v>
      </c>
      <c r="E16" s="2">
        <v>1263</v>
      </c>
      <c r="F16" s="2">
        <f t="shared" si="0"/>
        <v>-3561.8939999999998</v>
      </c>
      <c r="G16" s="2">
        <f t="shared" si="1"/>
        <v>4.77326968973747E-2</v>
      </c>
      <c r="H16" s="2">
        <f t="shared" si="2"/>
        <v>-3561.8462673031022</v>
      </c>
      <c r="I16" s="2">
        <f t="shared" si="3"/>
        <v>12.866489669009297</v>
      </c>
      <c r="J16" s="2">
        <f t="shared" si="4"/>
        <v>1.6072271779157333E-3</v>
      </c>
      <c r="K16" s="2">
        <f t="shared" si="5"/>
        <v>9.5734582346272755E-4</v>
      </c>
    </row>
    <row r="17" spans="1:25" x14ac:dyDescent="0.25">
      <c r="A17" s="2">
        <v>3</v>
      </c>
      <c r="B17" s="3" t="s">
        <v>28</v>
      </c>
      <c r="C17" s="2">
        <v>4</v>
      </c>
      <c r="D17" s="8">
        <v>-3568.5340000000001</v>
      </c>
      <c r="E17" s="2">
        <v>1263</v>
      </c>
      <c r="F17" s="2">
        <f t="shared" si="0"/>
        <v>-3560.5340000000001</v>
      </c>
      <c r="G17" s="2">
        <f t="shared" si="1"/>
        <v>3.1796502384737677E-2</v>
      </c>
      <c r="H17" s="2">
        <f t="shared" si="2"/>
        <v>-3560.5022034976155</v>
      </c>
      <c r="I17" s="2">
        <f t="shared" si="3"/>
        <v>14.21055347449601</v>
      </c>
      <c r="J17" s="2">
        <f t="shared" si="4"/>
        <v>8.2076252829821393E-4</v>
      </c>
      <c r="K17" s="2">
        <f t="shared" si="5"/>
        <v>4.8888768763851798E-4</v>
      </c>
    </row>
    <row r="18" spans="1:25" x14ac:dyDescent="0.25">
      <c r="A18" s="2">
        <v>20</v>
      </c>
      <c r="B18" s="3" t="s">
        <v>66</v>
      </c>
      <c r="C18" s="2">
        <v>5</v>
      </c>
      <c r="D18" s="12">
        <v>-3568.9119999999998</v>
      </c>
      <c r="E18" s="2">
        <v>1263</v>
      </c>
      <c r="F18" s="2">
        <f t="shared" si="0"/>
        <v>-3558.9119999999998</v>
      </c>
      <c r="G18" s="2">
        <f t="shared" si="1"/>
        <v>4.77326968973747E-2</v>
      </c>
      <c r="H18" s="2">
        <f t="shared" si="2"/>
        <v>-3558.8642673031022</v>
      </c>
      <c r="I18" s="2">
        <f t="shared" si="3"/>
        <v>15.848489669009268</v>
      </c>
      <c r="J18" s="2">
        <f t="shared" si="4"/>
        <v>3.6186301313706281E-4</v>
      </c>
      <c r="K18" s="2">
        <f t="shared" si="5"/>
        <v>2.1554391877671967E-4</v>
      </c>
    </row>
    <row r="19" spans="1:25" x14ac:dyDescent="0.25">
      <c r="A19" s="2">
        <v>8</v>
      </c>
      <c r="B19" s="3" t="s">
        <v>40</v>
      </c>
      <c r="C19" s="2">
        <v>5</v>
      </c>
      <c r="D19" s="12">
        <v>-3282.384</v>
      </c>
      <c r="E19" s="2">
        <v>1263</v>
      </c>
      <c r="F19" s="2">
        <f t="shared" si="0"/>
        <v>-3272.384</v>
      </c>
      <c r="G19" s="2">
        <f t="shared" si="1"/>
        <v>4.77326968973747E-2</v>
      </c>
      <c r="H19" s="2">
        <f t="shared" si="2"/>
        <v>-3272.3362673031024</v>
      </c>
      <c r="I19" s="2">
        <f t="shared" si="3"/>
        <v>302.37648966900906</v>
      </c>
      <c r="J19" s="2">
        <f t="shared" si="4"/>
        <v>2.1866513355949961E-66</v>
      </c>
      <c r="K19" s="2">
        <f t="shared" si="5"/>
        <v>1.3024801672503949E-66</v>
      </c>
    </row>
    <row r="20" spans="1:25" x14ac:dyDescent="0.25">
      <c r="A20" s="2">
        <v>1</v>
      </c>
      <c r="B20" s="2" t="s">
        <v>11</v>
      </c>
      <c r="C20" s="2">
        <v>3</v>
      </c>
      <c r="D20">
        <v>-3274.0720000000001</v>
      </c>
      <c r="E20" s="2">
        <v>1263</v>
      </c>
      <c r="F20" s="2">
        <f t="shared" si="0"/>
        <v>-3268.0720000000001</v>
      </c>
      <c r="G20" s="2">
        <f t="shared" si="1"/>
        <v>1.9062748212867357E-2</v>
      </c>
      <c r="H20" s="2">
        <f t="shared" si="2"/>
        <v>-3268.0529372517872</v>
      </c>
      <c r="I20" s="2">
        <f t="shared" si="3"/>
        <v>306.65981972032432</v>
      </c>
      <c r="J20" s="2">
        <f t="shared" si="4"/>
        <v>2.5684211470113944E-67</v>
      </c>
      <c r="K20" s="2">
        <f t="shared" si="5"/>
        <v>1.5298815822498645E-67</v>
      </c>
    </row>
    <row r="21" spans="1:25" x14ac:dyDescent="0.25">
      <c r="A21" s="2">
        <v>7</v>
      </c>
      <c r="B21" s="3" t="s">
        <v>37</v>
      </c>
      <c r="C21" s="2">
        <v>5</v>
      </c>
      <c r="D21" s="12">
        <v>-3277.47</v>
      </c>
      <c r="E21" s="2">
        <v>1263</v>
      </c>
      <c r="F21" s="2">
        <f t="shared" si="0"/>
        <v>-3267.47</v>
      </c>
      <c r="G21" s="2">
        <f t="shared" si="1"/>
        <v>4.77326968973747E-2</v>
      </c>
      <c r="H21" s="2">
        <f t="shared" si="2"/>
        <v>-3267.4222673031022</v>
      </c>
      <c r="I21" s="2">
        <f t="shared" si="3"/>
        <v>307.29048966900928</v>
      </c>
      <c r="J21" s="2">
        <f t="shared" si="4"/>
        <v>1.8737774050341171E-67</v>
      </c>
      <c r="K21" s="2">
        <f t="shared" si="5"/>
        <v>1.1161166246171398E-67</v>
      </c>
    </row>
    <row r="22" spans="1:25" x14ac:dyDescent="0.25">
      <c r="A22" s="2">
        <v>6</v>
      </c>
      <c r="B22" s="3" t="s">
        <v>35</v>
      </c>
      <c r="C22" s="2">
        <v>4</v>
      </c>
      <c r="D22" s="12">
        <v>-3274.3319999999999</v>
      </c>
      <c r="E22" s="2">
        <v>1263</v>
      </c>
      <c r="F22" s="2">
        <f t="shared" si="0"/>
        <v>-3266.3319999999999</v>
      </c>
      <c r="G22" s="2">
        <f t="shared" si="1"/>
        <v>3.1796502384737677E-2</v>
      </c>
      <c r="H22" s="2">
        <f t="shared" si="2"/>
        <v>-3266.3002034976153</v>
      </c>
      <c r="I22" s="2">
        <f t="shared" si="3"/>
        <v>308.41255347449624</v>
      </c>
      <c r="J22" s="2">
        <f t="shared" si="4"/>
        <v>1.0692147423064161E-67</v>
      </c>
      <c r="K22" s="2">
        <f t="shared" si="5"/>
        <v>6.3687839653088022E-68</v>
      </c>
    </row>
    <row r="23" spans="1:25" x14ac:dyDescent="0.25">
      <c r="A23" s="2">
        <v>5</v>
      </c>
      <c r="B23" s="10" t="s">
        <v>33</v>
      </c>
      <c r="C23" s="2">
        <v>4</v>
      </c>
      <c r="D23" s="8">
        <v>-3274.2869999999998</v>
      </c>
      <c r="E23" s="2">
        <v>1263</v>
      </c>
      <c r="F23" s="2">
        <f t="shared" si="0"/>
        <v>-3266.2869999999998</v>
      </c>
      <c r="G23" s="2">
        <f t="shared" si="1"/>
        <v>3.1796502384737677E-2</v>
      </c>
      <c r="H23" s="2">
        <f t="shared" si="2"/>
        <v>-3266.2552034976152</v>
      </c>
      <c r="I23" s="2">
        <f t="shared" si="3"/>
        <v>308.45755347449631</v>
      </c>
      <c r="J23" s="2">
        <f t="shared" si="4"/>
        <v>1.0454260371154146E-67</v>
      </c>
      <c r="K23" s="2">
        <f t="shared" si="5"/>
        <v>6.2270864014975369E-68</v>
      </c>
    </row>
    <row r="24" spans="1:25" x14ac:dyDescent="0.25">
      <c r="A24" s="2">
        <v>9</v>
      </c>
      <c r="B24" s="3" t="s">
        <v>41</v>
      </c>
      <c r="C24" s="2">
        <v>7</v>
      </c>
      <c r="D24" s="24">
        <v>-3277.47</v>
      </c>
      <c r="E24" s="2">
        <v>1263</v>
      </c>
      <c r="F24" s="2">
        <f t="shared" si="0"/>
        <v>-3263.47</v>
      </c>
      <c r="G24" s="2">
        <f t="shared" si="1"/>
        <v>8.9243027888446222E-2</v>
      </c>
      <c r="H24" s="2">
        <f t="shared" si="2"/>
        <v>-3263.3807569721112</v>
      </c>
      <c r="I24" s="2">
        <f t="shared" si="3"/>
        <v>311.33200000000033</v>
      </c>
      <c r="J24" s="2">
        <f t="shared" si="4"/>
        <v>2.4837917489869416E-68</v>
      </c>
      <c r="K24" s="2">
        <f t="shared" si="5"/>
        <v>1.4794720310338743E-68</v>
      </c>
    </row>
    <row r="28" spans="1:25" x14ac:dyDescent="0.25">
      <c r="A28" s="3" t="s">
        <v>12</v>
      </c>
      <c r="B28" s="3"/>
      <c r="C28" s="3"/>
      <c r="D28" s="3"/>
      <c r="E28" s="3"/>
      <c r="F28" s="3" t="s">
        <v>17</v>
      </c>
      <c r="G28" s="3"/>
      <c r="H28" s="3"/>
      <c r="I28" s="3"/>
      <c r="J28" s="3"/>
      <c r="K28" s="3" t="s">
        <v>18</v>
      </c>
      <c r="L28" s="3"/>
      <c r="M28" s="3"/>
      <c r="N28" s="3"/>
      <c r="O28" s="3"/>
      <c r="P28" s="3" t="s">
        <v>19</v>
      </c>
      <c r="Q28" s="3"/>
      <c r="R28" s="3"/>
      <c r="S28" s="3"/>
      <c r="T28" s="3"/>
      <c r="U28" s="3" t="s">
        <v>32</v>
      </c>
      <c r="Y28" s="3"/>
    </row>
    <row r="29" spans="1:25" x14ac:dyDescent="0.25">
      <c r="A29" s="3" t="s">
        <v>10</v>
      </c>
      <c r="B29" s="3"/>
      <c r="C29" s="3"/>
      <c r="D29" s="3"/>
      <c r="E29" s="3"/>
      <c r="F29" s="3" t="s">
        <v>27</v>
      </c>
      <c r="G29" s="3"/>
      <c r="H29" s="3"/>
      <c r="I29" s="3"/>
      <c r="J29" s="3"/>
      <c r="K29" s="3" t="s">
        <v>28</v>
      </c>
      <c r="L29" s="3"/>
      <c r="P29" s="3" t="s">
        <v>31</v>
      </c>
      <c r="U29" s="3" t="s">
        <v>33</v>
      </c>
      <c r="Y29" s="3"/>
    </row>
    <row r="30" spans="1:25" x14ac:dyDescent="0.25">
      <c r="A30" t="s">
        <v>13</v>
      </c>
      <c r="F30" s="11" t="s">
        <v>13</v>
      </c>
      <c r="K30" s="6" t="s">
        <v>13</v>
      </c>
      <c r="P30" t="s">
        <v>13</v>
      </c>
      <c r="U30" t="s">
        <v>13</v>
      </c>
    </row>
    <row r="31" spans="1:25" x14ac:dyDescent="0.25">
      <c r="B31" t="s">
        <v>14</v>
      </c>
      <c r="C31" t="s">
        <v>15</v>
      </c>
      <c r="D31" t="s">
        <v>16</v>
      </c>
      <c r="F31" s="11"/>
      <c r="G31" t="s">
        <v>14</v>
      </c>
      <c r="H31" t="s">
        <v>15</v>
      </c>
      <c r="I31" t="s">
        <v>16</v>
      </c>
      <c r="L31" t="s">
        <v>14</v>
      </c>
      <c r="M31" t="s">
        <v>15</v>
      </c>
      <c r="N31" t="s">
        <v>16</v>
      </c>
      <c r="Q31" t="s">
        <v>14</v>
      </c>
      <c r="R31" t="s">
        <v>15</v>
      </c>
      <c r="S31" t="s">
        <v>16</v>
      </c>
      <c r="V31" t="s">
        <v>14</v>
      </c>
      <c r="W31" t="s">
        <v>15</v>
      </c>
      <c r="X31" t="s">
        <v>16</v>
      </c>
    </row>
    <row r="32" spans="1:25" x14ac:dyDescent="0.25">
      <c r="A32" t="s">
        <v>24</v>
      </c>
      <c r="B32">
        <v>-7.5780864000000001</v>
      </c>
      <c r="C32">
        <v>7.0152140000000002E-2</v>
      </c>
      <c r="F32" s="12" t="s">
        <v>24</v>
      </c>
      <c r="G32" s="12">
        <v>-7.5645996999999996</v>
      </c>
      <c r="H32" s="12">
        <v>6.2358108000000002E-2</v>
      </c>
      <c r="I32" s="6"/>
      <c r="J32" s="6"/>
      <c r="K32" s="6" t="s">
        <v>24</v>
      </c>
      <c r="L32" s="12">
        <v>-7.5284979200000004</v>
      </c>
      <c r="M32" s="12">
        <v>6.2495989000000002E-2</v>
      </c>
      <c r="N32" s="6"/>
      <c r="O32" s="6"/>
      <c r="P32" s="6" t="s">
        <v>24</v>
      </c>
      <c r="Q32" s="12">
        <v>-7.76165986</v>
      </c>
      <c r="R32" s="12">
        <v>9.5273971999999998E-2</v>
      </c>
      <c r="S32" s="6"/>
      <c r="T32" s="6"/>
      <c r="U32" s="6" t="s">
        <v>24</v>
      </c>
      <c r="V32" s="12">
        <v>-7.5850325429999996</v>
      </c>
      <c r="W32" s="12">
        <v>7.1720752999999998E-2</v>
      </c>
      <c r="X32" s="6"/>
    </row>
    <row r="33" spans="1:24" x14ac:dyDescent="0.25">
      <c r="A33" t="s">
        <v>25</v>
      </c>
      <c r="B33">
        <v>2.8662692000000001</v>
      </c>
      <c r="C33">
        <v>1.5871634999999999E-2</v>
      </c>
      <c r="F33" s="12" t="s">
        <v>29</v>
      </c>
      <c r="G33" s="12">
        <v>6.3451460000000001E-2</v>
      </c>
      <c r="H33" s="12">
        <v>3.4652419999999999E-3</v>
      </c>
      <c r="I33" s="6"/>
      <c r="J33" s="6"/>
      <c r="K33" s="6" t="s">
        <v>30</v>
      </c>
      <c r="L33" s="12">
        <v>1.430116E-2</v>
      </c>
      <c r="M33" s="12">
        <v>7.8547399999999998E-4</v>
      </c>
      <c r="N33" s="6"/>
      <c r="O33" s="6"/>
      <c r="P33" s="6" t="s">
        <v>29</v>
      </c>
      <c r="Q33" s="12">
        <v>0.40692502000000003</v>
      </c>
      <c r="R33" s="12">
        <v>0.125834155</v>
      </c>
      <c r="S33" s="6"/>
      <c r="T33" s="6"/>
      <c r="U33" s="6" t="s">
        <v>34</v>
      </c>
      <c r="V33" s="12">
        <v>1.4028669999999999E-3</v>
      </c>
      <c r="W33" s="12">
        <v>3.0209579999999998E-3</v>
      </c>
      <c r="X33" s="6"/>
    </row>
    <row r="34" spans="1:24" x14ac:dyDescent="0.25">
      <c r="A34" t="s">
        <v>26</v>
      </c>
      <c r="B34">
        <v>6.6211699999999998E-2</v>
      </c>
      <c r="C34">
        <v>1.3164229999999999E-3</v>
      </c>
      <c r="F34" s="12" t="s">
        <v>25</v>
      </c>
      <c r="G34" s="12">
        <v>2.8539500599999998</v>
      </c>
      <c r="H34" s="12">
        <v>1.4123314999999999E-2</v>
      </c>
      <c r="I34" s="6"/>
      <c r="J34" s="6"/>
      <c r="K34" s="6" t="s">
        <v>25</v>
      </c>
      <c r="L34" s="12">
        <v>2.8458096400000001</v>
      </c>
      <c r="M34" s="12">
        <v>1.4170688000000001E-2</v>
      </c>
      <c r="N34" s="6"/>
      <c r="O34" s="6"/>
      <c r="P34" s="6" t="s">
        <v>25</v>
      </c>
      <c r="Q34" s="12">
        <v>2.8986266000000001</v>
      </c>
      <c r="R34" s="12">
        <v>2.1590672000000002E-2</v>
      </c>
      <c r="S34" s="6"/>
      <c r="T34" s="6"/>
      <c r="U34" s="6" t="s">
        <v>25</v>
      </c>
      <c r="V34" s="12">
        <v>2.866779637</v>
      </c>
      <c r="W34" s="12">
        <v>1.5908228999999999E-2</v>
      </c>
      <c r="X34" s="6"/>
    </row>
    <row r="35" spans="1:24" x14ac:dyDescent="0.25">
      <c r="F35" s="22" t="s">
        <v>26</v>
      </c>
      <c r="G35" s="12">
        <v>5.8851359999999998E-2</v>
      </c>
      <c r="H35" s="12">
        <v>1.1696090000000001E-3</v>
      </c>
      <c r="I35" s="6"/>
      <c r="J35" s="20"/>
      <c r="K35" s="20" t="s">
        <v>26</v>
      </c>
      <c r="L35" s="12">
        <v>5.89294E-2</v>
      </c>
      <c r="M35" s="12">
        <v>1.1714169999999999E-3</v>
      </c>
      <c r="N35" s="20"/>
      <c r="O35" s="20"/>
      <c r="P35" s="6" t="s">
        <v>30</v>
      </c>
      <c r="Q35" s="12">
        <v>-7.7782550000000006E-2</v>
      </c>
      <c r="R35" s="12">
        <v>2.8485329E-2</v>
      </c>
      <c r="S35" s="6"/>
      <c r="T35" s="6"/>
      <c r="U35" s="6" t="s">
        <v>26</v>
      </c>
      <c r="V35" s="12">
        <v>6.6206792E-2</v>
      </c>
      <c r="W35" s="12">
        <v>1.316347E-3</v>
      </c>
      <c r="X35" s="6"/>
    </row>
    <row r="36" spans="1:24" x14ac:dyDescent="0.25">
      <c r="A36">
        <v>-2</v>
      </c>
      <c r="B36" t="s">
        <v>84</v>
      </c>
      <c r="C36" t="s">
        <v>85</v>
      </c>
      <c r="D36">
        <v>-3274.0720000000001</v>
      </c>
      <c r="F36" s="21"/>
      <c r="G36" s="12"/>
      <c r="H36" s="6"/>
      <c r="I36" s="6"/>
      <c r="J36" s="20"/>
      <c r="K36" s="6"/>
      <c r="L36" s="12"/>
      <c r="M36" s="20"/>
      <c r="N36" s="20"/>
      <c r="O36" s="20"/>
      <c r="P36" s="6" t="s">
        <v>26</v>
      </c>
      <c r="Q36" s="12">
        <v>5.8686189999999999E-2</v>
      </c>
      <c r="R36" s="12">
        <v>1.166558E-3</v>
      </c>
      <c r="S36" s="6"/>
      <c r="T36" s="6"/>
      <c r="U36" s="6"/>
      <c r="V36" s="12"/>
      <c r="W36" s="6"/>
      <c r="X36" s="6"/>
    </row>
    <row r="37" spans="1:24" x14ac:dyDescent="0.25">
      <c r="F37" s="14">
        <v>-2</v>
      </c>
      <c r="G37" t="s">
        <v>84</v>
      </c>
      <c r="H37" t="s">
        <v>85</v>
      </c>
      <c r="I37" s="8">
        <v>-3571.5169999999998</v>
      </c>
      <c r="J37" s="7"/>
      <c r="K37" s="7">
        <v>-2</v>
      </c>
      <c r="L37" s="7" t="s">
        <v>84</v>
      </c>
      <c r="M37" s="7" t="s">
        <v>85</v>
      </c>
      <c r="N37" s="8">
        <v>-3568.5340000000001</v>
      </c>
      <c r="O37" s="7"/>
      <c r="Q37" s="11"/>
      <c r="U37">
        <v>-2</v>
      </c>
      <c r="V37" t="s">
        <v>84</v>
      </c>
      <c r="W37" t="s">
        <v>85</v>
      </c>
      <c r="X37" s="8">
        <v>-3274.2869999999998</v>
      </c>
    </row>
    <row r="38" spans="1:24" x14ac:dyDescent="0.25">
      <c r="F38" s="15"/>
      <c r="J38" s="7"/>
      <c r="K38" s="7"/>
      <c r="L38" s="7"/>
      <c r="M38" s="7"/>
      <c r="N38" s="7"/>
      <c r="O38" s="7"/>
      <c r="P38">
        <v>-2</v>
      </c>
      <c r="Q38" t="s">
        <v>84</v>
      </c>
      <c r="R38" t="s">
        <v>85</v>
      </c>
      <c r="S38" s="8">
        <v>-3578.9630000000002</v>
      </c>
    </row>
    <row r="39" spans="1:24" x14ac:dyDescent="0.25">
      <c r="J39" s="7"/>
      <c r="K39" s="7"/>
      <c r="L39" s="7"/>
      <c r="M39" s="7"/>
      <c r="N39" s="7"/>
      <c r="O39" s="7"/>
    </row>
    <row r="40" spans="1:24" x14ac:dyDescent="0.25">
      <c r="A40" s="3" t="s">
        <v>20</v>
      </c>
      <c r="F40" s="3" t="s">
        <v>21</v>
      </c>
      <c r="G40" s="7"/>
      <c r="H40" s="7"/>
      <c r="I40" s="7"/>
      <c r="J40" s="7"/>
      <c r="K40" s="3" t="s">
        <v>22</v>
      </c>
      <c r="L40" t="s">
        <v>149</v>
      </c>
      <c r="P40" s="3" t="s">
        <v>23</v>
      </c>
      <c r="Q40" s="3"/>
      <c r="R40" s="3"/>
      <c r="S40" s="3"/>
      <c r="T40" s="3"/>
      <c r="U40" s="3" t="s">
        <v>46</v>
      </c>
      <c r="V40" s="3"/>
      <c r="W40" s="3"/>
      <c r="X40" s="3"/>
    </row>
    <row r="41" spans="1:24" x14ac:dyDescent="0.25">
      <c r="A41" s="3" t="s">
        <v>35</v>
      </c>
      <c r="F41" s="3" t="s">
        <v>37</v>
      </c>
      <c r="G41" s="7"/>
      <c r="H41" s="7"/>
      <c r="I41" s="7"/>
      <c r="J41" s="7"/>
      <c r="K41" s="3" t="s">
        <v>40</v>
      </c>
      <c r="P41" s="3" t="s">
        <v>41</v>
      </c>
      <c r="Q41" s="3"/>
      <c r="R41" s="3"/>
      <c r="S41" s="3"/>
      <c r="T41" s="3"/>
      <c r="U41" s="3" t="s">
        <v>45</v>
      </c>
      <c r="V41" s="3"/>
      <c r="W41" s="3"/>
      <c r="X41" s="3"/>
    </row>
    <row r="42" spans="1:24" x14ac:dyDescent="0.25">
      <c r="A42" s="6" t="s">
        <v>13</v>
      </c>
      <c r="B42" s="6"/>
      <c r="C42" s="6"/>
      <c r="D42" s="6"/>
      <c r="E42" s="6"/>
      <c r="F42" s="20" t="s">
        <v>13</v>
      </c>
      <c r="G42" s="20"/>
      <c r="H42" s="20"/>
      <c r="I42" s="20"/>
      <c r="J42" s="20"/>
      <c r="K42" s="6" t="s">
        <v>13</v>
      </c>
      <c r="L42" s="6"/>
      <c r="M42" s="6"/>
      <c r="N42" s="6"/>
      <c r="O42" s="6"/>
      <c r="P42" s="3" t="s">
        <v>13</v>
      </c>
      <c r="Q42" s="6"/>
      <c r="R42" s="6"/>
      <c r="S42" s="6"/>
      <c r="T42" s="6"/>
      <c r="U42" s="6" t="s">
        <v>13</v>
      </c>
      <c r="V42" s="6"/>
      <c r="W42" s="6"/>
      <c r="X42" s="6"/>
    </row>
    <row r="43" spans="1:24" x14ac:dyDescent="0.25">
      <c r="A43" s="6"/>
      <c r="B43" s="6" t="s">
        <v>14</v>
      </c>
      <c r="C43" s="6" t="s">
        <v>15</v>
      </c>
      <c r="D43" s="6" t="s">
        <v>16</v>
      </c>
      <c r="E43" s="6"/>
      <c r="F43" s="20"/>
      <c r="G43" s="20" t="s">
        <v>14</v>
      </c>
      <c r="H43" s="20" t="s">
        <v>15</v>
      </c>
      <c r="I43" s="20" t="s">
        <v>16</v>
      </c>
      <c r="J43" s="20"/>
      <c r="K43" s="6"/>
      <c r="L43" s="6" t="s">
        <v>14</v>
      </c>
      <c r="M43" s="6" t="s">
        <v>15</v>
      </c>
      <c r="N43" s="6" t="s">
        <v>16</v>
      </c>
      <c r="O43" s="6"/>
      <c r="P43" s="6"/>
      <c r="Q43" s="6" t="s">
        <v>14</v>
      </c>
      <c r="R43" s="6" t="s">
        <v>15</v>
      </c>
      <c r="S43" s="6" t="s">
        <v>16</v>
      </c>
      <c r="T43" s="6"/>
      <c r="U43" s="6"/>
      <c r="V43" s="6" t="s">
        <v>14</v>
      </c>
      <c r="W43" s="6" t="s">
        <v>15</v>
      </c>
      <c r="X43" s="6" t="s">
        <v>16</v>
      </c>
    </row>
    <row r="44" spans="1:24" x14ac:dyDescent="0.25">
      <c r="A44" s="6" t="s">
        <v>24</v>
      </c>
      <c r="B44" s="16">
        <v>-7.5805832006999996</v>
      </c>
      <c r="C44" s="12">
        <v>7.0313931299999993E-2</v>
      </c>
      <c r="D44" s="6"/>
      <c r="E44" s="6"/>
      <c r="F44" s="20" t="s">
        <v>24</v>
      </c>
      <c r="G44" s="12">
        <v>-6.8827932399999998</v>
      </c>
      <c r="H44" s="12">
        <v>0.394320579</v>
      </c>
      <c r="I44" s="20"/>
      <c r="J44" s="20"/>
      <c r="K44" s="6" t="s">
        <v>24</v>
      </c>
      <c r="L44" s="12">
        <v>-7.4373706799999999</v>
      </c>
      <c r="M44" s="12">
        <v>9.4957444000000002E-2</v>
      </c>
      <c r="N44" s="6"/>
      <c r="O44" s="6"/>
      <c r="P44" s="6" t="s">
        <v>24</v>
      </c>
      <c r="Q44" s="12">
        <v>-6.8927152999999999</v>
      </c>
      <c r="R44" s="12">
        <v>0.39442279200000002</v>
      </c>
      <c r="S44" s="6"/>
      <c r="T44" s="6"/>
      <c r="U44" s="6" t="s">
        <v>24</v>
      </c>
      <c r="V44" s="12">
        <v>-6.9424758799999999</v>
      </c>
      <c r="W44" s="24">
        <v>0.349956404</v>
      </c>
      <c r="X44" s="6"/>
    </row>
    <row r="45" spans="1:24" x14ac:dyDescent="0.25">
      <c r="A45" s="6" t="s">
        <v>36</v>
      </c>
      <c r="B45" s="16">
        <v>3.4984429999999997E-4</v>
      </c>
      <c r="C45" s="12">
        <v>6.855699E-4</v>
      </c>
      <c r="D45" s="6"/>
      <c r="E45" s="6"/>
      <c r="F45" s="20" t="s">
        <v>34</v>
      </c>
      <c r="G45" s="12">
        <v>-0.20949656999999999</v>
      </c>
      <c r="H45" s="12">
        <v>0.11655945199999999</v>
      </c>
      <c r="I45" s="20"/>
      <c r="J45" s="20"/>
      <c r="K45" s="6" t="s">
        <v>38</v>
      </c>
      <c r="L45" s="12">
        <v>-0.31700296</v>
      </c>
      <c r="M45" s="12">
        <v>0.14043771899999999</v>
      </c>
      <c r="N45" s="6"/>
      <c r="O45" s="6"/>
      <c r="P45" s="6" t="s">
        <v>34</v>
      </c>
      <c r="Q45" s="12">
        <v>-0.20662382000000001</v>
      </c>
      <c r="R45" s="12">
        <v>0.11658966799999999</v>
      </c>
      <c r="S45" s="6"/>
      <c r="T45" s="6"/>
      <c r="U45" s="6" t="s">
        <v>34</v>
      </c>
      <c r="V45" s="12">
        <v>-0.18977595</v>
      </c>
      <c r="W45" s="24">
        <v>0.10344656100000001</v>
      </c>
      <c r="X45" s="6"/>
    </row>
    <row r="46" spans="1:24" x14ac:dyDescent="0.25">
      <c r="A46" s="6" t="s">
        <v>25</v>
      </c>
      <c r="B46" s="16">
        <v>2.8656650215999999</v>
      </c>
      <c r="C46" s="12">
        <v>1.59139911E-2</v>
      </c>
      <c r="D46" s="6"/>
      <c r="E46" s="6"/>
      <c r="F46" s="20" t="s">
        <v>25</v>
      </c>
      <c r="G46" s="12">
        <v>2.70740136</v>
      </c>
      <c r="H46" s="12">
        <v>8.9424922000000004E-2</v>
      </c>
      <c r="I46" s="20"/>
      <c r="J46" s="20"/>
      <c r="K46" s="6" t="s">
        <v>25</v>
      </c>
      <c r="L46" s="12">
        <v>2.83377897</v>
      </c>
      <c r="M46" s="12">
        <v>2.1466270999999999E-2</v>
      </c>
      <c r="N46" s="6"/>
      <c r="O46" s="6"/>
      <c r="P46" s="6" t="s">
        <v>42</v>
      </c>
      <c r="Q46" s="12">
        <v>0</v>
      </c>
      <c r="R46" s="12">
        <v>0.2159238</v>
      </c>
      <c r="S46" s="6"/>
      <c r="T46" s="6"/>
      <c r="U46" s="6" t="s">
        <v>29</v>
      </c>
      <c r="V46" s="12">
        <v>6.4104659999999994E-2</v>
      </c>
      <c r="W46" s="24">
        <v>3.468615E-3</v>
      </c>
      <c r="X46" s="6"/>
    </row>
    <row r="47" spans="1:24" x14ac:dyDescent="0.25">
      <c r="A47" s="6" t="s">
        <v>26</v>
      </c>
      <c r="B47" s="16">
        <v>6.6203911200000007E-2</v>
      </c>
      <c r="C47" s="12">
        <v>1.3162389E-3</v>
      </c>
      <c r="D47" s="6"/>
      <c r="E47" s="6"/>
      <c r="F47" s="20" t="s">
        <v>36</v>
      </c>
      <c r="G47" s="12">
        <v>4.7881260000000002E-2</v>
      </c>
      <c r="H47" s="12">
        <v>2.6452909E-2</v>
      </c>
      <c r="I47" s="20"/>
      <c r="J47" s="20"/>
      <c r="K47" s="6" t="s">
        <v>39</v>
      </c>
      <c r="L47" s="12">
        <v>7.3226200000000005E-2</v>
      </c>
      <c r="M47" s="12">
        <v>3.1778431000000003E-2</v>
      </c>
      <c r="N47" s="6"/>
      <c r="O47" s="6"/>
      <c r="P47" s="6" t="s">
        <v>25</v>
      </c>
      <c r="Q47" s="12">
        <v>2.7096632</v>
      </c>
      <c r="R47" s="12">
        <v>8.9448102000000002E-2</v>
      </c>
      <c r="S47" s="6"/>
      <c r="T47" s="6"/>
      <c r="U47" s="6" t="s">
        <v>25</v>
      </c>
      <c r="V47" s="12">
        <v>2.7081724299999999</v>
      </c>
      <c r="W47" s="24">
        <v>7.9361574000000004E-2</v>
      </c>
      <c r="X47" s="6"/>
    </row>
    <row r="48" spans="1:24" x14ac:dyDescent="0.25">
      <c r="A48" s="6"/>
      <c r="B48" s="12"/>
      <c r="C48" s="6"/>
      <c r="D48" s="6"/>
      <c r="E48" s="6"/>
      <c r="F48" s="20" t="s">
        <v>26</v>
      </c>
      <c r="G48" s="12">
        <v>6.6103229999999999E-2</v>
      </c>
      <c r="H48" s="12">
        <v>1.313682E-3</v>
      </c>
      <c r="I48" s="20"/>
      <c r="J48" s="20"/>
      <c r="K48" s="6" t="s">
        <v>26</v>
      </c>
      <c r="L48" s="12">
        <v>6.5994330000000004E-2</v>
      </c>
      <c r="M48" s="12">
        <v>1.312096E-3</v>
      </c>
      <c r="N48" s="6"/>
      <c r="O48" s="6"/>
      <c r="P48" s="6" t="s">
        <v>36</v>
      </c>
      <c r="Q48" s="12">
        <v>4.7225860000000001E-2</v>
      </c>
      <c r="R48" s="12">
        <v>2.6459766999999999E-2</v>
      </c>
      <c r="S48" s="6"/>
      <c r="T48" s="6"/>
      <c r="U48" s="6" t="s">
        <v>36</v>
      </c>
      <c r="V48" s="12">
        <v>4.4425470000000002E-2</v>
      </c>
      <c r="W48" s="24">
        <v>2.3476542999999999E-2</v>
      </c>
      <c r="X48" s="6"/>
    </row>
    <row r="49" spans="1:24" x14ac:dyDescent="0.25">
      <c r="A49" s="6">
        <v>-2</v>
      </c>
      <c r="B49" s="6" t="s">
        <v>84</v>
      </c>
      <c r="C49" s="6" t="s">
        <v>85</v>
      </c>
      <c r="D49" s="12">
        <v>-3274.3319999999999</v>
      </c>
      <c r="E49" s="6"/>
      <c r="F49" s="6"/>
      <c r="G49" s="12"/>
      <c r="H49" s="20"/>
      <c r="I49" s="20"/>
      <c r="J49" s="20"/>
      <c r="K49" s="6"/>
      <c r="L49" s="12"/>
      <c r="M49" s="6"/>
      <c r="N49" s="6"/>
      <c r="O49" s="6"/>
      <c r="P49" s="6" t="s">
        <v>43</v>
      </c>
      <c r="Q49" s="12">
        <v>0</v>
      </c>
      <c r="R49" s="12">
        <v>5.8096400999999999E-2</v>
      </c>
      <c r="S49" s="6"/>
      <c r="T49" s="6"/>
      <c r="U49" s="6" t="s">
        <v>26</v>
      </c>
      <c r="V49" s="12">
        <v>5.866437E-2</v>
      </c>
      <c r="W49" s="24">
        <v>1.1661289999999999E-3</v>
      </c>
      <c r="X49" s="6"/>
    </row>
    <row r="50" spans="1:24" x14ac:dyDescent="0.25">
      <c r="A50" s="6"/>
      <c r="B50" s="6"/>
      <c r="C50" s="6"/>
      <c r="D50" s="6"/>
      <c r="E50" s="6"/>
      <c r="F50" s="20">
        <v>-2</v>
      </c>
      <c r="G50" s="20" t="s">
        <v>84</v>
      </c>
      <c r="H50" s="20" t="s">
        <v>85</v>
      </c>
      <c r="I50" s="12">
        <v>-3277.47</v>
      </c>
      <c r="J50" s="20"/>
      <c r="K50" s="6">
        <v>-2</v>
      </c>
      <c r="L50" s="6" t="s">
        <v>84</v>
      </c>
      <c r="M50" s="6" t="s">
        <v>85</v>
      </c>
      <c r="N50" s="12">
        <v>-3282.384</v>
      </c>
      <c r="O50" s="6"/>
      <c r="P50" s="6" t="s">
        <v>26</v>
      </c>
      <c r="Q50" s="12">
        <v>6.6120399999999996E-2</v>
      </c>
      <c r="R50" s="12">
        <v>1.314536E-3</v>
      </c>
      <c r="S50" s="6"/>
      <c r="T50" s="6"/>
      <c r="U50" s="6"/>
      <c r="V50" s="12"/>
      <c r="W50" s="6"/>
      <c r="X50" s="6"/>
    </row>
    <row r="51" spans="1:24" x14ac:dyDescent="0.25">
      <c r="A51" s="6"/>
      <c r="B51" s="6"/>
      <c r="C51" s="6"/>
      <c r="D51" s="6"/>
      <c r="E51" s="6"/>
      <c r="F51" s="6"/>
      <c r="G51" s="6"/>
      <c r="H51" s="6"/>
      <c r="I51" s="6"/>
      <c r="J51" s="20"/>
      <c r="K51" s="20"/>
      <c r="L51" s="20"/>
      <c r="M51" s="20"/>
      <c r="N51" s="20"/>
      <c r="O51" s="20"/>
      <c r="P51" s="6"/>
      <c r="Q51" s="24"/>
      <c r="R51" s="6"/>
      <c r="S51" s="6"/>
      <c r="T51" s="6"/>
      <c r="U51" s="6">
        <v>-2</v>
      </c>
      <c r="V51" s="6" t="s">
        <v>84</v>
      </c>
      <c r="W51" s="6" t="s">
        <v>85</v>
      </c>
      <c r="X51" s="24">
        <v>-3579.9110000000001</v>
      </c>
    </row>
    <row r="52" spans="1:24" x14ac:dyDescent="0.25">
      <c r="A52" s="6"/>
      <c r="B52" s="6"/>
      <c r="C52" s="6"/>
      <c r="D52" s="6"/>
      <c r="E52" s="6"/>
      <c r="F52" s="6"/>
      <c r="G52" s="6"/>
      <c r="H52" s="6"/>
      <c r="I52" s="6"/>
      <c r="J52" s="3"/>
      <c r="K52" s="6"/>
      <c r="L52" s="6"/>
      <c r="M52" s="6"/>
      <c r="N52" s="6"/>
      <c r="O52" s="6"/>
      <c r="P52" s="6">
        <v>-2</v>
      </c>
      <c r="Q52" s="6" t="s">
        <v>84</v>
      </c>
      <c r="R52" s="6" t="s">
        <v>85</v>
      </c>
      <c r="S52" s="24">
        <v>-3277.47</v>
      </c>
      <c r="T52" s="6"/>
      <c r="U52" s="6"/>
      <c r="V52" s="6"/>
      <c r="W52" s="6"/>
      <c r="X52" s="6"/>
    </row>
    <row r="53" spans="1:24" x14ac:dyDescent="0.25">
      <c r="J53" s="3"/>
      <c r="S53" s="8"/>
    </row>
    <row r="54" spans="1:24" x14ac:dyDescent="0.25">
      <c r="A54" s="3" t="s">
        <v>44</v>
      </c>
      <c r="B54" s="3"/>
      <c r="C54" s="3"/>
      <c r="D54" s="3"/>
      <c r="E54" s="3"/>
      <c r="F54" s="3" t="s">
        <v>47</v>
      </c>
      <c r="J54" s="3"/>
      <c r="K54" s="3" t="s">
        <v>51</v>
      </c>
      <c r="L54" t="s">
        <v>149</v>
      </c>
      <c r="P54" s="3" t="s">
        <v>53</v>
      </c>
      <c r="Q54" t="s">
        <v>149</v>
      </c>
      <c r="U54" s="3" t="s">
        <v>55</v>
      </c>
      <c r="V54" t="s">
        <v>149</v>
      </c>
      <c r="W54" s="4"/>
    </row>
    <row r="55" spans="1:24" x14ac:dyDescent="0.25">
      <c r="A55" s="3" t="s">
        <v>49</v>
      </c>
      <c r="B55" s="3"/>
      <c r="C55" s="3"/>
      <c r="D55" s="3"/>
      <c r="E55" s="3"/>
      <c r="F55" s="3" t="s">
        <v>48</v>
      </c>
      <c r="K55" t="s">
        <v>50</v>
      </c>
      <c r="P55" t="s">
        <v>52</v>
      </c>
      <c r="U55" t="s">
        <v>54</v>
      </c>
      <c r="W55" s="4"/>
    </row>
    <row r="56" spans="1:24" x14ac:dyDescent="0.25">
      <c r="A56" t="s">
        <v>13</v>
      </c>
      <c r="F56" s="6" t="s">
        <v>13</v>
      </c>
      <c r="G56" s="6"/>
      <c r="H56" s="6"/>
      <c r="I56" s="6"/>
      <c r="K56" s="6" t="s">
        <v>13</v>
      </c>
      <c r="L56" s="6"/>
      <c r="M56" s="6"/>
      <c r="N56" s="6"/>
      <c r="P56" t="s">
        <v>13</v>
      </c>
      <c r="U56" t="s">
        <v>13</v>
      </c>
    </row>
    <row r="57" spans="1:24" x14ac:dyDescent="0.25">
      <c r="A57" s="6"/>
      <c r="B57" s="6" t="s">
        <v>14</v>
      </c>
      <c r="C57" s="6" t="s">
        <v>15</v>
      </c>
      <c r="D57" s="6" t="s">
        <v>16</v>
      </c>
      <c r="E57" s="6"/>
      <c r="F57" s="6"/>
      <c r="G57" s="6" t="s">
        <v>14</v>
      </c>
      <c r="H57" s="6" t="s">
        <v>15</v>
      </c>
      <c r="I57" s="6" t="s">
        <v>16</v>
      </c>
      <c r="J57" s="6"/>
      <c r="K57" s="6"/>
      <c r="L57" s="6" t="s">
        <v>14</v>
      </c>
      <c r="M57" s="6" t="s">
        <v>15</v>
      </c>
      <c r="N57" s="6" t="s">
        <v>16</v>
      </c>
      <c r="O57" s="6"/>
      <c r="P57" s="6"/>
      <c r="Q57" s="6" t="s">
        <v>14</v>
      </c>
      <c r="R57" s="6" t="s">
        <v>15</v>
      </c>
      <c r="S57" s="6" t="s">
        <v>16</v>
      </c>
      <c r="T57" s="6"/>
      <c r="U57" s="6"/>
      <c r="V57" s="6" t="s">
        <v>14</v>
      </c>
      <c r="W57" s="6" t="s">
        <v>15</v>
      </c>
      <c r="X57" s="6" t="s">
        <v>16</v>
      </c>
    </row>
    <row r="58" spans="1:24" x14ac:dyDescent="0.25">
      <c r="A58" s="6" t="s">
        <v>24</v>
      </c>
      <c r="B58" s="12">
        <v>-6.89858701</v>
      </c>
      <c r="C58" s="12">
        <v>0.35035689809999998</v>
      </c>
      <c r="D58" s="6"/>
      <c r="E58" s="6"/>
      <c r="F58" s="6" t="s">
        <v>24</v>
      </c>
      <c r="G58" s="12">
        <v>-7.1736833100000004</v>
      </c>
      <c r="H58" s="12">
        <v>0.35951385899999999</v>
      </c>
      <c r="I58" s="6"/>
      <c r="J58" s="6"/>
      <c r="K58" s="6" t="s">
        <v>24</v>
      </c>
      <c r="L58" s="12">
        <v>-7.4634498300000001</v>
      </c>
      <c r="M58" s="12">
        <v>8.4385212000000001E-2</v>
      </c>
      <c r="N58" s="6"/>
      <c r="O58" s="6"/>
      <c r="P58" s="6" t="s">
        <v>24</v>
      </c>
      <c r="Q58" s="12">
        <v>-7.4277407799999997</v>
      </c>
      <c r="R58" s="12">
        <v>8.4491912399999994E-2</v>
      </c>
      <c r="S58" s="6"/>
      <c r="T58" s="6"/>
      <c r="U58" s="6" t="s">
        <v>24</v>
      </c>
      <c r="V58" s="12">
        <v>-7.6657800900000002</v>
      </c>
      <c r="W58" s="12">
        <v>0.109924384</v>
      </c>
      <c r="X58" s="6"/>
    </row>
    <row r="59" spans="1:24" x14ac:dyDescent="0.25">
      <c r="A59" s="6" t="s">
        <v>34</v>
      </c>
      <c r="B59" s="12">
        <v>-0.191972</v>
      </c>
      <c r="C59" s="12">
        <v>0.1035670098</v>
      </c>
      <c r="D59" s="6"/>
      <c r="E59" s="6"/>
      <c r="F59" s="6" t="s">
        <v>34</v>
      </c>
      <c r="G59" s="12">
        <v>-0.17812902</v>
      </c>
      <c r="H59" s="12">
        <v>0.10324596799999999</v>
      </c>
      <c r="I59" s="6"/>
      <c r="J59" s="6"/>
      <c r="K59" s="6" t="s">
        <v>29</v>
      </c>
      <c r="L59" s="12">
        <v>6.3381679999999996E-2</v>
      </c>
      <c r="M59" s="12">
        <v>3.455746E-3</v>
      </c>
      <c r="N59" s="6"/>
      <c r="O59" s="6"/>
      <c r="P59" s="6" t="s">
        <v>38</v>
      </c>
      <c r="Q59" s="12">
        <v>-0.23117603</v>
      </c>
      <c r="R59" s="12">
        <v>0.1250458713</v>
      </c>
      <c r="S59" s="6"/>
      <c r="T59" s="6"/>
      <c r="U59" s="6" t="s">
        <v>29</v>
      </c>
      <c r="V59" s="12">
        <v>0.42204245000000001</v>
      </c>
      <c r="W59" s="12">
        <v>0.12543138000000001</v>
      </c>
      <c r="X59" s="6"/>
    </row>
    <row r="60" spans="1:24" x14ac:dyDescent="0.25">
      <c r="A60" s="6" t="s">
        <v>25</v>
      </c>
      <c r="B60" s="12">
        <v>2.6982850200000001</v>
      </c>
      <c r="C60" s="12">
        <v>7.9457114800000006E-2</v>
      </c>
      <c r="D60" s="6"/>
      <c r="E60" s="6"/>
      <c r="F60" s="6" t="s">
        <v>29</v>
      </c>
      <c r="G60" s="12">
        <v>0.39938431000000002</v>
      </c>
      <c r="H60" s="12">
        <v>0.12554615</v>
      </c>
      <c r="I60" s="6"/>
      <c r="J60" s="6"/>
      <c r="K60" s="6" t="s">
        <v>38</v>
      </c>
      <c r="L60" s="12">
        <v>-0.23214414999999999</v>
      </c>
      <c r="M60" s="12">
        <v>0.124869903</v>
      </c>
      <c r="N60" s="6"/>
      <c r="O60" s="6"/>
      <c r="P60" s="6" t="s">
        <v>25</v>
      </c>
      <c r="Q60" s="12">
        <v>2.8222447000000002</v>
      </c>
      <c r="R60" s="12">
        <v>1.9110518699999999E-2</v>
      </c>
      <c r="S60" s="6"/>
      <c r="T60" s="6"/>
      <c r="U60" s="6" t="s">
        <v>38</v>
      </c>
      <c r="V60" s="12">
        <v>-0.24008463999999999</v>
      </c>
      <c r="W60" s="12">
        <v>0.124513182</v>
      </c>
      <c r="X60" s="6"/>
    </row>
    <row r="61" spans="1:24" x14ac:dyDescent="0.25">
      <c r="A61" s="6" t="s">
        <v>36</v>
      </c>
      <c r="B61" s="12">
        <v>4.4918069999999997E-2</v>
      </c>
      <c r="C61" s="12">
        <v>2.35039425E-2</v>
      </c>
      <c r="D61" s="6"/>
      <c r="E61" s="6"/>
      <c r="F61" s="6" t="s">
        <v>25</v>
      </c>
      <c r="G61" s="12">
        <v>2.7605795500000001</v>
      </c>
      <c r="H61" s="12">
        <v>8.1526704000000005E-2</v>
      </c>
      <c r="I61" s="6"/>
      <c r="J61" s="6"/>
      <c r="K61" s="6" t="s">
        <v>25</v>
      </c>
      <c r="L61" s="12">
        <v>2.8302870800000002</v>
      </c>
      <c r="M61" s="12">
        <v>1.9074532000000002E-2</v>
      </c>
      <c r="N61" s="6"/>
      <c r="O61" s="6"/>
      <c r="P61" s="6" t="s">
        <v>30</v>
      </c>
      <c r="Q61" s="12">
        <v>1.4280579999999999E-2</v>
      </c>
      <c r="R61" s="12">
        <v>7.8337369999999999E-4</v>
      </c>
      <c r="S61" s="6"/>
      <c r="T61" s="6"/>
      <c r="U61" s="6" t="s">
        <v>25</v>
      </c>
      <c r="V61" s="12">
        <v>2.8761305799999999</v>
      </c>
      <c r="W61" s="12">
        <v>2.4871925E-2</v>
      </c>
      <c r="X61" s="6"/>
    </row>
    <row r="62" spans="1:24" x14ac:dyDescent="0.25">
      <c r="A62" s="6" t="s">
        <v>30</v>
      </c>
      <c r="B62" s="12">
        <v>1.4447979999999999E-2</v>
      </c>
      <c r="C62" s="12">
        <v>7.8610449999999999E-4</v>
      </c>
      <c r="D62" s="6"/>
      <c r="E62" s="6"/>
      <c r="F62" s="6" t="s">
        <v>36</v>
      </c>
      <c r="G62" s="12">
        <v>4.1787030000000003E-2</v>
      </c>
      <c r="H62" s="12">
        <v>2.3430945000000002E-2</v>
      </c>
      <c r="I62" s="6"/>
      <c r="J62" s="6"/>
      <c r="K62" s="6" t="s">
        <v>39</v>
      </c>
      <c r="L62" s="12">
        <v>5.4304459999999999E-2</v>
      </c>
      <c r="M62" s="12">
        <v>2.8255168000000001E-2</v>
      </c>
      <c r="N62" s="6"/>
      <c r="O62" s="6"/>
      <c r="P62" s="6" t="s">
        <v>39</v>
      </c>
      <c r="Q62" s="12">
        <v>5.4069970000000002E-2</v>
      </c>
      <c r="R62" s="12">
        <v>2.8295000599999998E-2</v>
      </c>
      <c r="S62" s="6"/>
      <c r="T62" s="6"/>
      <c r="U62" s="6" t="s">
        <v>30</v>
      </c>
      <c r="V62" s="12">
        <v>-8.1220719999999996E-2</v>
      </c>
      <c r="W62" s="12">
        <v>2.8394315E-2</v>
      </c>
      <c r="X62" s="6"/>
    </row>
    <row r="63" spans="1:24" x14ac:dyDescent="0.25">
      <c r="A63" s="6" t="s">
        <v>26</v>
      </c>
      <c r="B63" s="12">
        <v>5.8733239999999999E-2</v>
      </c>
      <c r="C63" s="12">
        <v>1.1675018999999999E-3</v>
      </c>
      <c r="D63" s="6"/>
      <c r="E63" s="6"/>
      <c r="F63" s="6" t="s">
        <v>30</v>
      </c>
      <c r="G63" s="12">
        <v>-7.5925329999999999E-2</v>
      </c>
      <c r="H63" s="12">
        <v>2.8419603000000002E-2</v>
      </c>
      <c r="I63" s="6"/>
      <c r="J63" s="6"/>
      <c r="K63" s="6" t="s">
        <v>26</v>
      </c>
      <c r="L63" s="12">
        <v>5.8638419999999997E-2</v>
      </c>
      <c r="M63" s="12">
        <v>1.165347E-3</v>
      </c>
      <c r="N63" s="6"/>
      <c r="O63" s="6"/>
      <c r="P63" s="6" t="s">
        <v>26</v>
      </c>
      <c r="Q63" s="12">
        <v>5.8719750000000001E-2</v>
      </c>
      <c r="R63" s="12">
        <v>1.1672348999999999E-3</v>
      </c>
      <c r="S63" s="6"/>
      <c r="T63" s="6"/>
      <c r="U63" s="6" t="s">
        <v>39</v>
      </c>
      <c r="V63" s="12">
        <v>5.6164869999999999E-2</v>
      </c>
      <c r="W63" s="12">
        <v>2.8174965E-2</v>
      </c>
      <c r="X63" s="6"/>
    </row>
    <row r="64" spans="1:24" x14ac:dyDescent="0.25">
      <c r="A64" s="6"/>
      <c r="B64" s="12"/>
      <c r="C64" s="6"/>
      <c r="D64" s="6"/>
      <c r="E64" s="6"/>
      <c r="F64" s="6" t="s">
        <v>26</v>
      </c>
      <c r="G64" s="12">
        <v>5.8499210000000003E-2</v>
      </c>
      <c r="H64" s="12">
        <v>1.1628369999999999E-3</v>
      </c>
      <c r="I64" s="6"/>
      <c r="J64" s="6"/>
      <c r="K64" s="6"/>
      <c r="L64" s="12"/>
      <c r="M64" s="6"/>
      <c r="N64" s="6"/>
      <c r="O64" s="6"/>
      <c r="P64" s="6"/>
      <c r="Q64" s="12"/>
      <c r="R64" s="6"/>
      <c r="S64" s="6"/>
      <c r="T64" s="6"/>
      <c r="U64" s="6" t="s">
        <v>26</v>
      </c>
      <c r="V64" s="12">
        <v>5.8456599999999997E-2</v>
      </c>
      <c r="W64" s="12">
        <v>1.1619390000000001E-3</v>
      </c>
      <c r="X64" s="6"/>
    </row>
    <row r="65" spans="1:25" x14ac:dyDescent="0.25">
      <c r="A65" s="6">
        <v>-2</v>
      </c>
      <c r="B65" s="6" t="s">
        <v>84</v>
      </c>
      <c r="C65" s="25" t="s">
        <v>85</v>
      </c>
      <c r="D65" s="12">
        <v>-3576.9479999999999</v>
      </c>
      <c r="E65" s="6"/>
      <c r="F65" s="6"/>
      <c r="G65" s="12"/>
      <c r="H65" s="6"/>
      <c r="I65" s="6"/>
      <c r="J65" s="6"/>
      <c r="K65" s="6">
        <v>-2</v>
      </c>
      <c r="L65" s="6" t="s">
        <v>84</v>
      </c>
      <c r="M65" s="6" t="s">
        <v>85</v>
      </c>
      <c r="N65" s="12">
        <v>-3580.6460000000002</v>
      </c>
      <c r="O65" s="6"/>
      <c r="P65" s="6">
        <v>-2</v>
      </c>
      <c r="Q65" s="6" t="s">
        <v>84</v>
      </c>
      <c r="R65" s="6" t="s">
        <v>85</v>
      </c>
      <c r="S65" s="12">
        <v>-3577.53</v>
      </c>
      <c r="T65" s="6"/>
      <c r="U65" s="6"/>
      <c r="V65" s="12"/>
      <c r="W65" s="6"/>
      <c r="X65" s="6"/>
    </row>
    <row r="66" spans="1:25" x14ac:dyDescent="0.25">
      <c r="A66" s="6"/>
      <c r="B66" s="6"/>
      <c r="C66" s="25"/>
      <c r="D66" s="6"/>
      <c r="E66" s="6"/>
      <c r="F66" s="6">
        <v>-2</v>
      </c>
      <c r="G66" s="6" t="s">
        <v>84</v>
      </c>
      <c r="H66" s="6" t="s">
        <v>85</v>
      </c>
      <c r="I66" s="12">
        <v>-3587.0320000000002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>
        <v>-2</v>
      </c>
      <c r="V66" s="6" t="s">
        <v>84</v>
      </c>
      <c r="W66" s="6" t="s">
        <v>85</v>
      </c>
      <c r="X66" s="12">
        <v>-3588.8020000000001</v>
      </c>
    </row>
    <row r="67" spans="1:2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5" x14ac:dyDescent="0.25">
      <c r="A68" s="3" t="s">
        <v>57</v>
      </c>
      <c r="F68" s="3" t="s">
        <v>58</v>
      </c>
      <c r="K68" s="3" t="s">
        <v>61</v>
      </c>
      <c r="P68" s="3" t="s">
        <v>64</v>
      </c>
      <c r="U68" s="3" t="s">
        <v>67</v>
      </c>
    </row>
    <row r="69" spans="1:25" x14ac:dyDescent="0.25">
      <c r="A69" s="3" t="s">
        <v>56</v>
      </c>
      <c r="F69" s="3" t="s">
        <v>59</v>
      </c>
      <c r="K69" s="3" t="s">
        <v>60</v>
      </c>
      <c r="P69" s="3" t="s">
        <v>63</v>
      </c>
      <c r="U69" s="3" t="s">
        <v>66</v>
      </c>
    </row>
    <row r="70" spans="1:25" x14ac:dyDescent="0.25">
      <c r="A70" s="6" t="s">
        <v>13</v>
      </c>
      <c r="B70" s="6"/>
      <c r="C70" s="6"/>
      <c r="D70" s="6"/>
      <c r="F70" s="6" t="s">
        <v>13</v>
      </c>
      <c r="G70" s="6"/>
      <c r="H70" s="6"/>
      <c r="I70" s="6"/>
      <c r="K70" s="6" t="s">
        <v>13</v>
      </c>
      <c r="L70" s="6"/>
      <c r="M70" s="6"/>
      <c r="N70" s="6"/>
      <c r="P70" t="s">
        <v>13</v>
      </c>
      <c r="U70" t="s">
        <v>13</v>
      </c>
    </row>
    <row r="71" spans="1:25" x14ac:dyDescent="0.25">
      <c r="A71" s="6"/>
      <c r="B71" s="6" t="s">
        <v>14</v>
      </c>
      <c r="C71" s="6" t="s">
        <v>15</v>
      </c>
      <c r="D71" s="6" t="s">
        <v>16</v>
      </c>
      <c r="E71" s="6"/>
      <c r="F71" s="6"/>
      <c r="G71" s="6" t="s">
        <v>14</v>
      </c>
      <c r="H71" s="6" t="s">
        <v>15</v>
      </c>
      <c r="I71" s="6" t="s">
        <v>16</v>
      </c>
      <c r="J71" s="6"/>
      <c r="K71" s="6"/>
      <c r="L71" s="6" t="s">
        <v>14</v>
      </c>
      <c r="M71" s="6" t="s">
        <v>15</v>
      </c>
      <c r="N71" s="6" t="s">
        <v>16</v>
      </c>
      <c r="O71" s="6"/>
      <c r="P71" s="6"/>
      <c r="Q71" s="6" t="s">
        <v>14</v>
      </c>
      <c r="R71" s="6" t="s">
        <v>15</v>
      </c>
      <c r="S71" s="6" t="s">
        <v>16</v>
      </c>
      <c r="T71" s="6"/>
      <c r="U71" s="6"/>
      <c r="V71" s="6" t="s">
        <v>14</v>
      </c>
      <c r="W71" s="6" t="s">
        <v>15</v>
      </c>
      <c r="X71" s="6" t="s">
        <v>16</v>
      </c>
      <c r="Y71" s="6"/>
    </row>
    <row r="72" spans="1:25" x14ac:dyDescent="0.25">
      <c r="A72" s="6" t="s">
        <v>24</v>
      </c>
      <c r="B72" s="12">
        <v>-7.5937079990000003</v>
      </c>
      <c r="C72" s="12">
        <v>6.3641709000000005E-2</v>
      </c>
      <c r="D72" s="6"/>
      <c r="E72" s="6"/>
      <c r="F72" s="6" t="s">
        <v>24</v>
      </c>
      <c r="G72" s="12">
        <v>-7.53738639</v>
      </c>
      <c r="H72" s="12">
        <v>6.2506115099999995E-2</v>
      </c>
      <c r="I72" s="6"/>
      <c r="J72" s="6"/>
      <c r="K72" s="6" t="s">
        <v>24</v>
      </c>
      <c r="L72" s="12">
        <v>-7.5751704750000002</v>
      </c>
      <c r="M72" s="12">
        <v>6.4687301000000003E-2</v>
      </c>
      <c r="N72" s="6"/>
      <c r="O72" s="6"/>
      <c r="P72" s="6" t="s">
        <v>24</v>
      </c>
      <c r="Q72" s="12">
        <v>-7.5822572880000001</v>
      </c>
      <c r="R72" s="12">
        <v>6.4604449999999994E-2</v>
      </c>
      <c r="S72" s="6"/>
      <c r="T72" s="6"/>
      <c r="U72" s="6" t="s">
        <v>24</v>
      </c>
      <c r="V72" s="12">
        <v>-7.5302508982000003</v>
      </c>
      <c r="W72" s="12">
        <v>6.2551310200000002E-2</v>
      </c>
      <c r="X72" s="6"/>
      <c r="Y72" s="6"/>
    </row>
    <row r="73" spans="1:25" x14ac:dyDescent="0.25">
      <c r="A73" s="6" t="s">
        <v>34</v>
      </c>
      <c r="B73" s="12">
        <v>5.9134349999999999E-3</v>
      </c>
      <c r="C73" s="12">
        <v>2.691691E-3</v>
      </c>
      <c r="D73" s="6"/>
      <c r="E73" s="6"/>
      <c r="F73" s="6" t="s">
        <v>25</v>
      </c>
      <c r="G73" s="12">
        <v>2.8431876300000001</v>
      </c>
      <c r="H73" s="12">
        <v>1.4189730399999999E-2</v>
      </c>
      <c r="I73" s="6"/>
      <c r="J73" s="6"/>
      <c r="K73" s="6" t="s">
        <v>62</v>
      </c>
      <c r="L73" s="12">
        <v>2.5799970000000001E-3</v>
      </c>
      <c r="M73" s="12">
        <v>4.198462E-3</v>
      </c>
      <c r="N73" s="6"/>
      <c r="O73" s="6"/>
      <c r="P73" s="6" t="s">
        <v>34</v>
      </c>
      <c r="Q73" s="12">
        <v>8.2496319999999998E-3</v>
      </c>
      <c r="R73" s="12">
        <v>3.5033540000000002E-3</v>
      </c>
      <c r="S73" s="6"/>
      <c r="T73" s="6"/>
      <c r="U73" s="6" t="s">
        <v>25</v>
      </c>
      <c r="V73" s="12">
        <v>2.8442188363000001</v>
      </c>
      <c r="W73" s="12">
        <v>1.44026164E-2</v>
      </c>
      <c r="X73" s="6"/>
      <c r="Y73" s="6"/>
    </row>
    <row r="74" spans="1:25" x14ac:dyDescent="0.25">
      <c r="A74" s="6" t="s">
        <v>29</v>
      </c>
      <c r="B74" s="12">
        <v>6.4147322000000007E-2</v>
      </c>
      <c r="C74" s="12">
        <v>3.473444E-3</v>
      </c>
      <c r="D74" s="6"/>
      <c r="E74" s="6"/>
      <c r="F74" s="6" t="s">
        <v>36</v>
      </c>
      <c r="G74" s="12">
        <v>1.35618E-3</v>
      </c>
      <c r="H74" s="12">
        <v>6.1152229999999997E-4</v>
      </c>
      <c r="I74" s="6"/>
      <c r="J74" s="6"/>
      <c r="K74" s="6" t="s">
        <v>29</v>
      </c>
      <c r="L74" s="12">
        <v>7.2268472E-2</v>
      </c>
      <c r="M74" s="12">
        <v>1.4771651E-2</v>
      </c>
      <c r="N74" s="6"/>
      <c r="O74" s="6"/>
      <c r="P74" s="6" t="s">
        <v>62</v>
      </c>
      <c r="Q74" s="12">
        <v>-5.6263540000000001E-3</v>
      </c>
      <c r="R74" s="12">
        <v>5.4550559999999998E-3</v>
      </c>
      <c r="S74" s="6"/>
      <c r="T74" s="6"/>
      <c r="U74" s="6" t="s">
        <v>68</v>
      </c>
      <c r="V74" s="12">
        <v>5.8157040000000003E-4</v>
      </c>
      <c r="W74" s="12">
        <v>9.5586870000000004E-4</v>
      </c>
      <c r="X74" s="6"/>
      <c r="Y74" s="6"/>
    </row>
    <row r="75" spans="1:25" x14ac:dyDescent="0.25">
      <c r="A75" s="6" t="s">
        <v>25</v>
      </c>
      <c r="B75" s="12">
        <v>2.8559607460000001</v>
      </c>
      <c r="C75" s="12">
        <v>1.4127996E-2</v>
      </c>
      <c r="D75" s="6"/>
      <c r="E75" s="6"/>
      <c r="F75" s="6" t="s">
        <v>30</v>
      </c>
      <c r="G75" s="12">
        <v>1.4459420000000001E-2</v>
      </c>
      <c r="H75" s="12">
        <v>7.8712550000000002E-4</v>
      </c>
      <c r="I75" s="6"/>
      <c r="J75" s="6"/>
      <c r="K75" s="6" t="s">
        <v>25</v>
      </c>
      <c r="L75" s="12">
        <v>2.8543467229999999</v>
      </c>
      <c r="M75" s="12">
        <v>1.4137416999999999E-2</v>
      </c>
      <c r="N75" s="6"/>
      <c r="O75" s="6"/>
      <c r="P75" s="6" t="s">
        <v>29</v>
      </c>
      <c r="Q75" s="12">
        <v>4.5176464999999999E-2</v>
      </c>
      <c r="R75" s="12">
        <v>1.8719168000000001E-2</v>
      </c>
      <c r="S75" s="6"/>
      <c r="T75" s="6"/>
      <c r="U75" s="6" t="s">
        <v>30</v>
      </c>
      <c r="V75" s="12">
        <v>1.62863252E-2</v>
      </c>
      <c r="W75" s="12">
        <v>3.3597531000000001E-3</v>
      </c>
      <c r="X75" s="6"/>
      <c r="Y75" s="6"/>
    </row>
    <row r="76" spans="1:25" x14ac:dyDescent="0.25">
      <c r="A76" s="6" t="s">
        <v>26</v>
      </c>
      <c r="B76" s="12">
        <v>5.8747269999999997E-2</v>
      </c>
      <c r="C76" s="12">
        <v>1.1677759999999999E-3</v>
      </c>
      <c r="D76" s="6"/>
      <c r="E76" s="6"/>
      <c r="F76" s="6" t="s">
        <v>26</v>
      </c>
      <c r="G76" s="12">
        <v>5.8811259999999997E-2</v>
      </c>
      <c r="H76" s="12">
        <v>1.1690019999999999E-3</v>
      </c>
      <c r="I76" s="6"/>
      <c r="J76" s="6"/>
      <c r="K76" s="6" t="s">
        <v>26</v>
      </c>
      <c r="L76" s="12">
        <v>5.8848776999999998E-2</v>
      </c>
      <c r="M76" s="12">
        <v>1.1697420000000001E-3</v>
      </c>
      <c r="N76" s="6"/>
      <c r="O76" s="6"/>
      <c r="P76" s="6" t="s">
        <v>25</v>
      </c>
      <c r="Q76" s="12">
        <v>2.8559168939999999</v>
      </c>
      <c r="R76" s="12">
        <v>1.4120084E-2</v>
      </c>
      <c r="S76" s="6"/>
      <c r="T76" s="6"/>
      <c r="U76" s="6" t="s">
        <v>26</v>
      </c>
      <c r="V76" s="12">
        <v>5.8914669099999997E-2</v>
      </c>
      <c r="W76" s="12">
        <v>1.1709473E-3</v>
      </c>
      <c r="X76" s="6"/>
      <c r="Y76" s="6"/>
    </row>
    <row r="77" spans="1:25" x14ac:dyDescent="0.25">
      <c r="A77" s="6"/>
      <c r="B77" s="12"/>
      <c r="C77" s="6"/>
      <c r="D77" s="6"/>
      <c r="E77" s="6"/>
      <c r="F77" s="6"/>
      <c r="G77" s="12"/>
      <c r="H77" s="6"/>
      <c r="I77" s="6"/>
      <c r="J77" s="6"/>
      <c r="K77" s="6"/>
      <c r="L77" s="12"/>
      <c r="M77" s="6"/>
      <c r="N77" s="6"/>
      <c r="O77" s="6"/>
      <c r="P77" s="6" t="s">
        <v>26</v>
      </c>
      <c r="Q77" s="12">
        <v>5.8713538000000003E-2</v>
      </c>
      <c r="R77" s="12">
        <v>1.1668379999999999E-3</v>
      </c>
      <c r="S77" s="6"/>
      <c r="T77" s="6"/>
      <c r="U77" s="6"/>
      <c r="V77" s="12"/>
      <c r="W77" s="6"/>
      <c r="X77" s="6"/>
      <c r="Y77" s="6"/>
    </row>
    <row r="78" spans="1:25" x14ac:dyDescent="0.25">
      <c r="A78" s="6">
        <v>-2</v>
      </c>
      <c r="B78" s="6" t="s">
        <v>84</v>
      </c>
      <c r="C78" s="6" t="s">
        <v>85</v>
      </c>
      <c r="D78" s="12">
        <v>-3576.337</v>
      </c>
      <c r="E78" s="6"/>
      <c r="F78" s="6">
        <v>-2</v>
      </c>
      <c r="G78" s="6" t="s">
        <v>84</v>
      </c>
      <c r="H78" s="6" t="s">
        <v>85</v>
      </c>
      <c r="I78" s="12">
        <v>-3573.5149999999999</v>
      </c>
      <c r="J78" s="6"/>
      <c r="K78" s="6">
        <v>-2</v>
      </c>
      <c r="L78" s="6" t="s">
        <v>84</v>
      </c>
      <c r="M78" s="6" t="s">
        <v>85</v>
      </c>
      <c r="N78" s="12">
        <v>-3571.8939999999998</v>
      </c>
      <c r="O78" s="6"/>
      <c r="P78" s="6"/>
      <c r="Q78" s="12"/>
      <c r="R78" s="6"/>
      <c r="S78" s="6"/>
      <c r="T78" s="6"/>
      <c r="U78" s="6">
        <v>-2</v>
      </c>
      <c r="V78" s="6" t="s">
        <v>84</v>
      </c>
      <c r="W78" s="6" t="s">
        <v>85</v>
      </c>
      <c r="X78" s="12">
        <v>-3568.9119999999998</v>
      </c>
      <c r="Y78" s="6"/>
    </row>
    <row r="79" spans="1:2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>
        <v>-2</v>
      </c>
      <c r="Q79" s="6" t="s">
        <v>84</v>
      </c>
      <c r="R79" s="6" t="s">
        <v>85</v>
      </c>
      <c r="S79" s="12">
        <v>-3577.4029999999998</v>
      </c>
      <c r="T79" s="6"/>
      <c r="U79" s="6"/>
      <c r="V79" s="6"/>
      <c r="W79" s="6"/>
      <c r="X79" s="6"/>
      <c r="Y79" s="6"/>
    </row>
    <row r="80" spans="1:2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4" x14ac:dyDescent="0.25">
      <c r="A81" s="3" t="s">
        <v>69</v>
      </c>
      <c r="F81" s="3" t="s">
        <v>72</v>
      </c>
      <c r="K81" s="3" t="s">
        <v>74</v>
      </c>
      <c r="L81" t="s">
        <v>149</v>
      </c>
      <c r="P81" s="3"/>
      <c r="U81" s="3"/>
    </row>
    <row r="82" spans="1:24" x14ac:dyDescent="0.25">
      <c r="A82" s="3" t="s">
        <v>70</v>
      </c>
      <c r="F82" s="3" t="s">
        <v>71</v>
      </c>
      <c r="K82" t="s">
        <v>73</v>
      </c>
      <c r="P82" s="3"/>
      <c r="U82" s="3"/>
    </row>
    <row r="83" spans="1:24" x14ac:dyDescent="0.25">
      <c r="A83" t="s">
        <v>13</v>
      </c>
      <c r="F83" s="6" t="s">
        <v>13</v>
      </c>
      <c r="G83" s="6"/>
      <c r="H83" s="6"/>
      <c r="I83" s="6"/>
      <c r="K83" t="s">
        <v>13</v>
      </c>
    </row>
    <row r="84" spans="1:24" x14ac:dyDescent="0.25">
      <c r="A84" s="6"/>
      <c r="B84" s="6" t="s">
        <v>14</v>
      </c>
      <c r="C84" s="6" t="s">
        <v>15</v>
      </c>
      <c r="D84" s="6" t="s">
        <v>16</v>
      </c>
      <c r="E84" s="6"/>
      <c r="F84" s="6"/>
      <c r="G84" s="6" t="s">
        <v>14</v>
      </c>
      <c r="H84" s="6" t="s">
        <v>15</v>
      </c>
      <c r="I84" s="6" t="s">
        <v>16</v>
      </c>
      <c r="J84" s="6"/>
      <c r="K84" s="6"/>
      <c r="L84" s="6" t="s">
        <v>14</v>
      </c>
      <c r="M84" s="6" t="s">
        <v>15</v>
      </c>
      <c r="N84" s="6" t="s">
        <v>16</v>
      </c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x14ac:dyDescent="0.25">
      <c r="A85" s="6" t="s">
        <v>24</v>
      </c>
      <c r="B85" s="12">
        <v>-7.5371414919999999</v>
      </c>
      <c r="C85" s="12">
        <v>6.24679385E-2</v>
      </c>
      <c r="D85" s="6"/>
      <c r="E85" s="6"/>
      <c r="F85" s="6" t="s">
        <v>24</v>
      </c>
      <c r="G85" s="12">
        <v>-7.1643101199999997</v>
      </c>
      <c r="H85" s="12">
        <v>0.50014581899999999</v>
      </c>
      <c r="I85" s="6"/>
      <c r="J85" s="6"/>
      <c r="K85" s="6" t="s">
        <v>24</v>
      </c>
      <c r="L85" s="24">
        <v>-7.5744176239999996</v>
      </c>
      <c r="M85" s="24">
        <v>6.2483719E-2</v>
      </c>
      <c r="N85" s="6"/>
      <c r="O85" s="6"/>
      <c r="P85" s="6"/>
      <c r="Q85" s="12"/>
      <c r="R85" s="16"/>
      <c r="S85" s="6"/>
      <c r="T85" s="6"/>
      <c r="U85" s="6"/>
      <c r="V85" s="12"/>
      <c r="W85" s="16"/>
      <c r="X85" s="6"/>
    </row>
    <row r="86" spans="1:24" x14ac:dyDescent="0.25">
      <c r="A86" s="6" t="s">
        <v>25</v>
      </c>
      <c r="B86" s="12">
        <v>2.845744812</v>
      </c>
      <c r="C86" s="12">
        <v>1.43826083E-2</v>
      </c>
      <c r="D86" s="6"/>
      <c r="E86" s="6"/>
      <c r="F86" s="6" t="s">
        <v>34</v>
      </c>
      <c r="G86" s="12">
        <v>-0.16621702699999999</v>
      </c>
      <c r="H86" s="12">
        <v>0.146282668</v>
      </c>
      <c r="I86" s="6"/>
      <c r="J86" s="6"/>
      <c r="K86" s="6" t="s">
        <v>38</v>
      </c>
      <c r="L86" s="24">
        <v>6.9281860000000002E-3</v>
      </c>
      <c r="M86" s="24">
        <v>4.1370799999999996E-3</v>
      </c>
      <c r="N86" s="6"/>
      <c r="O86" s="6"/>
      <c r="P86" s="6"/>
      <c r="Q86" s="12"/>
      <c r="R86" s="16"/>
      <c r="S86" s="6"/>
      <c r="T86" s="6"/>
      <c r="U86" s="6"/>
      <c r="V86" s="12"/>
      <c r="W86" s="16"/>
      <c r="X86" s="6"/>
    </row>
    <row r="87" spans="1:24" x14ac:dyDescent="0.25">
      <c r="A87" s="6" t="s">
        <v>36</v>
      </c>
      <c r="B87" s="12">
        <v>1.902178E-3</v>
      </c>
      <c r="C87" s="12">
        <v>7.9466420000000001E-4</v>
      </c>
      <c r="D87" s="6"/>
      <c r="E87" s="6"/>
      <c r="F87" s="6" t="s">
        <v>62</v>
      </c>
      <c r="G87" s="12">
        <v>-1.355087E-2</v>
      </c>
      <c r="H87" s="12">
        <v>0.20693398399999999</v>
      </c>
      <c r="I87" s="6"/>
      <c r="J87" s="6"/>
      <c r="K87" s="6" t="s">
        <v>75</v>
      </c>
      <c r="L87" s="24">
        <v>2.3134269999999998E-3</v>
      </c>
      <c r="M87" s="24">
        <v>6.9338289999999999E-3</v>
      </c>
      <c r="N87" s="6"/>
      <c r="O87" s="6"/>
      <c r="P87" s="6"/>
      <c r="Q87" s="12"/>
      <c r="R87" s="16"/>
      <c r="S87" s="6"/>
      <c r="T87" s="6"/>
      <c r="U87" s="6"/>
      <c r="V87" s="12"/>
      <c r="W87" s="16"/>
      <c r="X87" s="6"/>
    </row>
    <row r="88" spans="1:24" x14ac:dyDescent="0.25">
      <c r="A88" s="6" t="s">
        <v>68</v>
      </c>
      <c r="B88" s="12">
        <v>-1.310732E-3</v>
      </c>
      <c r="C88" s="12">
        <v>1.2399570999999999E-3</v>
      </c>
      <c r="D88" s="6"/>
      <c r="E88" s="6"/>
      <c r="F88" s="6" t="s">
        <v>29</v>
      </c>
      <c r="G88" s="12">
        <v>0.34827745500000001</v>
      </c>
      <c r="H88" s="12">
        <v>0.70085022699999999</v>
      </c>
      <c r="I88" s="6"/>
      <c r="J88" s="6"/>
      <c r="K88" s="6" t="s">
        <v>29</v>
      </c>
      <c r="L88" s="24">
        <v>6.4690267999999995E-2</v>
      </c>
      <c r="M88" s="24">
        <v>4.7139269999999997E-3</v>
      </c>
      <c r="N88" s="6"/>
      <c r="O88" s="6"/>
      <c r="P88" s="6"/>
      <c r="Q88" s="12"/>
      <c r="R88" s="16"/>
      <c r="S88" s="6"/>
      <c r="T88" s="6"/>
      <c r="U88" s="6"/>
      <c r="V88" s="12"/>
      <c r="W88" s="16"/>
      <c r="X88" s="6"/>
    </row>
    <row r="89" spans="1:24" x14ac:dyDescent="0.25">
      <c r="A89" s="6" t="s">
        <v>30</v>
      </c>
      <c r="B89" s="12">
        <v>1.0042727E-2</v>
      </c>
      <c r="C89" s="12">
        <v>4.2518340000000003E-3</v>
      </c>
      <c r="D89" s="6"/>
      <c r="E89" s="6"/>
      <c r="F89" s="6" t="s">
        <v>25</v>
      </c>
      <c r="G89" s="12">
        <v>2.760262311</v>
      </c>
      <c r="H89" s="12">
        <v>0.11365879</v>
      </c>
      <c r="I89" s="6"/>
      <c r="J89" s="6"/>
      <c r="K89" s="6" t="s">
        <v>25</v>
      </c>
      <c r="L89" s="24">
        <v>2.8551885019999999</v>
      </c>
      <c r="M89" s="24">
        <v>1.4110810999999999E-2</v>
      </c>
      <c r="N89" s="6"/>
      <c r="O89" s="6"/>
      <c r="P89" s="26"/>
      <c r="Q89" s="24"/>
      <c r="R89" s="23"/>
      <c r="S89" s="6"/>
      <c r="T89" s="6"/>
      <c r="U89" s="6"/>
      <c r="V89" s="12"/>
      <c r="W89" s="16"/>
      <c r="X89" s="6"/>
    </row>
    <row r="90" spans="1:24" x14ac:dyDescent="0.25">
      <c r="A90" s="6" t="s">
        <v>26</v>
      </c>
      <c r="B90" s="12">
        <v>5.8773833999999997E-2</v>
      </c>
      <c r="C90" s="12">
        <v>1.1679149E-3</v>
      </c>
      <c r="D90" s="6"/>
      <c r="E90" s="6"/>
      <c r="F90" s="6" t="s">
        <v>36</v>
      </c>
      <c r="G90" s="12">
        <v>3.9455661000000003E-2</v>
      </c>
      <c r="H90" s="12">
        <v>3.3146963000000002E-2</v>
      </c>
      <c r="I90" s="6"/>
      <c r="J90" s="6"/>
      <c r="K90" s="6" t="s">
        <v>26</v>
      </c>
      <c r="L90" s="24">
        <v>5.8730414000000002E-2</v>
      </c>
      <c r="M90" s="24">
        <v>1.167445E-3</v>
      </c>
      <c r="N90" s="6"/>
      <c r="O90" s="6"/>
      <c r="P90" s="6"/>
      <c r="Q90" s="24"/>
      <c r="R90" s="23"/>
      <c r="S90" s="6"/>
      <c r="T90" s="6"/>
      <c r="U90" s="26"/>
      <c r="V90" s="12"/>
      <c r="W90" s="16"/>
      <c r="X90" s="6"/>
    </row>
    <row r="91" spans="1:24" x14ac:dyDescent="0.25">
      <c r="A91" s="26"/>
      <c r="B91" s="24"/>
      <c r="C91" s="6"/>
      <c r="D91" s="6"/>
      <c r="E91" s="6"/>
      <c r="F91" s="6" t="s">
        <v>68</v>
      </c>
      <c r="G91" s="12">
        <v>2.1744749999999999E-3</v>
      </c>
      <c r="H91" s="12">
        <v>4.6978147999999997E-2</v>
      </c>
      <c r="I91" s="6"/>
      <c r="J91" s="6"/>
      <c r="K91" s="26"/>
      <c r="L91" s="24"/>
      <c r="M91" s="6"/>
      <c r="N91" s="6"/>
      <c r="O91" s="6"/>
      <c r="P91" s="6"/>
      <c r="Q91" s="24"/>
      <c r="R91" s="24"/>
      <c r="S91" s="6"/>
      <c r="T91" s="6"/>
      <c r="U91" s="6"/>
      <c r="V91" s="24"/>
      <c r="W91" s="23"/>
      <c r="X91" s="6"/>
    </row>
    <row r="92" spans="1:24" x14ac:dyDescent="0.25">
      <c r="A92" s="6">
        <v>-2</v>
      </c>
      <c r="B92" s="6" t="s">
        <v>84</v>
      </c>
      <c r="C92" s="6" t="s">
        <v>85</v>
      </c>
      <c r="D92" s="6">
        <v>-3574.6309999999999</v>
      </c>
      <c r="E92" s="6"/>
      <c r="F92" s="6" t="s">
        <v>30</v>
      </c>
      <c r="G92" s="12">
        <v>-6.7369057999999996E-2</v>
      </c>
      <c r="H92" s="12">
        <v>0.15899891099999999</v>
      </c>
      <c r="I92" s="6"/>
      <c r="J92" s="6"/>
      <c r="K92" s="6">
        <v>-2</v>
      </c>
      <c r="L92" s="6" t="s">
        <v>84</v>
      </c>
      <c r="M92" s="6" t="s">
        <v>85</v>
      </c>
      <c r="N92" s="6">
        <v>-3577.0680000000002</v>
      </c>
      <c r="O92" s="6"/>
      <c r="P92" s="6"/>
      <c r="Q92" s="24"/>
      <c r="R92" s="24"/>
      <c r="S92" s="6"/>
      <c r="T92" s="6"/>
      <c r="U92" s="6"/>
      <c r="V92" s="24"/>
      <c r="W92" s="23"/>
      <c r="X92" s="6"/>
    </row>
    <row r="93" spans="1:24" x14ac:dyDescent="0.25">
      <c r="A93" s="6"/>
      <c r="B93" s="6"/>
      <c r="C93" s="6"/>
      <c r="D93" s="6"/>
      <c r="E93" s="6"/>
      <c r="F93" s="6" t="s">
        <v>26</v>
      </c>
      <c r="G93" s="12">
        <v>5.8486973999999997E-2</v>
      </c>
      <c r="H93" s="12">
        <v>1.1625959999999999E-3</v>
      </c>
      <c r="I93" s="6"/>
      <c r="J93" s="6"/>
      <c r="K93" s="6"/>
      <c r="L93" s="6"/>
      <c r="M93" s="6"/>
      <c r="N93" s="6"/>
      <c r="O93" s="6"/>
      <c r="P93" s="6"/>
      <c r="Q93" s="24"/>
      <c r="R93" s="24"/>
      <c r="S93" s="6"/>
      <c r="T93" s="6"/>
      <c r="U93" s="6"/>
      <c r="V93" s="6"/>
      <c r="W93" s="19"/>
      <c r="X93" s="6"/>
    </row>
    <row r="94" spans="1:24" x14ac:dyDescent="0.25">
      <c r="A94" s="6"/>
      <c r="B94" s="6"/>
      <c r="C94" s="6"/>
      <c r="D94" s="6"/>
      <c r="E94" s="6"/>
      <c r="F94" s="26"/>
      <c r="G94" s="12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25">
      <c r="A95" s="6"/>
      <c r="B95" s="6"/>
      <c r="C95" s="6"/>
      <c r="D95" s="6"/>
      <c r="E95" s="6"/>
      <c r="F95" s="6">
        <v>-2</v>
      </c>
      <c r="G95" s="6" t="s">
        <v>84</v>
      </c>
      <c r="H95" s="6" t="s">
        <v>85</v>
      </c>
      <c r="I95" s="6">
        <v>-3587.5639999999999</v>
      </c>
      <c r="J95" s="6"/>
      <c r="K95" s="6"/>
      <c r="L95" s="6"/>
      <c r="M95" s="6"/>
      <c r="N95" s="6"/>
      <c r="O95" s="6"/>
      <c r="P95" s="6"/>
      <c r="Q95" s="6"/>
      <c r="R95" s="6"/>
      <c r="S95" s="24"/>
      <c r="T95" s="6"/>
      <c r="U95" s="6"/>
      <c r="V95" s="6"/>
      <c r="W95" s="6"/>
      <c r="X95" s="6"/>
    </row>
  </sheetData>
  <sortState ref="A2:L24">
    <sortCondition ref="I2:I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A10" workbookViewId="0">
      <selection activeCell="A25" sqref="A25:H33"/>
    </sheetView>
  </sheetViews>
  <sheetFormatPr defaultRowHeight="15" x14ac:dyDescent="0.25"/>
  <cols>
    <col min="2" max="2" width="14.7109375" bestFit="1" customWidth="1"/>
    <col min="7" max="7" width="12" bestFit="1" customWidth="1"/>
  </cols>
  <sheetData>
    <row r="1" spans="1:24" x14ac:dyDescent="0.25">
      <c r="A1" s="9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4" x14ac:dyDescent="0.25">
      <c r="A2" s="2">
        <v>1</v>
      </c>
      <c r="B2" s="9" t="s">
        <v>11</v>
      </c>
      <c r="C2" s="2">
        <v>3</v>
      </c>
      <c r="D2">
        <v>-5380.8360000000002</v>
      </c>
      <c r="E2" s="2">
        <v>1263</v>
      </c>
      <c r="F2" s="2">
        <f>D2+2*C2</f>
        <v>-5374.8360000000002</v>
      </c>
      <c r="G2" s="2">
        <f>(2*C2*(C2+1))/(E2-C2-1)</f>
        <v>1.9062748212867357E-2</v>
      </c>
      <c r="H2" s="2">
        <f>F2+G2</f>
        <v>-5374.8169372517877</v>
      </c>
      <c r="I2" s="2">
        <f>H2-MIN($H$2:$H$14)</f>
        <v>306.65781972032437</v>
      </c>
      <c r="J2" s="2">
        <f>EXP(-0.5*I2)</f>
        <v>2.5709908527970957E-67</v>
      </c>
      <c r="K2" s="2">
        <f>J2/SUM($J$2:$J$14)</f>
        <v>1.7515870469954791E-67</v>
      </c>
    </row>
    <row r="3" spans="1:24" x14ac:dyDescent="0.25">
      <c r="A3" s="2">
        <v>4</v>
      </c>
      <c r="B3" s="3" t="s">
        <v>31</v>
      </c>
      <c r="C3" s="2">
        <v>5</v>
      </c>
      <c r="D3">
        <v>-5685.7250000000004</v>
      </c>
      <c r="E3" s="2">
        <v>1263</v>
      </c>
      <c r="F3" s="2">
        <f>D3+2*C3</f>
        <v>-5675.7250000000004</v>
      </c>
      <c r="G3" s="2">
        <f>(2*C3*(C3+1))/(E3-C3-1)</f>
        <v>4.77326968973747E-2</v>
      </c>
      <c r="H3" s="2">
        <f>F3+G3</f>
        <v>-5675.6772673031028</v>
      </c>
      <c r="I3" s="2">
        <f>H3-MIN($H$2:$H$14)</f>
        <v>5.7974896690093374</v>
      </c>
      <c r="J3" s="2">
        <f>EXP(-0.5*I3)</f>
        <v>5.5092326664706391E-2</v>
      </c>
      <c r="K3" s="2">
        <f>J3/SUM($J$2:$J$14)</f>
        <v>3.7533780281543118E-2</v>
      </c>
    </row>
    <row r="4" spans="1:24" x14ac:dyDescent="0.25">
      <c r="A4" s="2">
        <v>12</v>
      </c>
      <c r="B4" s="3" t="s">
        <v>48</v>
      </c>
      <c r="C4" s="2">
        <v>7</v>
      </c>
      <c r="D4">
        <v>-5693.7939999999999</v>
      </c>
      <c r="E4" s="2">
        <v>1263</v>
      </c>
      <c r="F4" s="2">
        <f>D4+2*C4</f>
        <v>-5679.7939999999999</v>
      </c>
      <c r="G4" s="2">
        <f>(2*C4*(C4+1))/(E4-C4-1)</f>
        <v>8.9243027888446222E-2</v>
      </c>
      <c r="H4" s="2">
        <f>F4+G4</f>
        <v>-5679.7047569721117</v>
      </c>
      <c r="I4" s="2">
        <f>H4-MIN($H$2:$H$14)</f>
        <v>1.7700000000004366</v>
      </c>
      <c r="J4" s="2">
        <f>EXP(-0.5*I4)</f>
        <v>0.4127141732789596</v>
      </c>
      <c r="K4" s="2">
        <f>J4/SUM($J$2:$J$14)</f>
        <v>0.28117750759027121</v>
      </c>
    </row>
    <row r="5" spans="1:24" x14ac:dyDescent="0.25">
      <c r="A5" s="2">
        <v>15</v>
      </c>
      <c r="B5" s="3" t="s">
        <v>54</v>
      </c>
      <c r="C5" s="2">
        <v>7</v>
      </c>
      <c r="D5">
        <v>-5695.5640000000003</v>
      </c>
      <c r="E5" s="2">
        <v>1263</v>
      </c>
      <c r="F5" s="2">
        <f>D5+2*C5</f>
        <v>-5681.5640000000003</v>
      </c>
      <c r="G5" s="2">
        <f>(2*C5*(C5+1))/(E5-C5-1)</f>
        <v>8.9243027888446222E-2</v>
      </c>
      <c r="H5" s="2">
        <f>F5+G5</f>
        <v>-5681.4747569721121</v>
      </c>
      <c r="I5" s="2">
        <f>H5-MIN($H$2:$H$14)</f>
        <v>0</v>
      </c>
      <c r="J5" s="2">
        <f>EXP(-0.5*I5)</f>
        <v>1</v>
      </c>
      <c r="K5" s="2">
        <f>J5/SUM($J$2:$J$14)</f>
        <v>0.68128871212818565</v>
      </c>
    </row>
    <row r="10" spans="1:24" x14ac:dyDescent="0.25">
      <c r="A10" s="3" t="s">
        <v>12</v>
      </c>
    </row>
    <row r="11" spans="1:24" x14ac:dyDescent="0.25">
      <c r="A11" s="3" t="s">
        <v>10</v>
      </c>
      <c r="G11" t="s">
        <v>154</v>
      </c>
      <c r="H11">
        <v>2.4924979999999999</v>
      </c>
      <c r="M11" s="3" t="s">
        <v>12</v>
      </c>
      <c r="N11" s="3" t="s">
        <v>10</v>
      </c>
      <c r="O11" t="s">
        <v>13</v>
      </c>
      <c r="P11" t="s">
        <v>24</v>
      </c>
      <c r="Q11" t="s">
        <v>25</v>
      </c>
      <c r="R11" t="s">
        <v>26</v>
      </c>
      <c r="S11" s="35" t="s">
        <v>140</v>
      </c>
      <c r="T11" t="s">
        <v>6</v>
      </c>
    </row>
    <row r="12" spans="1:24" x14ac:dyDescent="0.25">
      <c r="A12" t="s">
        <v>13</v>
      </c>
      <c r="B12" t="s">
        <v>14</v>
      </c>
      <c r="C12" t="s">
        <v>141</v>
      </c>
      <c r="G12" t="s">
        <v>155</v>
      </c>
      <c r="H12">
        <v>4.4030769999999997</v>
      </c>
      <c r="O12" t="s">
        <v>14</v>
      </c>
      <c r="P12">
        <v>-3.2911524000000001</v>
      </c>
      <c r="Q12">
        <v>2.8662855899999999</v>
      </c>
      <c r="R12">
        <v>2.877704E-2</v>
      </c>
      <c r="S12">
        <v>-5380.8360000000002</v>
      </c>
      <c r="T12">
        <v>-3268.0720000000001</v>
      </c>
    </row>
    <row r="13" spans="1:24" x14ac:dyDescent="0.25">
      <c r="A13" t="s">
        <v>24</v>
      </c>
      <c r="B13">
        <v>-3.2911524000000001</v>
      </c>
      <c r="C13">
        <v>3.04896445E-2</v>
      </c>
      <c r="O13" t="s">
        <v>141</v>
      </c>
      <c r="P13">
        <v>3.04896445E-2</v>
      </c>
      <c r="Q13">
        <v>1.5883594899999999E-2</v>
      </c>
      <c r="R13">
        <v>5.7026669999999996E-4</v>
      </c>
    </row>
    <row r="14" spans="1:24" x14ac:dyDescent="0.25">
      <c r="A14" t="s">
        <v>25</v>
      </c>
      <c r="B14">
        <v>2.8662855899999999</v>
      </c>
      <c r="C14">
        <v>1.5883594899999999E-2</v>
      </c>
      <c r="M14" s="3" t="s">
        <v>47</v>
      </c>
      <c r="N14" s="3" t="s">
        <v>48</v>
      </c>
      <c r="O14" t="s">
        <v>13</v>
      </c>
      <c r="P14" t="s">
        <v>24</v>
      </c>
      <c r="Q14" t="s">
        <v>34</v>
      </c>
      <c r="R14" t="s">
        <v>29</v>
      </c>
      <c r="S14" t="s">
        <v>25</v>
      </c>
      <c r="T14" t="s">
        <v>36</v>
      </c>
      <c r="U14" t="s">
        <v>30</v>
      </c>
      <c r="V14" t="s">
        <v>26</v>
      </c>
      <c r="W14" s="35" t="s">
        <v>140</v>
      </c>
      <c r="X14" t="s">
        <v>6</v>
      </c>
    </row>
    <row r="15" spans="1:24" x14ac:dyDescent="0.25">
      <c r="A15" t="s">
        <v>26</v>
      </c>
      <c r="B15">
        <v>2.877704E-2</v>
      </c>
      <c r="C15">
        <v>5.7026669999999996E-4</v>
      </c>
      <c r="O15" t="s">
        <v>14</v>
      </c>
      <c r="P15">
        <v>-3.1154908799999999</v>
      </c>
      <c r="Q15">
        <v>-7.7809630000000005E-2</v>
      </c>
      <c r="R15">
        <v>0.17327535999999999</v>
      </c>
      <c r="S15">
        <v>2.7605828099999998</v>
      </c>
      <c r="T15">
        <v>4.2020189999999999E-2</v>
      </c>
      <c r="U15">
        <v>-7.5832070000000001E-2</v>
      </c>
      <c r="V15">
        <v>2.540222E-2</v>
      </c>
      <c r="W15">
        <v>-5693.7939999999999</v>
      </c>
      <c r="X15">
        <v>-5679.7047569721117</v>
      </c>
    </row>
    <row r="16" spans="1:24" x14ac:dyDescent="0.25">
      <c r="A16" s="35" t="s">
        <v>140</v>
      </c>
      <c r="B16">
        <v>-5380.8360000000002</v>
      </c>
      <c r="O16" t="s">
        <v>141</v>
      </c>
      <c r="P16">
        <v>0.15611238699999999</v>
      </c>
      <c r="Q16">
        <v>4.4832696599999999E-2</v>
      </c>
      <c r="R16">
        <v>5.45161438E-2</v>
      </c>
      <c r="S16">
        <v>8.1514955900000005E-2</v>
      </c>
      <c r="T16">
        <v>2.3427570500000001E-2</v>
      </c>
      <c r="U16">
        <v>2.84155078E-2</v>
      </c>
      <c r="V16">
        <v>5.0197559999999998E-4</v>
      </c>
    </row>
    <row r="17" spans="1:24" x14ac:dyDescent="0.25">
      <c r="A17" t="s">
        <v>6</v>
      </c>
      <c r="B17">
        <v>-3268.0720000000001</v>
      </c>
      <c r="M17" s="3" t="s">
        <v>55</v>
      </c>
      <c r="N17" t="s">
        <v>54</v>
      </c>
      <c r="O17" t="s">
        <v>13</v>
      </c>
      <c r="P17" t="s">
        <v>24</v>
      </c>
      <c r="Q17" t="s">
        <v>29</v>
      </c>
      <c r="R17" t="s">
        <v>38</v>
      </c>
      <c r="S17" t="s">
        <v>25</v>
      </c>
      <c r="T17" t="s">
        <v>30</v>
      </c>
      <c r="U17" t="s">
        <v>39</v>
      </c>
      <c r="V17" t="s">
        <v>26</v>
      </c>
      <c r="W17" s="35" t="s">
        <v>140</v>
      </c>
      <c r="X17" t="s">
        <v>6</v>
      </c>
    </row>
    <row r="18" spans="1:24" x14ac:dyDescent="0.25">
      <c r="O18" t="s">
        <v>14</v>
      </c>
      <c r="P18">
        <v>-3.32923473</v>
      </c>
      <c r="Q18">
        <v>0.18325952000000001</v>
      </c>
      <c r="R18">
        <v>-0.10423021</v>
      </c>
      <c r="S18">
        <v>2.8761469800000001</v>
      </c>
      <c r="T18">
        <v>-8.1206180000000003E-2</v>
      </c>
      <c r="U18">
        <v>5.6144920000000001E-2</v>
      </c>
      <c r="V18">
        <v>2.5414019999999999E-2</v>
      </c>
      <c r="W18">
        <v>-5695.5640000000003</v>
      </c>
      <c r="X18">
        <v>-5681.4747569721121</v>
      </c>
    </row>
    <row r="19" spans="1:24" x14ac:dyDescent="0.25">
      <c r="O19" t="s">
        <v>141</v>
      </c>
      <c r="P19">
        <v>4.7789650500000003E-2</v>
      </c>
      <c r="Q19">
        <v>5.4531321000000001E-2</v>
      </c>
      <c r="R19">
        <v>5.4132133700000001E-2</v>
      </c>
      <c r="S19">
        <v>2.48980257E-2</v>
      </c>
      <c r="T19">
        <v>2.8424112000000001E-2</v>
      </c>
      <c r="U19">
        <v>2.8204531500000001E-2</v>
      </c>
      <c r="V19">
        <v>5.0308760000000003E-4</v>
      </c>
    </row>
    <row r="23" spans="1:24" x14ac:dyDescent="0.25">
      <c r="A23" s="3" t="s">
        <v>47</v>
      </c>
    </row>
    <row r="24" spans="1:24" x14ac:dyDescent="0.25">
      <c r="A24" s="3" t="s">
        <v>48</v>
      </c>
    </row>
    <row r="25" spans="1:24" x14ac:dyDescent="0.25">
      <c r="A25" t="s">
        <v>13</v>
      </c>
      <c r="B25" t="s">
        <v>14</v>
      </c>
      <c r="C25" t="s">
        <v>141</v>
      </c>
      <c r="G25" t="s">
        <v>145</v>
      </c>
      <c r="H25">
        <f>B26+(B27*H11)+(B28*0)</f>
        <v>-3.30943122715574</v>
      </c>
    </row>
    <row r="26" spans="1:24" x14ac:dyDescent="0.25">
      <c r="A26" t="s">
        <v>24</v>
      </c>
      <c r="B26">
        <v>-3.1154908799999999</v>
      </c>
      <c r="C26">
        <v>0.15611238699999999</v>
      </c>
      <c r="G26" t="s">
        <v>146</v>
      </c>
      <c r="H26">
        <f>B26+(B27*H11)+(B28*1)</f>
        <v>-3.1361558671557401</v>
      </c>
    </row>
    <row r="27" spans="1:24" x14ac:dyDescent="0.25">
      <c r="A27" t="s">
        <v>34</v>
      </c>
      <c r="B27">
        <v>-7.7809630000000005E-2</v>
      </c>
      <c r="C27">
        <v>4.4832696599999999E-2</v>
      </c>
      <c r="G27" t="s">
        <v>147</v>
      </c>
      <c r="H27">
        <f>B26+(B27*H12)+(B28*0)</f>
        <v>-3.4580926722315097</v>
      </c>
    </row>
    <row r="28" spans="1:24" x14ac:dyDescent="0.25">
      <c r="A28" t="s">
        <v>29</v>
      </c>
      <c r="B28">
        <v>0.17327535999999999</v>
      </c>
      <c r="C28">
        <v>5.45161438E-2</v>
      </c>
      <c r="G28" t="s">
        <v>148</v>
      </c>
      <c r="H28">
        <f>B26+(B27*H12)+(B28*1)</f>
        <v>-3.2848173122315099</v>
      </c>
    </row>
    <row r="29" spans="1:24" x14ac:dyDescent="0.25">
      <c r="A29" t="s">
        <v>25</v>
      </c>
      <c r="B29">
        <v>2.7605828099999998</v>
      </c>
      <c r="C29">
        <v>8.1514955900000005E-2</v>
      </c>
    </row>
    <row r="30" spans="1:24" x14ac:dyDescent="0.25">
      <c r="A30" t="s">
        <v>36</v>
      </c>
      <c r="B30">
        <v>4.2020189999999999E-2</v>
      </c>
      <c r="C30">
        <v>2.3427570500000001E-2</v>
      </c>
      <c r="G30" t="s">
        <v>150</v>
      </c>
      <c r="H30">
        <f>B29+(B30*H11)+(B31*0)</f>
        <v>2.8653180495346198</v>
      </c>
    </row>
    <row r="31" spans="1:24" x14ac:dyDescent="0.25">
      <c r="A31" t="s">
        <v>30</v>
      </c>
      <c r="B31">
        <v>-7.5832070000000001E-2</v>
      </c>
      <c r="C31">
        <v>2.84155078E-2</v>
      </c>
      <c r="G31" t="s">
        <v>151</v>
      </c>
      <c r="H31">
        <f>B29+(B30*H11)+(B31*1)</f>
        <v>2.7894859795346196</v>
      </c>
    </row>
    <row r="32" spans="1:24" x14ac:dyDescent="0.25">
      <c r="A32" t="s">
        <v>26</v>
      </c>
      <c r="B32">
        <v>2.540222E-2</v>
      </c>
      <c r="C32">
        <v>5.0197559999999998E-4</v>
      </c>
      <c r="G32" t="s">
        <v>152</v>
      </c>
      <c r="H32">
        <f>B29+(B30*H12)+(B31*0)</f>
        <v>2.9456009421246296</v>
      </c>
    </row>
    <row r="33" spans="1:8" x14ac:dyDescent="0.25">
      <c r="A33" s="35" t="s">
        <v>140</v>
      </c>
      <c r="B33">
        <v>-5693.7939999999999</v>
      </c>
      <c r="G33" t="s">
        <v>153</v>
      </c>
      <c r="H33">
        <f>B29+(B30*H12)+(B31*1)</f>
        <v>2.8697688721246295</v>
      </c>
    </row>
    <row r="34" spans="1:8" x14ac:dyDescent="0.25">
      <c r="A34" t="s">
        <v>6</v>
      </c>
      <c r="B34">
        <v>-5679.7047569721117</v>
      </c>
    </row>
    <row r="40" spans="1:8" x14ac:dyDescent="0.25">
      <c r="A40" s="3" t="s">
        <v>55</v>
      </c>
    </row>
    <row r="41" spans="1:8" x14ac:dyDescent="0.25">
      <c r="A41" t="s">
        <v>54</v>
      </c>
    </row>
    <row r="42" spans="1:8" x14ac:dyDescent="0.25">
      <c r="A42" t="s">
        <v>13</v>
      </c>
      <c r="B42" t="s">
        <v>14</v>
      </c>
      <c r="C42" t="s">
        <v>141</v>
      </c>
    </row>
    <row r="43" spans="1:8" x14ac:dyDescent="0.25">
      <c r="A43" t="s">
        <v>24</v>
      </c>
      <c r="B43">
        <v>-3.32923473</v>
      </c>
      <c r="C43">
        <v>4.7789650500000003E-2</v>
      </c>
    </row>
    <row r="44" spans="1:8" x14ac:dyDescent="0.25">
      <c r="A44" t="s">
        <v>29</v>
      </c>
      <c r="B44">
        <v>0.18325952000000001</v>
      </c>
      <c r="C44">
        <v>5.4531321000000001E-2</v>
      </c>
    </row>
    <row r="45" spans="1:8" x14ac:dyDescent="0.25">
      <c r="A45" t="s">
        <v>38</v>
      </c>
      <c r="B45">
        <v>-0.10423021</v>
      </c>
      <c r="C45">
        <v>5.4132133700000001E-2</v>
      </c>
    </row>
    <row r="46" spans="1:8" x14ac:dyDescent="0.25">
      <c r="A46" t="s">
        <v>25</v>
      </c>
      <c r="B46">
        <v>2.8761469800000001</v>
      </c>
      <c r="C46">
        <v>2.48980257E-2</v>
      </c>
    </row>
    <row r="47" spans="1:8" x14ac:dyDescent="0.25">
      <c r="A47" t="s">
        <v>30</v>
      </c>
      <c r="B47">
        <v>-8.1206180000000003E-2</v>
      </c>
      <c r="C47">
        <v>2.8424112000000001E-2</v>
      </c>
    </row>
    <row r="48" spans="1:8" x14ac:dyDescent="0.25">
      <c r="A48" t="s">
        <v>39</v>
      </c>
      <c r="B48">
        <v>5.6144920000000001E-2</v>
      </c>
      <c r="C48">
        <v>2.8204531500000001E-2</v>
      </c>
    </row>
    <row r="49" spans="1:3" x14ac:dyDescent="0.25">
      <c r="A49" t="s">
        <v>26</v>
      </c>
      <c r="B49">
        <v>2.5414019999999999E-2</v>
      </c>
      <c r="C49">
        <v>5.0308760000000003E-4</v>
      </c>
    </row>
    <row r="50" spans="1:3" x14ac:dyDescent="0.25">
      <c r="A50" s="35" t="s">
        <v>140</v>
      </c>
      <c r="B50">
        <v>-5695.5640000000003</v>
      </c>
    </row>
    <row r="51" spans="1:3" x14ac:dyDescent="0.25">
      <c r="A51" t="s">
        <v>6</v>
      </c>
      <c r="B51">
        <v>-5681.4747569721121</v>
      </c>
    </row>
    <row r="54" spans="1:3" x14ac:dyDescent="0.25">
      <c r="A54" s="3"/>
    </row>
    <row r="55" spans="1:3" x14ac:dyDescent="0.25">
      <c r="A55" s="3" t="s">
        <v>19</v>
      </c>
    </row>
    <row r="56" spans="1:3" x14ac:dyDescent="0.25">
      <c r="A56" s="3" t="s">
        <v>31</v>
      </c>
    </row>
    <row r="57" spans="1:3" x14ac:dyDescent="0.25">
      <c r="A57" t="s">
        <v>144</v>
      </c>
      <c r="B57" t="s">
        <v>14</v>
      </c>
      <c r="C57" t="s">
        <v>141</v>
      </c>
    </row>
    <row r="58" spans="1:3" x14ac:dyDescent="0.25">
      <c r="A58" t="s">
        <v>24</v>
      </c>
      <c r="B58" s="4">
        <v>-3.3712117199999998</v>
      </c>
      <c r="C58" s="4">
        <v>4.1420448700000001E-2</v>
      </c>
    </row>
    <row r="59" spans="1:3" x14ac:dyDescent="0.25">
      <c r="A59" t="s">
        <v>29</v>
      </c>
      <c r="B59" s="4">
        <v>0.17729876</v>
      </c>
      <c r="C59" s="4">
        <v>5.4706518099999997E-2</v>
      </c>
    </row>
    <row r="60" spans="1:3" x14ac:dyDescent="0.25">
      <c r="A60" t="s">
        <v>25</v>
      </c>
      <c r="B60" s="4">
        <v>2.8988172300000001</v>
      </c>
      <c r="C60" s="4">
        <v>2.1613364499999999E-2</v>
      </c>
    </row>
    <row r="61" spans="1:3" x14ac:dyDescent="0.25">
      <c r="A61" t="s">
        <v>30</v>
      </c>
      <c r="B61" s="4">
        <v>-7.8081040000000004E-2</v>
      </c>
      <c r="C61" s="4">
        <v>2.85152688E-2</v>
      </c>
    </row>
    <row r="62" spans="1:3" x14ac:dyDescent="0.25">
      <c r="A62" t="s">
        <v>26</v>
      </c>
      <c r="B62" s="4">
        <v>2.5513870000000001E-2</v>
      </c>
      <c r="C62" s="4">
        <v>5.0511179999999998E-4</v>
      </c>
    </row>
    <row r="63" spans="1:3" x14ac:dyDescent="0.25">
      <c r="A63" s="35" t="s">
        <v>140</v>
      </c>
      <c r="B63" s="36">
        <v>-5685.7250000000004</v>
      </c>
    </row>
    <row r="64" spans="1:3" x14ac:dyDescent="0.25">
      <c r="A64" t="s">
        <v>6</v>
      </c>
      <c r="B64" s="36">
        <v>-5675.6772673031028</v>
      </c>
    </row>
  </sheetData>
  <sortState ref="A2:K24">
    <sortCondition ref="A2:A2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8"/>
  <sheetViews>
    <sheetView topLeftCell="A17" zoomScale="65" workbookViewId="0">
      <selection activeCell="A39" sqref="A39:Y106"/>
    </sheetView>
  </sheetViews>
  <sheetFormatPr defaultRowHeight="15" x14ac:dyDescent="0.25"/>
  <cols>
    <col min="1" max="1" width="12.28515625" bestFit="1" customWidth="1"/>
    <col min="2" max="2" width="28.5703125" customWidth="1"/>
    <col min="3" max="3" width="13.7109375" customWidth="1"/>
    <col min="4" max="4" width="10.140625" bestFit="1" customWidth="1"/>
    <col min="9" max="10" width="12" bestFit="1" customWidth="1"/>
    <col min="11" max="11" width="15.7109375" customWidth="1"/>
    <col min="12" max="12" width="16.28515625" customWidth="1"/>
    <col min="16" max="16" width="11.5703125" customWidth="1"/>
    <col min="18" max="18" width="16" customWidth="1"/>
    <col min="23" max="23" width="15.5703125" customWidth="1"/>
  </cols>
  <sheetData>
    <row r="1" spans="1:20" x14ac:dyDescent="0.25">
      <c r="A1" s="3"/>
      <c r="B1" s="3"/>
      <c r="C1" s="3"/>
      <c r="D1" s="3"/>
      <c r="E1" s="3"/>
    </row>
    <row r="2" spans="1:20" x14ac:dyDescent="0.25">
      <c r="A2" s="9" t="s">
        <v>65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M2" s="1"/>
      <c r="N2" s="1"/>
      <c r="O2" s="1"/>
      <c r="P2" t="s">
        <v>83</v>
      </c>
      <c r="Q2" s="1"/>
      <c r="R2" s="1"/>
      <c r="S2" s="1"/>
      <c r="T2" s="1"/>
    </row>
    <row r="3" spans="1:20" x14ac:dyDescent="0.25">
      <c r="A3" s="2">
        <v>1</v>
      </c>
      <c r="B3" s="2" t="s">
        <v>11</v>
      </c>
      <c r="C3" s="2">
        <v>3</v>
      </c>
      <c r="D3" s="11">
        <v>-3067.096</v>
      </c>
      <c r="E3" s="2">
        <v>1163</v>
      </c>
      <c r="F3" s="2">
        <f>D3+2*C3</f>
        <v>-3061.096</v>
      </c>
      <c r="G3" s="2">
        <f>(2*C3*(C3+1))/(E3-C3-1)</f>
        <v>2.0707506471095771E-2</v>
      </c>
      <c r="H3" s="2">
        <f>F3+G3</f>
        <v>-3061.0752924935291</v>
      </c>
      <c r="I3" s="2">
        <f>H3-MIN($H$3:$H$34)</f>
        <v>331.77534173757431</v>
      </c>
      <c r="J3" s="2">
        <f>EXP(-0.5*I3)</f>
        <v>9.0344127055451195E-73</v>
      </c>
      <c r="K3" s="2">
        <f>J3/SUM($J$3:$J$34)</f>
        <v>7.1072406995419629E-73</v>
      </c>
      <c r="M3" s="2"/>
      <c r="N3" s="2"/>
      <c r="P3" s="2"/>
      <c r="Q3" s="2"/>
      <c r="R3" s="2"/>
      <c r="S3" s="2"/>
      <c r="T3" s="2"/>
    </row>
    <row r="4" spans="1:20" x14ac:dyDescent="0.25">
      <c r="A4" s="2">
        <v>2</v>
      </c>
      <c r="B4" s="3" t="s">
        <v>27</v>
      </c>
      <c r="C4" s="2">
        <v>4</v>
      </c>
      <c r="D4" s="8">
        <v>-3341.944</v>
      </c>
      <c r="E4" s="2">
        <v>1163</v>
      </c>
      <c r="F4" s="2">
        <f t="shared" ref="F4:F31" si="0">D4+2*C4</f>
        <v>-3333.944</v>
      </c>
      <c r="G4" s="2">
        <f t="shared" ref="G4:G33" si="1">(2*C4*(C4+1))/(E4-C4-1)</f>
        <v>3.4542314335060449E-2</v>
      </c>
      <c r="H4" s="2">
        <f t="shared" ref="H4:H33" si="2">F4+G4</f>
        <v>-3333.9094576856651</v>
      </c>
      <c r="I4" s="2">
        <f t="shared" ref="I4:I34" si="3">H4-MIN($H$3:$H$34)</f>
        <v>58.941176545438339</v>
      </c>
      <c r="J4" s="2">
        <f t="shared" ref="J4:J35" si="4">EXP(-0.5*I4)</f>
        <v>1.5888618403096888E-13</v>
      </c>
      <c r="K4" s="2">
        <f t="shared" ref="K4:K33" si="5">J4/SUM($J$3:$J$34)</f>
        <v>1.2499344346386929E-13</v>
      </c>
      <c r="M4" s="2"/>
      <c r="N4" s="2"/>
      <c r="P4" s="2"/>
      <c r="Q4" s="2"/>
      <c r="R4" s="2"/>
      <c r="S4" s="2"/>
      <c r="T4" s="2"/>
    </row>
    <row r="5" spans="1:20" x14ac:dyDescent="0.25">
      <c r="A5" s="2">
        <v>3</v>
      </c>
      <c r="B5" s="3" t="s">
        <v>28</v>
      </c>
      <c r="C5" s="2">
        <v>4</v>
      </c>
      <c r="D5" s="8">
        <v>-3339.8719999999998</v>
      </c>
      <c r="E5" s="2">
        <v>1163</v>
      </c>
      <c r="F5" s="2">
        <f t="shared" si="0"/>
        <v>-3331.8719999999998</v>
      </c>
      <c r="G5" s="2">
        <f t="shared" si="1"/>
        <v>3.4542314335060449E-2</v>
      </c>
      <c r="H5" s="2">
        <f t="shared" si="2"/>
        <v>-3331.837457685665</v>
      </c>
      <c r="I5" s="2">
        <f t="shared" si="3"/>
        <v>61.013176545438455</v>
      </c>
      <c r="J5" s="2">
        <f t="shared" si="4"/>
        <v>5.6384151779038974E-14</v>
      </c>
      <c r="K5" s="2">
        <f t="shared" si="5"/>
        <v>4.4356589785540188E-14</v>
      </c>
      <c r="M5" s="2"/>
      <c r="N5" s="2"/>
      <c r="P5" s="2"/>
      <c r="Q5" s="2"/>
      <c r="R5" s="2"/>
      <c r="S5" s="2"/>
      <c r="T5" s="2"/>
    </row>
    <row r="6" spans="1:20" x14ac:dyDescent="0.25">
      <c r="A6" s="2">
        <v>4</v>
      </c>
      <c r="B6" s="3" t="s">
        <v>31</v>
      </c>
      <c r="C6" s="2">
        <v>5</v>
      </c>
      <c r="D6">
        <v>-3345.65</v>
      </c>
      <c r="E6" s="2">
        <v>1163</v>
      </c>
      <c r="F6" s="2">
        <f t="shared" si="0"/>
        <v>-3335.65</v>
      </c>
      <c r="G6" s="2">
        <f t="shared" si="1"/>
        <v>5.1858254105445117E-2</v>
      </c>
      <c r="H6" s="2">
        <f t="shared" si="2"/>
        <v>-3335.5981417458947</v>
      </c>
      <c r="I6" s="2">
        <f t="shared" si="3"/>
        <v>57.252492485208677</v>
      </c>
      <c r="J6" s="2">
        <f t="shared" si="4"/>
        <v>3.6964021930248956E-13</v>
      </c>
      <c r="K6" s="2">
        <f t="shared" si="5"/>
        <v>2.9079056895439388E-13</v>
      </c>
      <c r="M6" s="2"/>
      <c r="N6" s="2"/>
      <c r="P6" s="2"/>
      <c r="Q6" s="2"/>
      <c r="R6" s="2"/>
      <c r="S6" s="2"/>
      <c r="T6" s="2"/>
    </row>
    <row r="7" spans="1:20" x14ac:dyDescent="0.25">
      <c r="A7" s="2">
        <v>5</v>
      </c>
      <c r="B7" s="10" t="s">
        <v>33</v>
      </c>
      <c r="C7" s="2">
        <v>4</v>
      </c>
      <c r="D7" s="8">
        <v>-3067.1</v>
      </c>
      <c r="E7" s="2">
        <v>1163</v>
      </c>
      <c r="F7" s="2">
        <f t="shared" si="0"/>
        <v>-3059.1</v>
      </c>
      <c r="G7" s="2">
        <f t="shared" si="1"/>
        <v>3.4542314335060449E-2</v>
      </c>
      <c r="H7" s="2">
        <f t="shared" si="2"/>
        <v>-3059.065457685665</v>
      </c>
      <c r="I7" s="2">
        <f t="shared" si="3"/>
        <v>333.78517654543839</v>
      </c>
      <c r="J7" s="2">
        <f t="shared" si="4"/>
        <v>3.3072714558069689E-73</v>
      </c>
      <c r="K7" s="2">
        <f t="shared" si="5"/>
        <v>2.6017822144340931E-73</v>
      </c>
      <c r="M7" s="5"/>
      <c r="N7" s="2"/>
      <c r="P7" s="2"/>
      <c r="Q7" s="2"/>
      <c r="R7" s="2"/>
      <c r="S7" s="2"/>
      <c r="T7" s="2"/>
    </row>
    <row r="8" spans="1:20" x14ac:dyDescent="0.25">
      <c r="A8" s="2">
        <v>6</v>
      </c>
      <c r="B8" s="3" t="s">
        <v>35</v>
      </c>
      <c r="C8" s="2">
        <v>4</v>
      </c>
      <c r="D8" s="8">
        <v>-3067.1089999999999</v>
      </c>
      <c r="E8" s="2">
        <v>1163</v>
      </c>
      <c r="F8" s="2">
        <f t="shared" si="0"/>
        <v>-3059.1089999999999</v>
      </c>
      <c r="G8" s="2">
        <f t="shared" si="1"/>
        <v>3.4542314335060449E-2</v>
      </c>
      <c r="H8" s="2">
        <f t="shared" si="2"/>
        <v>-3059.074457685665</v>
      </c>
      <c r="I8" s="2">
        <f t="shared" si="3"/>
        <v>333.77617654543837</v>
      </c>
      <c r="J8" s="2">
        <f t="shared" si="4"/>
        <v>3.3221877137673582E-73</v>
      </c>
      <c r="K8" s="2">
        <f t="shared" si="5"/>
        <v>2.6135166170030477E-73</v>
      </c>
      <c r="M8" s="5"/>
      <c r="N8" s="2"/>
      <c r="P8" s="2"/>
      <c r="Q8" s="2"/>
      <c r="R8" s="2"/>
      <c r="S8" s="2"/>
      <c r="T8" s="2"/>
    </row>
    <row r="9" spans="1:20" x14ac:dyDescent="0.25">
      <c r="A9" s="2">
        <v>7</v>
      </c>
      <c r="B9" s="3" t="s">
        <v>37</v>
      </c>
      <c r="C9" s="2">
        <v>5</v>
      </c>
      <c r="D9" s="8">
        <v>-3070.9070000000002</v>
      </c>
      <c r="E9" s="2">
        <v>1163</v>
      </c>
      <c r="F9" s="2">
        <f t="shared" si="0"/>
        <v>-3060.9070000000002</v>
      </c>
      <c r="G9" s="2">
        <f t="shared" si="1"/>
        <v>5.1858254105445117E-2</v>
      </c>
      <c r="H9" s="2">
        <f t="shared" si="2"/>
        <v>-3060.8551417458948</v>
      </c>
      <c r="I9" s="2">
        <f t="shared" si="3"/>
        <v>331.99549248520862</v>
      </c>
      <c r="J9" s="2">
        <f t="shared" si="4"/>
        <v>8.0927252913987713E-73</v>
      </c>
      <c r="K9" s="2">
        <f t="shared" si="5"/>
        <v>6.3664289462821783E-73</v>
      </c>
      <c r="M9" s="5"/>
      <c r="N9" s="2"/>
      <c r="P9" s="2"/>
      <c r="Q9" s="2"/>
      <c r="R9" s="2"/>
      <c r="S9" s="2"/>
      <c r="T9" s="2"/>
    </row>
    <row r="10" spans="1:20" x14ac:dyDescent="0.25">
      <c r="A10" s="2">
        <v>8</v>
      </c>
      <c r="B10" s="3" t="s">
        <v>40</v>
      </c>
      <c r="C10" s="2">
        <v>5</v>
      </c>
      <c r="D10" s="8">
        <v>-3075.45</v>
      </c>
      <c r="E10" s="2">
        <v>1163</v>
      </c>
      <c r="F10" s="2">
        <f t="shared" si="0"/>
        <v>-3065.45</v>
      </c>
      <c r="G10" s="2">
        <f t="shared" si="1"/>
        <v>5.1858254105445117E-2</v>
      </c>
      <c r="H10" s="2">
        <f t="shared" si="2"/>
        <v>-3065.3981417458945</v>
      </c>
      <c r="I10" s="2">
        <f t="shared" si="3"/>
        <v>327.45249248520895</v>
      </c>
      <c r="J10" s="2">
        <f t="shared" si="4"/>
        <v>7.8450319039682387E-72</v>
      </c>
      <c r="K10" s="2">
        <f t="shared" si="5"/>
        <v>6.1715721712454124E-72</v>
      </c>
      <c r="M10" s="5"/>
      <c r="N10" s="2"/>
      <c r="P10" s="2"/>
      <c r="Q10" s="2"/>
      <c r="R10" s="2"/>
      <c r="S10" s="2"/>
      <c r="T10" s="2"/>
    </row>
    <row r="11" spans="1:20" x14ac:dyDescent="0.25">
      <c r="A11" s="2">
        <v>9</v>
      </c>
      <c r="B11" s="3" t="s">
        <v>41</v>
      </c>
      <c r="C11" s="2">
        <v>7</v>
      </c>
      <c r="D11" s="8">
        <v>-3070.9070000000002</v>
      </c>
      <c r="E11" s="2">
        <v>1163</v>
      </c>
      <c r="F11" s="2">
        <f t="shared" si="0"/>
        <v>-3056.9070000000002</v>
      </c>
      <c r="G11" s="2">
        <f t="shared" si="1"/>
        <v>9.696969696969697E-2</v>
      </c>
      <c r="H11" s="2">
        <f t="shared" si="2"/>
        <v>-3056.8100303030305</v>
      </c>
      <c r="I11" s="2">
        <f t="shared" si="3"/>
        <v>336.04060392807287</v>
      </c>
      <c r="J11" s="2">
        <f t="shared" si="4"/>
        <v>1.0708040603365687E-73</v>
      </c>
      <c r="K11" s="2">
        <f t="shared" si="5"/>
        <v>8.4238593552270624E-74</v>
      </c>
      <c r="M11" s="5"/>
      <c r="N11" s="2"/>
      <c r="P11" s="2"/>
      <c r="Q11" s="2"/>
      <c r="R11" s="2"/>
      <c r="S11" s="2"/>
      <c r="T11" s="2"/>
    </row>
    <row r="12" spans="1:20" x14ac:dyDescent="0.25">
      <c r="A12" s="2">
        <v>10</v>
      </c>
      <c r="B12" s="3" t="s">
        <v>45</v>
      </c>
      <c r="C12" s="2">
        <v>6</v>
      </c>
      <c r="D12" s="8">
        <v>-3350.3429999999998</v>
      </c>
      <c r="E12" s="2">
        <v>1163</v>
      </c>
      <c r="F12" s="2">
        <f t="shared" si="0"/>
        <v>-3338.3429999999998</v>
      </c>
      <c r="G12" s="2">
        <f t="shared" si="1"/>
        <v>7.2664359861591699E-2</v>
      </c>
      <c r="H12" s="2">
        <f t="shared" si="2"/>
        <v>-3338.2703356401385</v>
      </c>
      <c r="I12" s="2">
        <f t="shared" si="3"/>
        <v>54.580298590964958</v>
      </c>
      <c r="J12" s="2">
        <f t="shared" si="4"/>
        <v>1.4061729866837833E-12</v>
      </c>
      <c r="K12" s="2">
        <f t="shared" si="5"/>
        <v>1.1062157781901378E-12</v>
      </c>
    </row>
    <row r="13" spans="1:20" x14ac:dyDescent="0.25">
      <c r="A13" s="2">
        <v>11</v>
      </c>
      <c r="B13" s="3" t="s">
        <v>49</v>
      </c>
      <c r="C13" s="2">
        <v>6</v>
      </c>
      <c r="D13" s="12">
        <v>-3348.3229999999999</v>
      </c>
      <c r="E13" s="2">
        <v>1163</v>
      </c>
      <c r="F13" s="2">
        <f t="shared" si="0"/>
        <v>-3336.3229999999999</v>
      </c>
      <c r="G13" s="2">
        <f t="shared" si="1"/>
        <v>7.2664359861591699E-2</v>
      </c>
      <c r="H13" s="2">
        <f t="shared" si="2"/>
        <v>-3336.2503356401385</v>
      </c>
      <c r="I13" s="2">
        <f t="shared" si="3"/>
        <v>56.60029859096494</v>
      </c>
      <c r="J13" s="2">
        <f t="shared" si="4"/>
        <v>5.1215489031101346E-13</v>
      </c>
      <c r="K13" s="2">
        <f t="shared" si="5"/>
        <v>4.0290478191833423E-13</v>
      </c>
    </row>
    <row r="14" spans="1:20" x14ac:dyDescent="0.25">
      <c r="A14" s="2">
        <v>12</v>
      </c>
      <c r="B14" s="3" t="s">
        <v>48</v>
      </c>
      <c r="C14" s="2">
        <v>7</v>
      </c>
      <c r="D14" s="8">
        <v>-3353.7240000000002</v>
      </c>
      <c r="E14" s="2">
        <v>1163</v>
      </c>
      <c r="F14" s="2">
        <f t="shared" si="0"/>
        <v>-3339.7240000000002</v>
      </c>
      <c r="G14" s="2">
        <f t="shared" si="1"/>
        <v>9.696969696969697E-2</v>
      </c>
      <c r="H14" s="2">
        <f t="shared" si="2"/>
        <v>-3339.6270303030306</v>
      </c>
      <c r="I14" s="2">
        <f t="shared" si="3"/>
        <v>53.223603928072862</v>
      </c>
      <c r="J14" s="2">
        <f t="shared" si="4"/>
        <v>2.7710301653014352E-12</v>
      </c>
      <c r="K14" s="2">
        <f t="shared" si="5"/>
        <v>2.1799290128068741E-12</v>
      </c>
    </row>
    <row r="15" spans="1:20" x14ac:dyDescent="0.25">
      <c r="A15" s="2">
        <v>13</v>
      </c>
      <c r="B15" s="3" t="s">
        <v>50</v>
      </c>
      <c r="C15" s="2">
        <v>6</v>
      </c>
      <c r="D15" s="8">
        <v>-3350.7249999999999</v>
      </c>
      <c r="E15" s="2">
        <v>1163</v>
      </c>
      <c r="F15" s="2">
        <f t="shared" si="0"/>
        <v>-3338.7249999999999</v>
      </c>
      <c r="G15" s="2">
        <f t="shared" si="1"/>
        <v>7.2664359861591699E-2</v>
      </c>
      <c r="H15" s="2">
        <f t="shared" si="2"/>
        <v>-3338.6523356401385</v>
      </c>
      <c r="I15" s="2">
        <f t="shared" si="3"/>
        <v>54.198298590964896</v>
      </c>
      <c r="J15" s="2">
        <f t="shared" si="4"/>
        <v>1.7021153829928295E-12</v>
      </c>
      <c r="K15" s="2">
        <f t="shared" si="5"/>
        <v>1.339029344751764E-12</v>
      </c>
    </row>
    <row r="16" spans="1:20" x14ac:dyDescent="0.25">
      <c r="A16" s="2">
        <v>14</v>
      </c>
      <c r="B16" t="s">
        <v>52</v>
      </c>
      <c r="C16" s="2">
        <v>6</v>
      </c>
      <c r="D16" s="8">
        <v>-3348.5329999999999</v>
      </c>
      <c r="E16" s="2">
        <v>1163</v>
      </c>
      <c r="F16" s="2">
        <f t="shared" si="0"/>
        <v>-3336.5329999999999</v>
      </c>
      <c r="G16" s="2">
        <f t="shared" si="1"/>
        <v>7.2664359861591699E-2</v>
      </c>
      <c r="H16" s="2">
        <f t="shared" si="2"/>
        <v>-3336.4603356401385</v>
      </c>
      <c r="I16" s="2">
        <f t="shared" si="3"/>
        <v>56.390298590964903</v>
      </c>
      <c r="J16" s="2">
        <f t="shared" si="4"/>
        <v>5.6885587081401535E-13</v>
      </c>
      <c r="K16" s="2">
        <f t="shared" si="5"/>
        <v>4.4751061623975345E-13</v>
      </c>
    </row>
    <row r="17" spans="1:20" x14ac:dyDescent="0.25">
      <c r="A17" s="2">
        <v>15</v>
      </c>
      <c r="B17" t="s">
        <v>54</v>
      </c>
      <c r="C17" s="2">
        <v>7</v>
      </c>
      <c r="D17" s="8">
        <v>-3354.922</v>
      </c>
      <c r="E17" s="2">
        <v>1163</v>
      </c>
      <c r="F17" s="2">
        <f t="shared" si="0"/>
        <v>-3340.922</v>
      </c>
      <c r="G17" s="2">
        <f t="shared" si="1"/>
        <v>9.696969696969697E-2</v>
      </c>
      <c r="H17" s="2">
        <f t="shared" si="2"/>
        <v>-3340.8250303030304</v>
      </c>
      <c r="I17" s="2">
        <f t="shared" si="3"/>
        <v>52.025603928072996</v>
      </c>
      <c r="J17" s="2">
        <f t="shared" si="4"/>
        <v>5.0440995382157467E-12</v>
      </c>
      <c r="K17" s="2">
        <f t="shared" si="5"/>
        <v>3.9681195334970775E-12</v>
      </c>
    </row>
    <row r="18" spans="1:20" x14ac:dyDescent="0.25">
      <c r="A18" s="2">
        <v>16</v>
      </c>
      <c r="B18" s="3" t="s">
        <v>56</v>
      </c>
      <c r="C18" s="2">
        <v>5</v>
      </c>
      <c r="D18" s="8">
        <v>-3345.7759999999998</v>
      </c>
      <c r="E18" s="2">
        <v>1163</v>
      </c>
      <c r="F18" s="2">
        <f t="shared" si="0"/>
        <v>-3335.7759999999998</v>
      </c>
      <c r="G18" s="2">
        <f t="shared" si="1"/>
        <v>5.1858254105445117E-2</v>
      </c>
      <c r="H18" s="2">
        <f t="shared" si="2"/>
        <v>-3335.7241417458945</v>
      </c>
      <c r="I18" s="2">
        <f t="shared" si="3"/>
        <v>57.126492485208928</v>
      </c>
      <c r="J18" s="2">
        <f t="shared" si="4"/>
        <v>3.9367675441644763E-13</v>
      </c>
      <c r="K18" s="2">
        <f t="shared" si="5"/>
        <v>3.0969976053173221E-13</v>
      </c>
    </row>
    <row r="19" spans="1:20" x14ac:dyDescent="0.25">
      <c r="A19" s="2">
        <v>17</v>
      </c>
      <c r="B19" s="3" t="s">
        <v>59</v>
      </c>
      <c r="C19" s="2">
        <v>5</v>
      </c>
      <c r="D19" s="8">
        <v>-3343.873</v>
      </c>
      <c r="E19" s="2">
        <v>1163</v>
      </c>
      <c r="F19" s="2">
        <f t="shared" si="0"/>
        <v>-3333.873</v>
      </c>
      <c r="G19" s="2">
        <f t="shared" si="1"/>
        <v>5.1858254105445117E-2</v>
      </c>
      <c r="H19" s="2">
        <f t="shared" si="2"/>
        <v>-3333.8211417458947</v>
      </c>
      <c r="I19" s="2">
        <f t="shared" si="3"/>
        <v>59.029492485208721</v>
      </c>
      <c r="J19" s="2">
        <f t="shared" si="4"/>
        <v>1.5202274568361986E-13</v>
      </c>
      <c r="K19" s="2">
        <f t="shared" si="5"/>
        <v>1.1959407662609623E-13</v>
      </c>
    </row>
    <row r="20" spans="1:20" x14ac:dyDescent="0.25">
      <c r="A20" s="2">
        <v>18</v>
      </c>
      <c r="B20" s="3" t="s">
        <v>60</v>
      </c>
      <c r="C20" s="2">
        <v>5</v>
      </c>
      <c r="D20" s="8">
        <v>-3343.1460000000002</v>
      </c>
      <c r="E20" s="2">
        <v>1163</v>
      </c>
      <c r="F20" s="2">
        <f t="shared" si="0"/>
        <v>-3333.1460000000002</v>
      </c>
      <c r="G20" s="2">
        <f t="shared" si="1"/>
        <v>5.1858254105445117E-2</v>
      </c>
      <c r="H20" s="2">
        <f t="shared" si="2"/>
        <v>-3333.0941417458948</v>
      </c>
      <c r="I20" s="2">
        <f t="shared" si="3"/>
        <v>59.756492485208582</v>
      </c>
      <c r="J20" s="2">
        <f t="shared" si="4"/>
        <v>1.0569210021699318E-13</v>
      </c>
      <c r="K20" s="2">
        <f t="shared" si="5"/>
        <v>8.3146433616124812E-14</v>
      </c>
    </row>
    <row r="21" spans="1:20" x14ac:dyDescent="0.25">
      <c r="A21" s="2">
        <v>19</v>
      </c>
      <c r="B21" s="3" t="s">
        <v>63</v>
      </c>
      <c r="C21" s="2">
        <v>6</v>
      </c>
      <c r="D21" s="8">
        <v>-3345.8330000000001</v>
      </c>
      <c r="E21" s="2">
        <v>1163</v>
      </c>
      <c r="F21" s="2">
        <f t="shared" si="0"/>
        <v>-3333.8330000000001</v>
      </c>
      <c r="G21" s="2">
        <f t="shared" si="1"/>
        <v>7.2664359861591699E-2</v>
      </c>
      <c r="H21" s="2">
        <f t="shared" si="2"/>
        <v>-3333.7603356401387</v>
      </c>
      <c r="I21" s="2">
        <f t="shared" si="3"/>
        <v>59.090298590964721</v>
      </c>
      <c r="J21" s="2">
        <f t="shared" si="4"/>
        <v>1.4747034421978434E-13</v>
      </c>
      <c r="K21" s="2">
        <f t="shared" si="5"/>
        <v>1.1601276879580776E-13</v>
      </c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2">
        <v>20</v>
      </c>
      <c r="B22" s="3" t="s">
        <v>66</v>
      </c>
      <c r="C22" s="2">
        <v>5</v>
      </c>
      <c r="D22" s="8">
        <v>-3341.1089999999999</v>
      </c>
      <c r="E22" s="2">
        <v>1163</v>
      </c>
      <c r="F22" s="2">
        <f t="shared" si="0"/>
        <v>-3331.1089999999999</v>
      </c>
      <c r="G22" s="2">
        <f t="shared" si="1"/>
        <v>5.1858254105445117E-2</v>
      </c>
      <c r="H22" s="2">
        <f t="shared" si="2"/>
        <v>-3331.0571417458946</v>
      </c>
      <c r="I22" s="2">
        <f t="shared" si="3"/>
        <v>61.793492485208844</v>
      </c>
      <c r="J22" s="2">
        <f t="shared" si="4"/>
        <v>3.8169247506827613E-14</v>
      </c>
      <c r="K22" s="2">
        <f t="shared" si="5"/>
        <v>3.0027190277118007E-14</v>
      </c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2">
        <v>21</v>
      </c>
      <c r="B23" s="3" t="s">
        <v>70</v>
      </c>
      <c r="C23" s="2">
        <v>6</v>
      </c>
      <c r="D23">
        <v>-3343.9360000000001</v>
      </c>
      <c r="E23" s="2">
        <v>1163</v>
      </c>
      <c r="F23" s="2">
        <f t="shared" si="0"/>
        <v>-3331.9360000000001</v>
      </c>
      <c r="G23" s="2">
        <f t="shared" si="1"/>
        <v>7.2664359861591699E-2</v>
      </c>
      <c r="H23" s="2">
        <f t="shared" si="2"/>
        <v>-3331.8633356401388</v>
      </c>
      <c r="I23" s="2">
        <f t="shared" si="3"/>
        <v>60.987298590964656</v>
      </c>
      <c r="J23" s="2">
        <f t="shared" si="4"/>
        <v>5.7118445294556809E-14</v>
      </c>
      <c r="K23" s="2">
        <f t="shared" si="5"/>
        <v>4.4934247783795563E-14</v>
      </c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5">
        <v>22</v>
      </c>
      <c r="B24" s="3" t="s">
        <v>71</v>
      </c>
      <c r="C24" s="2">
        <v>9</v>
      </c>
      <c r="D24">
        <v>-3353.9079999999999</v>
      </c>
      <c r="E24" s="2">
        <v>1163</v>
      </c>
      <c r="F24" s="2">
        <f t="shared" si="0"/>
        <v>-3335.9079999999999</v>
      </c>
      <c r="G24" s="2">
        <f t="shared" si="1"/>
        <v>0.15611448395490027</v>
      </c>
      <c r="H24" s="2">
        <f t="shared" si="2"/>
        <v>-3335.7518855160451</v>
      </c>
      <c r="I24" s="2">
        <f t="shared" si="3"/>
        <v>57.098748715058264</v>
      </c>
      <c r="J24" s="2">
        <f t="shared" si="4"/>
        <v>3.9917584631408395E-13</v>
      </c>
      <c r="K24" s="2">
        <f t="shared" si="5"/>
        <v>3.1402581591786857E-13</v>
      </c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5">
        <v>23</v>
      </c>
      <c r="B25" s="3" t="s">
        <v>73</v>
      </c>
      <c r="C25" s="2">
        <v>6</v>
      </c>
      <c r="D25">
        <v>-3347.3290000000002</v>
      </c>
      <c r="E25" s="2">
        <v>1163</v>
      </c>
      <c r="F25" s="2">
        <f t="shared" si="0"/>
        <v>-3335.3290000000002</v>
      </c>
      <c r="G25" s="2">
        <f t="shared" si="1"/>
        <v>7.2664359861591699E-2</v>
      </c>
      <c r="H25" s="2">
        <f t="shared" si="2"/>
        <v>-3335.2563356401388</v>
      </c>
      <c r="I25" s="2">
        <f t="shared" si="3"/>
        <v>57.594298590964627</v>
      </c>
      <c r="J25" s="2">
        <f t="shared" si="4"/>
        <v>3.1157095569423949E-13</v>
      </c>
      <c r="K25" s="2">
        <f t="shared" si="5"/>
        <v>2.4510832627184825E-13</v>
      </c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27">
        <v>24</v>
      </c>
      <c r="B26" s="28" t="s">
        <v>86</v>
      </c>
      <c r="C26" s="29">
        <v>6</v>
      </c>
      <c r="D26" s="30">
        <v>-3243.97</v>
      </c>
      <c r="E26" s="29">
        <v>1163</v>
      </c>
      <c r="F26" s="29">
        <f t="shared" si="0"/>
        <v>-3231.97</v>
      </c>
      <c r="G26" s="29">
        <f t="shared" si="1"/>
        <v>7.2664359861591699E-2</v>
      </c>
      <c r="H26" s="29">
        <f t="shared" si="2"/>
        <v>-3231.8973356401384</v>
      </c>
      <c r="I26" s="2">
        <f t="shared" si="3"/>
        <v>160.95329859096501</v>
      </c>
      <c r="J26" s="29">
        <f t="shared" si="4"/>
        <v>1.1205604470592023E-35</v>
      </c>
      <c r="K26" s="2">
        <f t="shared" si="5"/>
        <v>8.8152855921092878E-36</v>
      </c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5">
        <v>25</v>
      </c>
      <c r="B27" s="3" t="s">
        <v>87</v>
      </c>
      <c r="C27" s="2">
        <v>9</v>
      </c>
      <c r="D27">
        <v>-3249.2739999999999</v>
      </c>
      <c r="E27" s="2">
        <v>1163</v>
      </c>
      <c r="F27" s="2">
        <f t="shared" si="0"/>
        <v>-3231.2739999999999</v>
      </c>
      <c r="G27" s="2">
        <f t="shared" si="1"/>
        <v>0.15611448395490027</v>
      </c>
      <c r="H27" s="2">
        <f t="shared" si="2"/>
        <v>-3231.1178855160451</v>
      </c>
      <c r="I27" s="2">
        <f t="shared" si="3"/>
        <v>161.73274871505828</v>
      </c>
      <c r="J27" s="2">
        <f t="shared" si="4"/>
        <v>7.58891773443165E-36</v>
      </c>
      <c r="K27" s="2">
        <f t="shared" si="5"/>
        <v>5.9700908897513101E-36</v>
      </c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5">
        <v>26</v>
      </c>
      <c r="B28" s="3" t="s">
        <v>88</v>
      </c>
      <c r="C28" s="2">
        <v>7</v>
      </c>
      <c r="D28">
        <v>-3397.875</v>
      </c>
      <c r="E28" s="2">
        <v>1163</v>
      </c>
      <c r="F28" s="2">
        <f t="shared" si="0"/>
        <v>-3383.875</v>
      </c>
      <c r="G28" s="2">
        <f t="shared" si="1"/>
        <v>9.696969696969697E-2</v>
      </c>
      <c r="H28" s="2">
        <f t="shared" si="2"/>
        <v>-3383.7780303030304</v>
      </c>
      <c r="I28" s="2">
        <f t="shared" si="3"/>
        <v>9.072603928073022</v>
      </c>
      <c r="J28" s="2">
        <f t="shared" si="4"/>
        <v>1.071295026678278E-2</v>
      </c>
      <c r="K28" s="2">
        <f t="shared" si="5"/>
        <v>8.4277217158249557E-3</v>
      </c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5">
        <v>29</v>
      </c>
      <c r="B29" s="3" t="s">
        <v>91</v>
      </c>
      <c r="C29" s="2">
        <v>11</v>
      </c>
      <c r="D29">
        <v>-3415.08</v>
      </c>
      <c r="E29" s="2">
        <v>1163</v>
      </c>
      <c r="F29" s="2">
        <f>D29+2*C29</f>
        <v>-3393.08</v>
      </c>
      <c r="G29" s="2">
        <f>(2*C29*(C29+1))/(E29-C29-1)</f>
        <v>0.22936576889661164</v>
      </c>
      <c r="H29" s="2">
        <f t="shared" si="2"/>
        <v>-3392.8506342311034</v>
      </c>
      <c r="I29" s="2">
        <f t="shared" si="3"/>
        <v>0</v>
      </c>
      <c r="J29" s="2">
        <f t="shared" si="4"/>
        <v>1</v>
      </c>
      <c r="K29" s="2">
        <f t="shared" si="5"/>
        <v>0.7866854140036903</v>
      </c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5">
        <v>30</v>
      </c>
      <c r="B30" s="3" t="s">
        <v>92</v>
      </c>
      <c r="C30" s="2">
        <v>9</v>
      </c>
      <c r="D30">
        <v>-3400.3380000000002</v>
      </c>
      <c r="E30" s="2">
        <v>1163</v>
      </c>
      <c r="F30" s="2">
        <f>D30+2*C30</f>
        <v>-3382.3380000000002</v>
      </c>
      <c r="G30" s="2">
        <f>(2*C30*(C30+1))/(E30-C30-1)</f>
        <v>0.15611448395490027</v>
      </c>
      <c r="H30" s="2">
        <f t="shared" si="2"/>
        <v>-3382.1818855160454</v>
      </c>
      <c r="I30" s="2">
        <f t="shared" si="3"/>
        <v>10.668748715057973</v>
      </c>
      <c r="J30" s="2">
        <f t="shared" si="4"/>
        <v>4.8229265962653322E-3</v>
      </c>
      <c r="K30" s="2">
        <f t="shared" si="5"/>
        <v>3.7941260060924019E-3</v>
      </c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5">
        <v>31</v>
      </c>
      <c r="B31" s="3" t="s">
        <v>102</v>
      </c>
      <c r="C31" s="2">
        <v>13</v>
      </c>
      <c r="D31">
        <v>-3415.9580000000001</v>
      </c>
      <c r="E31" s="2">
        <v>1163</v>
      </c>
      <c r="F31" s="2">
        <f t="shared" si="0"/>
        <v>-3389.9580000000001</v>
      </c>
      <c r="G31" s="2">
        <f t="shared" si="1"/>
        <v>0.31679721496953872</v>
      </c>
      <c r="H31" s="2">
        <f t="shared" si="2"/>
        <v>-3389.6412027850306</v>
      </c>
      <c r="I31" s="2">
        <f t="shared" si="3"/>
        <v>3.2094314460728128</v>
      </c>
      <c r="J31" s="2">
        <f t="shared" si="4"/>
        <v>0.20094667130097205</v>
      </c>
      <c r="K31" s="2">
        <f t="shared" si="5"/>
        <v>0.15808181530506868</v>
      </c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5">
        <v>32</v>
      </c>
      <c r="B32" s="3" t="s">
        <v>93</v>
      </c>
      <c r="C32" s="2">
        <v>17</v>
      </c>
      <c r="D32">
        <v>-3420.7150000000001</v>
      </c>
      <c r="E32" s="2">
        <v>1164</v>
      </c>
      <c r="F32" s="2">
        <f t="shared" ref="F32:F33" si="6">D32+2*C32</f>
        <v>-3386.7150000000001</v>
      </c>
      <c r="G32" s="2">
        <f t="shared" si="1"/>
        <v>0.53403141361256545</v>
      </c>
      <c r="H32" s="2">
        <f t="shared" si="2"/>
        <v>-3386.1809685863877</v>
      </c>
      <c r="I32" s="2">
        <f t="shared" si="3"/>
        <v>6.6696656447156784</v>
      </c>
      <c r="J32" s="2">
        <f t="shared" si="4"/>
        <v>3.5620540671633658E-2</v>
      </c>
      <c r="K32" s="2">
        <f t="shared" si="5"/>
        <v>2.8022159785299414E-2</v>
      </c>
      <c r="M32" s="3"/>
      <c r="N32" s="3"/>
      <c r="O32" s="3"/>
      <c r="P32" s="3"/>
      <c r="Q32" s="3"/>
      <c r="R32" s="3"/>
      <c r="S32" s="3"/>
      <c r="T32" s="3"/>
    </row>
    <row r="33" spans="1:24" x14ac:dyDescent="0.25">
      <c r="A33" s="5">
        <v>33</v>
      </c>
      <c r="B33" s="3" t="s">
        <v>108</v>
      </c>
      <c r="C33" s="2">
        <v>6</v>
      </c>
      <c r="D33">
        <v>-3245.3809999999999</v>
      </c>
      <c r="E33" s="2">
        <v>1164</v>
      </c>
      <c r="F33" s="2">
        <f t="shared" si="6"/>
        <v>-3233.3809999999999</v>
      </c>
      <c r="G33" s="2">
        <f t="shared" si="1"/>
        <v>7.260155574762317E-2</v>
      </c>
      <c r="H33" s="2">
        <f t="shared" si="2"/>
        <v>-3233.3083984442524</v>
      </c>
      <c r="I33" s="2">
        <f t="shared" si="3"/>
        <v>159.54223578685105</v>
      </c>
      <c r="J33" s="2">
        <f t="shared" si="4"/>
        <v>2.2690480024923862E-35</v>
      </c>
      <c r="K33" s="2">
        <f t="shared" si="5"/>
        <v>1.7850269672349694E-35</v>
      </c>
      <c r="M33" s="3"/>
      <c r="N33" s="3"/>
      <c r="O33" s="3"/>
      <c r="P33" s="3"/>
      <c r="Q33" s="3"/>
      <c r="R33" s="3"/>
      <c r="S33" s="3"/>
      <c r="T33" s="3"/>
    </row>
    <row r="34" spans="1:24" x14ac:dyDescent="0.25">
      <c r="A34" s="5">
        <v>34</v>
      </c>
      <c r="B34" s="3" t="s">
        <v>94</v>
      </c>
      <c r="C34" s="2">
        <v>23</v>
      </c>
      <c r="D34">
        <v>-3431.8980000000001</v>
      </c>
      <c r="E34" s="2">
        <v>1164</v>
      </c>
      <c r="F34" s="2">
        <f>D34+2*C34</f>
        <v>-3385.8980000000001</v>
      </c>
      <c r="G34" s="2">
        <f>(2*C34*(C34+1))/(E34-C34-1)</f>
        <v>0.96842105263157896</v>
      </c>
      <c r="H34" s="2">
        <f>F34+G34</f>
        <v>-3384.9295789473686</v>
      </c>
      <c r="I34" s="2">
        <f t="shared" si="3"/>
        <v>7.9210552837348587</v>
      </c>
      <c r="J34" s="2">
        <f>EXP(-0.5*I34)</f>
        <v>1.9053058447563258E-2</v>
      </c>
      <c r="K34" s="2">
        <f>J34/SUM($J$3:$J$34)</f>
        <v>1.4988763172857812E-2</v>
      </c>
      <c r="M34" s="3"/>
      <c r="N34" s="3"/>
      <c r="O34" s="3"/>
      <c r="P34" s="3"/>
      <c r="Q34" s="3"/>
      <c r="R34" s="3"/>
      <c r="S34" s="3"/>
      <c r="T34" s="3"/>
    </row>
    <row r="35" spans="1:24" x14ac:dyDescent="0.25">
      <c r="A35" s="5">
        <v>35</v>
      </c>
      <c r="B35" s="3" t="s">
        <v>95</v>
      </c>
      <c r="C35" s="2"/>
      <c r="E35" s="2">
        <v>1164</v>
      </c>
      <c r="F35" s="2">
        <f t="shared" ref="F35" si="7">D35+2*C35</f>
        <v>0</v>
      </c>
      <c r="G35" s="2">
        <f t="shared" ref="G35" si="8">(2*C35*(C35+1))/(E35-C35-1)</f>
        <v>0</v>
      </c>
      <c r="H35" s="2">
        <f t="shared" ref="H35" si="9">F35+G35</f>
        <v>0</v>
      </c>
      <c r="I35" s="2">
        <f t="shared" ref="I35:I37" si="10">H35-MIN($H$3:$H$34)</f>
        <v>3392.8506342311034</v>
      </c>
      <c r="J35" s="2">
        <f t="shared" si="4"/>
        <v>0</v>
      </c>
      <c r="K35" s="2">
        <f>J35/SUM($J$3:$J$35)</f>
        <v>0</v>
      </c>
      <c r="L35" t="s">
        <v>122</v>
      </c>
      <c r="M35" s="3"/>
      <c r="N35" s="3"/>
      <c r="O35" s="3"/>
      <c r="P35" s="3"/>
      <c r="Q35" s="3"/>
      <c r="R35" s="3"/>
      <c r="S35" s="3"/>
      <c r="T35" s="3"/>
    </row>
    <row r="36" spans="1:24" x14ac:dyDescent="0.25">
      <c r="A36" s="5">
        <v>27</v>
      </c>
      <c r="B36" s="3" t="s">
        <v>89</v>
      </c>
      <c r="C36" s="2"/>
      <c r="E36" s="2">
        <v>1163</v>
      </c>
      <c r="F36" s="2">
        <f>D36+2*C36</f>
        <v>0</v>
      </c>
      <c r="G36" s="2">
        <f>(2*C36*(C36+1))/(E36-C36-1)</f>
        <v>0</v>
      </c>
      <c r="H36" s="2">
        <f>F36+G36</f>
        <v>0</v>
      </c>
      <c r="I36" s="2">
        <f t="shared" si="10"/>
        <v>3392.8506342311034</v>
      </c>
      <c r="J36" s="2">
        <f>EXP(-0.5*I36)</f>
        <v>0</v>
      </c>
      <c r="K36" s="2">
        <f>J36/SUM($J$3:$J$35)</f>
        <v>0</v>
      </c>
      <c r="L36" t="s">
        <v>122</v>
      </c>
      <c r="M36" s="3"/>
      <c r="N36" s="3"/>
      <c r="O36" s="3"/>
      <c r="P36" s="3"/>
      <c r="Q36" s="3"/>
      <c r="R36" s="3"/>
      <c r="S36" s="3"/>
      <c r="T36" s="3"/>
    </row>
    <row r="37" spans="1:24" x14ac:dyDescent="0.25">
      <c r="A37" s="5">
        <v>28</v>
      </c>
      <c r="B37" s="3" t="s">
        <v>90</v>
      </c>
      <c r="C37" s="2"/>
      <c r="E37" s="2">
        <v>1163</v>
      </c>
      <c r="F37" s="2">
        <f>D37+2*C37</f>
        <v>0</v>
      </c>
      <c r="G37" s="2">
        <f>(2*C37*(C37+1))/(E37-C37-1)</f>
        <v>0</v>
      </c>
      <c r="H37" s="2">
        <f>F37+G37</f>
        <v>0</v>
      </c>
      <c r="I37" s="2">
        <f t="shared" si="10"/>
        <v>3392.8506342311034</v>
      </c>
      <c r="J37" s="2">
        <f>EXP(-0.5*I37)</f>
        <v>0</v>
      </c>
      <c r="K37" s="2">
        <f>J37/SUM($J$3:$J$35)</f>
        <v>0</v>
      </c>
      <c r="L37" t="s">
        <v>122</v>
      </c>
      <c r="M37" s="3"/>
      <c r="N37" s="3"/>
      <c r="O37" s="3"/>
      <c r="P37" s="3"/>
      <c r="Q37" s="3"/>
      <c r="R37" s="3"/>
      <c r="S37" s="3"/>
      <c r="T37" s="3"/>
    </row>
    <row r="38" spans="1:24" x14ac:dyDescent="0.25">
      <c r="A38" s="3"/>
      <c r="C38" s="2"/>
      <c r="D38" s="2"/>
      <c r="E38" s="2"/>
      <c r="F38" s="2"/>
      <c r="G38" s="2"/>
      <c r="H38" s="2"/>
      <c r="I38" s="2"/>
      <c r="J38" s="2"/>
      <c r="K38" s="2"/>
      <c r="M38" s="3"/>
      <c r="N38" s="3"/>
      <c r="O38" s="3"/>
      <c r="P38" s="3"/>
      <c r="Q38" s="3"/>
      <c r="R38" s="3"/>
      <c r="S38" s="3"/>
      <c r="T38" s="3"/>
    </row>
    <row r="39" spans="1:24" s="3" customFormat="1" x14ac:dyDescent="0.25">
      <c r="A39" s="3" t="s">
        <v>12</v>
      </c>
      <c r="F39" s="3" t="s">
        <v>17</v>
      </c>
      <c r="K39" s="3" t="s">
        <v>18</v>
      </c>
      <c r="P39" s="3" t="s">
        <v>19</v>
      </c>
      <c r="U39" s="3" t="s">
        <v>32</v>
      </c>
      <c r="V39"/>
      <c r="W39"/>
      <c r="X39"/>
    </row>
    <row r="40" spans="1:24" s="3" customFormat="1" x14ac:dyDescent="0.25">
      <c r="A40" s="3" t="s">
        <v>10</v>
      </c>
      <c r="F40" s="3" t="s">
        <v>27</v>
      </c>
      <c r="K40" s="3" t="s">
        <v>28</v>
      </c>
      <c r="M40"/>
      <c r="N40"/>
      <c r="O40"/>
      <c r="P40" s="3" t="s">
        <v>31</v>
      </c>
      <c r="Q40"/>
      <c r="R40"/>
      <c r="S40"/>
      <c r="T40"/>
      <c r="U40" s="3" t="s">
        <v>33</v>
      </c>
      <c r="V40"/>
      <c r="W40"/>
      <c r="X40"/>
    </row>
    <row r="41" spans="1:24" x14ac:dyDescent="0.25">
      <c r="A41" t="s">
        <v>13</v>
      </c>
      <c r="F41" s="11" t="s">
        <v>13</v>
      </c>
      <c r="K41" s="6" t="s">
        <v>13</v>
      </c>
      <c r="U41" t="s">
        <v>13</v>
      </c>
    </row>
    <row r="42" spans="1:24" x14ac:dyDescent="0.25">
      <c r="B42" t="s">
        <v>14</v>
      </c>
      <c r="C42" t="s">
        <v>15</v>
      </c>
      <c r="D42" t="s">
        <v>16</v>
      </c>
      <c r="F42" s="11"/>
      <c r="G42" t="s">
        <v>14</v>
      </c>
      <c r="H42" t="s">
        <v>15</v>
      </c>
      <c r="I42" t="s">
        <v>16</v>
      </c>
      <c r="L42" t="s">
        <v>14</v>
      </c>
      <c r="M42" t="s">
        <v>15</v>
      </c>
      <c r="N42" t="s">
        <v>16</v>
      </c>
      <c r="P42" t="s">
        <v>13</v>
      </c>
      <c r="V42" t="s">
        <v>14</v>
      </c>
      <c r="W42" t="s">
        <v>15</v>
      </c>
      <c r="X42" t="s">
        <v>16</v>
      </c>
    </row>
    <row r="43" spans="1:24" x14ac:dyDescent="0.25">
      <c r="A43" t="s">
        <v>24</v>
      </c>
      <c r="B43">
        <v>-7.5662191400000003</v>
      </c>
      <c r="C43">
        <v>7.1897744E-2</v>
      </c>
      <c r="F43" s="12" t="s">
        <v>24</v>
      </c>
      <c r="G43" s="12">
        <v>-7.5555501899999999</v>
      </c>
      <c r="H43" s="12">
        <v>6.3891972000000005E-2</v>
      </c>
      <c r="I43" s="6"/>
      <c r="J43" s="6"/>
      <c r="K43" s="6" t="s">
        <v>24</v>
      </c>
      <c r="L43" s="12">
        <v>-7.5203370899999999</v>
      </c>
      <c r="M43" s="12">
        <v>6.3999695699999998E-2</v>
      </c>
      <c r="N43" s="6"/>
      <c r="O43" s="6"/>
      <c r="P43" s="6"/>
      <c r="Q43" s="12" t="s">
        <v>14</v>
      </c>
      <c r="R43" s="12" t="s">
        <v>15</v>
      </c>
      <c r="S43" s="6" t="s">
        <v>16</v>
      </c>
      <c r="T43" s="6"/>
      <c r="U43" s="6" t="s">
        <v>24</v>
      </c>
      <c r="V43" s="12">
        <v>-7.5669842046999998</v>
      </c>
      <c r="W43" s="12">
        <v>7.2856730999999994E-2</v>
      </c>
      <c r="X43" s="6"/>
    </row>
    <row r="44" spans="1:24" x14ac:dyDescent="0.25">
      <c r="A44" t="s">
        <v>25</v>
      </c>
      <c r="B44">
        <v>2.8639457099999999</v>
      </c>
      <c r="C44">
        <v>1.6254093000000001E-2</v>
      </c>
      <c r="F44" s="12" t="s">
        <v>29</v>
      </c>
      <c r="G44" s="12">
        <v>6.1983759999999999E-2</v>
      </c>
      <c r="H44" s="12">
        <v>3.5210739999999999E-3</v>
      </c>
      <c r="I44" s="6"/>
      <c r="J44" s="6"/>
      <c r="K44" s="6" t="s">
        <v>30</v>
      </c>
      <c r="L44" s="12">
        <v>1.39729E-2</v>
      </c>
      <c r="M44" s="12">
        <v>7.971292E-4</v>
      </c>
      <c r="N44" s="6"/>
      <c r="O44" s="6"/>
      <c r="P44" s="6" t="s">
        <v>24</v>
      </c>
      <c r="Q44" s="12">
        <v>-7.6973026500000001</v>
      </c>
      <c r="R44" s="12">
        <v>9.7401254000000007E-2</v>
      </c>
      <c r="S44" s="6"/>
      <c r="T44" s="6"/>
      <c r="U44" s="6" t="s">
        <v>34</v>
      </c>
      <c r="V44" s="12">
        <v>2.031398E-4</v>
      </c>
      <c r="W44" s="12">
        <v>3.119906E-3</v>
      </c>
      <c r="X44" s="6"/>
    </row>
    <row r="45" spans="1:24" x14ac:dyDescent="0.25">
      <c r="A45" t="s">
        <v>26</v>
      </c>
      <c r="B45">
        <v>6.4740350000000002E-2</v>
      </c>
      <c r="C45">
        <v>1.3412879999999999E-3</v>
      </c>
      <c r="F45" s="12" t="s">
        <v>25</v>
      </c>
      <c r="G45" s="12">
        <v>2.8525410600000001</v>
      </c>
      <c r="H45" s="12">
        <v>1.4458075000000001E-2</v>
      </c>
      <c r="I45" s="6"/>
      <c r="J45" s="6"/>
      <c r="K45" s="6" t="s">
        <v>25</v>
      </c>
      <c r="L45" s="12">
        <v>2.8445985199999999</v>
      </c>
      <c r="M45" s="12">
        <v>1.4498525700000001E-2</v>
      </c>
      <c r="N45" s="6"/>
      <c r="O45" s="6"/>
      <c r="P45" s="6" t="s">
        <v>29</v>
      </c>
      <c r="Q45" s="12">
        <v>0.31029662000000002</v>
      </c>
      <c r="R45" s="12">
        <v>0.12896422599999999</v>
      </c>
      <c r="S45" s="6"/>
      <c r="T45" s="6"/>
      <c r="U45" s="6" t="s">
        <v>25</v>
      </c>
      <c r="V45" s="12">
        <v>2.8639653423999998</v>
      </c>
      <c r="W45" s="12">
        <v>1.6257192E-2</v>
      </c>
      <c r="X45" s="6"/>
    </row>
    <row r="46" spans="1:24" x14ac:dyDescent="0.25">
      <c r="F46" s="22" t="s">
        <v>26</v>
      </c>
      <c r="G46" s="12">
        <v>5.7528969999999999E-2</v>
      </c>
      <c r="H46" s="12">
        <v>1.191662E-3</v>
      </c>
      <c r="I46" s="6"/>
      <c r="J46" s="20"/>
      <c r="K46" s="20" t="s">
        <v>26</v>
      </c>
      <c r="L46" s="12">
        <v>5.7580350000000002E-2</v>
      </c>
      <c r="M46" s="12">
        <v>1.1927333E-3</v>
      </c>
      <c r="N46" s="20"/>
      <c r="O46" s="20"/>
      <c r="P46" s="6" t="s">
        <v>25</v>
      </c>
      <c r="Q46" s="12">
        <v>2.8846493600000001</v>
      </c>
      <c r="R46" s="12">
        <v>2.2053126999999999E-2</v>
      </c>
      <c r="S46" s="6"/>
      <c r="T46" s="6"/>
      <c r="U46" s="6" t="s">
        <v>26</v>
      </c>
      <c r="V46" s="12">
        <v>6.4740673299999996E-2</v>
      </c>
      <c r="W46" s="12">
        <v>1.341308E-3</v>
      </c>
      <c r="X46" s="6"/>
    </row>
    <row r="47" spans="1:24" x14ac:dyDescent="0.25">
      <c r="A47">
        <v>-2</v>
      </c>
      <c r="B47" t="s">
        <v>84</v>
      </c>
      <c r="C47" t="s">
        <v>85</v>
      </c>
      <c r="D47">
        <v>-3067.096</v>
      </c>
      <c r="F47" s="21"/>
      <c r="G47" s="12"/>
      <c r="H47" s="6"/>
      <c r="I47" s="6"/>
      <c r="J47" s="20"/>
      <c r="K47" s="6"/>
      <c r="L47" s="12"/>
      <c r="M47" s="20"/>
      <c r="N47" s="20"/>
      <c r="O47" s="20"/>
      <c r="P47" s="6" t="s">
        <v>30</v>
      </c>
      <c r="Q47" s="12">
        <v>-5.618546E-2</v>
      </c>
      <c r="R47" s="12">
        <v>2.9169909000000001E-2</v>
      </c>
      <c r="S47" s="6"/>
      <c r="T47" s="6"/>
      <c r="U47" s="6"/>
      <c r="V47" s="12"/>
      <c r="W47" s="6"/>
      <c r="X47" s="6"/>
    </row>
    <row r="48" spans="1:24" x14ac:dyDescent="0.25">
      <c r="F48" s="14">
        <v>-2</v>
      </c>
      <c r="G48" t="s">
        <v>84</v>
      </c>
      <c r="H48" t="s">
        <v>85</v>
      </c>
      <c r="I48" s="8">
        <v>-3341.944</v>
      </c>
      <c r="J48" s="7"/>
      <c r="K48" s="7">
        <v>-2</v>
      </c>
      <c r="L48" s="7" t="s">
        <v>84</v>
      </c>
      <c r="M48" s="7" t="s">
        <v>85</v>
      </c>
      <c r="N48" s="8">
        <v>-3339.8719999999998</v>
      </c>
      <c r="O48" s="7"/>
      <c r="P48" t="s">
        <v>26</v>
      </c>
      <c r="Q48" s="11">
        <v>5.74362E-2</v>
      </c>
      <c r="R48">
        <v>1.189699E-3</v>
      </c>
      <c r="U48">
        <v>-2</v>
      </c>
      <c r="V48" t="s">
        <v>84</v>
      </c>
      <c r="W48" t="s">
        <v>85</v>
      </c>
      <c r="X48" s="8">
        <v>-3067.1</v>
      </c>
    </row>
    <row r="49" spans="1:24" x14ac:dyDescent="0.25">
      <c r="F49" s="15"/>
      <c r="J49" s="7"/>
      <c r="K49" s="7"/>
      <c r="L49" s="7"/>
      <c r="M49" s="7"/>
      <c r="N49" s="7"/>
      <c r="O49" s="7"/>
      <c r="S49" s="8"/>
    </row>
    <row r="50" spans="1:24" x14ac:dyDescent="0.25">
      <c r="J50" s="7"/>
      <c r="K50" s="7"/>
      <c r="L50" s="7"/>
      <c r="M50" s="7"/>
      <c r="N50" s="7"/>
      <c r="O50" s="7"/>
      <c r="P50">
        <v>-2</v>
      </c>
      <c r="Q50" t="s">
        <v>84</v>
      </c>
      <c r="R50" t="s">
        <v>85</v>
      </c>
      <c r="S50">
        <v>-3345.65</v>
      </c>
    </row>
    <row r="51" spans="1:24" x14ac:dyDescent="0.25">
      <c r="A51" s="3" t="s">
        <v>20</v>
      </c>
      <c r="F51" s="3" t="s">
        <v>21</v>
      </c>
      <c r="G51" s="7"/>
      <c r="H51" s="7"/>
      <c r="I51" s="7"/>
      <c r="J51" s="7"/>
      <c r="K51" s="3" t="s">
        <v>22</v>
      </c>
      <c r="P51" s="3" t="s">
        <v>23</v>
      </c>
      <c r="Q51" s="3"/>
      <c r="R51" s="3"/>
      <c r="S51" s="3"/>
      <c r="T51" s="3"/>
      <c r="U51" s="3" t="s">
        <v>46</v>
      </c>
      <c r="V51" s="3"/>
      <c r="W51" s="3"/>
      <c r="X51" s="3"/>
    </row>
    <row r="52" spans="1:24" x14ac:dyDescent="0.25">
      <c r="A52" s="3" t="s">
        <v>35</v>
      </c>
      <c r="F52" s="3" t="s">
        <v>37</v>
      </c>
      <c r="G52" s="7"/>
      <c r="H52" s="7"/>
      <c r="I52" s="7"/>
      <c r="J52" s="7"/>
      <c r="K52" s="3" t="s">
        <v>40</v>
      </c>
      <c r="P52" s="3" t="s">
        <v>41</v>
      </c>
      <c r="Q52" s="3"/>
      <c r="R52" s="3"/>
      <c r="S52" s="3"/>
      <c r="T52" s="3"/>
      <c r="U52" s="3" t="s">
        <v>45</v>
      </c>
      <c r="V52" s="3"/>
      <c r="W52" s="3"/>
      <c r="X52" s="3"/>
    </row>
    <row r="53" spans="1:24" x14ac:dyDescent="0.25">
      <c r="A53" s="6" t="s">
        <v>13</v>
      </c>
      <c r="B53" s="6"/>
      <c r="C53" s="6"/>
      <c r="D53" s="6"/>
      <c r="E53" s="6"/>
      <c r="F53" s="20" t="s">
        <v>13</v>
      </c>
      <c r="G53" s="20"/>
      <c r="H53" s="20"/>
      <c r="I53" s="20"/>
      <c r="J53" s="20"/>
      <c r="K53" s="6" t="s">
        <v>13</v>
      </c>
      <c r="L53" s="6"/>
      <c r="M53" s="6"/>
      <c r="N53" s="6"/>
      <c r="O53" s="6"/>
      <c r="P53" s="3" t="s">
        <v>13</v>
      </c>
      <c r="Q53" s="6"/>
      <c r="R53" s="6"/>
      <c r="S53" s="6"/>
      <c r="T53" s="6"/>
      <c r="U53" s="6" t="s">
        <v>13</v>
      </c>
      <c r="V53" s="6"/>
      <c r="W53" s="6"/>
      <c r="X53" s="6"/>
    </row>
    <row r="54" spans="1:24" x14ac:dyDescent="0.25">
      <c r="A54" s="6"/>
      <c r="B54" s="6" t="s">
        <v>14</v>
      </c>
      <c r="C54" s="6" t="s">
        <v>15</v>
      </c>
      <c r="D54" s="6" t="s">
        <v>16</v>
      </c>
      <c r="E54" s="6"/>
      <c r="F54" s="20"/>
      <c r="G54" s="20" t="s">
        <v>14</v>
      </c>
      <c r="H54" s="20" t="s">
        <v>15</v>
      </c>
      <c r="I54" s="20" t="s">
        <v>16</v>
      </c>
      <c r="J54" s="20"/>
      <c r="K54" s="6"/>
      <c r="L54" s="6" t="s">
        <v>14</v>
      </c>
      <c r="M54" s="6" t="s">
        <v>15</v>
      </c>
      <c r="N54" s="6" t="s">
        <v>16</v>
      </c>
      <c r="O54" s="6"/>
      <c r="P54" s="6"/>
      <c r="Q54" s="6" t="s">
        <v>14</v>
      </c>
      <c r="R54" s="6" t="s">
        <v>15</v>
      </c>
      <c r="S54" s="6" t="s">
        <v>16</v>
      </c>
      <c r="T54" s="6"/>
      <c r="U54" s="6"/>
      <c r="V54" s="6" t="s">
        <v>14</v>
      </c>
      <c r="W54" s="6" t="s">
        <v>15</v>
      </c>
      <c r="X54" s="6" t="s">
        <v>16</v>
      </c>
    </row>
    <row r="55" spans="1:24" x14ac:dyDescent="0.25">
      <c r="A55" s="6" t="s">
        <v>24</v>
      </c>
      <c r="B55" s="23">
        <v>-7.5663850000000004</v>
      </c>
      <c r="C55" s="24">
        <v>7.1914566400000005E-2</v>
      </c>
      <c r="D55" s="6"/>
      <c r="E55" s="6"/>
      <c r="F55" s="20" t="s">
        <v>24</v>
      </c>
      <c r="G55" s="24">
        <v>-6.7726362800000004</v>
      </c>
      <c r="H55" s="24">
        <v>0.41331376399999997</v>
      </c>
      <c r="I55" s="20"/>
      <c r="J55" s="20"/>
      <c r="K55" s="6" t="s">
        <v>24</v>
      </c>
      <c r="L55" s="24">
        <v>-7.4071931700000002</v>
      </c>
      <c r="M55" s="24">
        <v>9.5156678999999994E-2</v>
      </c>
      <c r="N55" s="6"/>
      <c r="O55" s="6"/>
      <c r="P55" s="6" t="s">
        <v>24</v>
      </c>
      <c r="Q55" s="24">
        <v>-6.76926308</v>
      </c>
      <c r="R55" s="24">
        <v>0.41329945800000001</v>
      </c>
      <c r="S55" s="6"/>
      <c r="T55" s="6"/>
      <c r="U55" s="6" t="s">
        <v>24</v>
      </c>
      <c r="V55" s="24">
        <v>-6.8042626799999999</v>
      </c>
      <c r="W55" s="24">
        <v>0.36655031100000002</v>
      </c>
      <c r="X55" s="6"/>
    </row>
    <row r="56" spans="1:24" x14ac:dyDescent="0.25">
      <c r="A56" s="6" t="s">
        <v>36</v>
      </c>
      <c r="B56" s="23">
        <v>8.0763189999999999E-5</v>
      </c>
      <c r="C56" s="24">
        <v>7.0714520000000002E-4</v>
      </c>
      <c r="D56" s="6"/>
      <c r="E56" s="6"/>
      <c r="F56" s="20" t="s">
        <v>34</v>
      </c>
      <c r="G56" s="24">
        <v>-0.24128109</v>
      </c>
      <c r="H56" s="24">
        <v>0.123727632</v>
      </c>
      <c r="I56" s="20"/>
      <c r="J56" s="20"/>
      <c r="K56" s="6" t="s">
        <v>38</v>
      </c>
      <c r="L56" s="24">
        <v>-0.36671802999999997</v>
      </c>
      <c r="M56" s="24">
        <v>0.14456999600000001</v>
      </c>
      <c r="N56" s="6"/>
      <c r="O56" s="6"/>
      <c r="P56" s="6" t="s">
        <v>34</v>
      </c>
      <c r="Q56" s="24">
        <v>-0.24222734000000001</v>
      </c>
      <c r="R56" s="24">
        <v>0.123723349</v>
      </c>
      <c r="S56" s="6"/>
      <c r="T56" s="6"/>
      <c r="U56" s="6" t="s">
        <v>34</v>
      </c>
      <c r="V56" s="24">
        <v>-0.22916589000000001</v>
      </c>
      <c r="W56" s="24">
        <v>0.109729573</v>
      </c>
      <c r="X56" s="6"/>
    </row>
    <row r="57" spans="1:24" x14ac:dyDescent="0.25">
      <c r="A57" s="6" t="s">
        <v>25</v>
      </c>
      <c r="B57" s="23">
        <v>2.8637139999999999</v>
      </c>
      <c r="C57" s="24">
        <v>1.63784334E-2</v>
      </c>
      <c r="D57" s="6"/>
      <c r="E57" s="6"/>
      <c r="F57" s="20" t="s">
        <v>25</v>
      </c>
      <c r="G57" s="24">
        <v>2.6838769400000002</v>
      </c>
      <c r="H57" s="24">
        <v>9.3657959999999998E-2</v>
      </c>
      <c r="I57" s="20"/>
      <c r="J57" s="20"/>
      <c r="K57" s="6" t="s">
        <v>25</v>
      </c>
      <c r="L57" s="24">
        <v>2.8274614699999998</v>
      </c>
      <c r="M57" s="24">
        <v>2.1513897000000001E-2</v>
      </c>
      <c r="N57" s="6"/>
      <c r="O57" s="6"/>
      <c r="P57" s="6" t="s">
        <v>42</v>
      </c>
      <c r="Q57" s="24">
        <v>0</v>
      </c>
      <c r="R57" s="24">
        <v>0.65066758599999996</v>
      </c>
      <c r="S57" s="6"/>
      <c r="T57" s="6"/>
      <c r="U57" s="6" t="s">
        <v>29</v>
      </c>
      <c r="V57" s="24">
        <v>6.2693020000000002E-2</v>
      </c>
      <c r="W57" s="24">
        <v>3.5283979999999999E-3</v>
      </c>
      <c r="X57" s="6"/>
    </row>
    <row r="58" spans="1:24" x14ac:dyDescent="0.25">
      <c r="A58" s="6" t="s">
        <v>26</v>
      </c>
      <c r="B58" s="23">
        <v>6.4741090000000001E-2</v>
      </c>
      <c r="C58" s="24">
        <v>1.3413379E-3</v>
      </c>
      <c r="D58" s="6"/>
      <c r="E58" s="6"/>
      <c r="F58" s="20" t="s">
        <v>36</v>
      </c>
      <c r="G58" s="24">
        <v>5.4750849999999997E-2</v>
      </c>
      <c r="H58" s="24">
        <v>2.8043420999999999E-2</v>
      </c>
      <c r="I58" s="20"/>
      <c r="J58" s="20"/>
      <c r="K58" s="6" t="s">
        <v>39</v>
      </c>
      <c r="L58" s="24">
        <v>8.4075520000000001E-2</v>
      </c>
      <c r="M58" s="24">
        <v>3.2682666999999999E-2</v>
      </c>
      <c r="N58" s="6"/>
      <c r="O58" s="6"/>
      <c r="P58" s="6" t="s">
        <v>25</v>
      </c>
      <c r="Q58" s="24">
        <v>2.68309782</v>
      </c>
      <c r="R58" s="24">
        <v>9.3654717999999998E-2</v>
      </c>
      <c r="S58" s="6"/>
      <c r="T58" s="6"/>
      <c r="U58" s="6" t="s">
        <v>25</v>
      </c>
      <c r="V58" s="24">
        <v>2.6779945000000001</v>
      </c>
      <c r="W58" s="24">
        <v>8.3060920999999996E-2</v>
      </c>
      <c r="X58" s="6"/>
    </row>
    <row r="59" spans="1:24" x14ac:dyDescent="0.25">
      <c r="A59" s="6"/>
      <c r="B59" s="24"/>
      <c r="C59" s="6"/>
      <c r="D59" s="6"/>
      <c r="E59" s="6"/>
      <c r="F59" s="20" t="s">
        <v>26</v>
      </c>
      <c r="G59" s="24">
        <v>6.4635460000000006E-2</v>
      </c>
      <c r="H59" s="24">
        <v>1.339144E-3</v>
      </c>
      <c r="I59" s="20"/>
      <c r="J59" s="20"/>
      <c r="K59" s="6" t="s">
        <v>26</v>
      </c>
      <c r="L59" s="24">
        <v>6.4505930000000003E-2</v>
      </c>
      <c r="M59" s="24">
        <v>1.3363489999999999E-3</v>
      </c>
      <c r="N59" s="6"/>
      <c r="O59" s="6"/>
      <c r="P59" s="6" t="s">
        <v>36</v>
      </c>
      <c r="Q59" s="24">
        <v>5.4969240000000003E-2</v>
      </c>
      <c r="R59" s="24">
        <v>2.804245E-2</v>
      </c>
      <c r="S59" s="6"/>
      <c r="T59" s="6"/>
      <c r="U59" s="6" t="s">
        <v>36</v>
      </c>
      <c r="V59" s="24">
        <v>5.3193490000000003E-2</v>
      </c>
      <c r="W59" s="24">
        <v>2.4870373000000001E-2</v>
      </c>
      <c r="X59" s="6"/>
    </row>
    <row r="60" spans="1:24" x14ac:dyDescent="0.25">
      <c r="A60" s="6">
        <v>-2</v>
      </c>
      <c r="B60" s="6" t="s">
        <v>84</v>
      </c>
      <c r="C60" s="6" t="s">
        <v>85</v>
      </c>
      <c r="D60" s="24">
        <v>-3067.1089999999999</v>
      </c>
      <c r="E60" s="6"/>
      <c r="F60" s="6"/>
      <c r="G60" s="24"/>
      <c r="H60" s="20"/>
      <c r="I60" s="20"/>
      <c r="J60" s="20"/>
      <c r="K60" s="6"/>
      <c r="L60" s="24"/>
      <c r="M60" s="6"/>
      <c r="N60" s="6"/>
      <c r="O60" s="6"/>
      <c r="P60" s="6" t="s">
        <v>43</v>
      </c>
      <c r="Q60" s="24">
        <v>0</v>
      </c>
      <c r="R60" s="24">
        <v>7.0233410999999996E-2</v>
      </c>
      <c r="S60" s="6"/>
      <c r="T60" s="6"/>
      <c r="U60" s="6" t="s">
        <v>26</v>
      </c>
      <c r="V60" s="24">
        <v>5.7321749999999998E-2</v>
      </c>
      <c r="W60" s="24">
        <v>1.1873630000000001E-3</v>
      </c>
      <c r="X60" s="6"/>
    </row>
    <row r="61" spans="1:24" x14ac:dyDescent="0.25">
      <c r="A61" s="6"/>
      <c r="B61" s="6"/>
      <c r="C61" s="6"/>
      <c r="D61" s="6"/>
      <c r="E61" s="6"/>
      <c r="F61" s="20">
        <v>-2</v>
      </c>
      <c r="G61" s="20" t="s">
        <v>84</v>
      </c>
      <c r="H61" s="20" t="s">
        <v>85</v>
      </c>
      <c r="I61" s="24">
        <v>-3070.9070000000002</v>
      </c>
      <c r="J61" s="20"/>
      <c r="K61" s="6">
        <v>-2</v>
      </c>
      <c r="L61" s="6" t="s">
        <v>84</v>
      </c>
      <c r="M61" s="6" t="s">
        <v>85</v>
      </c>
      <c r="N61" s="24">
        <v>-3075.45</v>
      </c>
      <c r="O61" s="6"/>
      <c r="P61" s="6" t="s">
        <v>26</v>
      </c>
      <c r="Q61" s="24">
        <v>6.4633220000000005E-2</v>
      </c>
      <c r="R61" s="24">
        <v>1.3390279999999999E-3</v>
      </c>
      <c r="S61" s="6"/>
      <c r="T61" s="6"/>
      <c r="U61" s="6"/>
      <c r="V61" s="24"/>
      <c r="W61" s="6"/>
      <c r="X61" s="6"/>
    </row>
    <row r="62" spans="1:24" x14ac:dyDescent="0.25">
      <c r="A62" s="6"/>
      <c r="B62" s="6"/>
      <c r="C62" s="6"/>
      <c r="D62" s="6"/>
      <c r="E62" s="6"/>
      <c r="F62" s="6"/>
      <c r="G62" s="6"/>
      <c r="H62" s="6"/>
      <c r="I62" s="6"/>
      <c r="J62" s="20"/>
      <c r="K62" s="20"/>
      <c r="L62" s="20"/>
      <c r="M62" s="20"/>
      <c r="N62" s="20"/>
      <c r="O62" s="20"/>
      <c r="P62" s="6"/>
      <c r="Q62" s="24"/>
      <c r="R62" s="6"/>
      <c r="S62" s="6"/>
      <c r="T62" s="6"/>
      <c r="U62" s="6">
        <v>-2</v>
      </c>
      <c r="V62" s="6" t="s">
        <v>84</v>
      </c>
      <c r="W62" s="6" t="s">
        <v>85</v>
      </c>
      <c r="X62" s="24">
        <v>-3350.3429999999998</v>
      </c>
    </row>
    <row r="63" spans="1:24" x14ac:dyDescent="0.25">
      <c r="A63" s="6"/>
      <c r="B63" s="6"/>
      <c r="C63" s="6"/>
      <c r="D63" s="6"/>
      <c r="E63" s="6"/>
      <c r="F63" s="6"/>
      <c r="G63" s="6"/>
      <c r="H63" s="6"/>
      <c r="I63" s="6"/>
      <c r="J63" s="3"/>
      <c r="K63" s="6"/>
      <c r="L63" s="6"/>
      <c r="M63" s="6"/>
      <c r="N63" s="6"/>
      <c r="O63" s="6"/>
      <c r="P63" s="6">
        <v>-2</v>
      </c>
      <c r="Q63" s="6" t="s">
        <v>84</v>
      </c>
      <c r="R63" s="6" t="s">
        <v>85</v>
      </c>
      <c r="S63" s="24">
        <v>-3070.9070000000002</v>
      </c>
      <c r="T63" s="6"/>
      <c r="U63" s="6"/>
      <c r="V63" s="6"/>
      <c r="W63" s="6"/>
      <c r="X63" s="6"/>
    </row>
    <row r="64" spans="1:24" x14ac:dyDescent="0.25">
      <c r="J64" s="3"/>
      <c r="S64" s="8"/>
    </row>
    <row r="65" spans="1:24" x14ac:dyDescent="0.25">
      <c r="A65" s="3" t="s">
        <v>44</v>
      </c>
      <c r="B65" s="3"/>
      <c r="C65" s="3"/>
      <c r="D65" s="3"/>
      <c r="E65" s="3"/>
      <c r="F65" s="3" t="s">
        <v>47</v>
      </c>
      <c r="J65" s="3"/>
      <c r="K65" s="3" t="s">
        <v>51</v>
      </c>
      <c r="P65" s="3" t="s">
        <v>53</v>
      </c>
      <c r="U65" s="3" t="s">
        <v>55</v>
      </c>
      <c r="W65" s="4"/>
    </row>
    <row r="66" spans="1:24" x14ac:dyDescent="0.25">
      <c r="A66" s="3" t="s">
        <v>49</v>
      </c>
      <c r="B66" s="3"/>
      <c r="C66" s="3"/>
      <c r="D66" s="3"/>
      <c r="E66" s="3"/>
      <c r="F66" s="3" t="s">
        <v>48</v>
      </c>
      <c r="K66" t="s">
        <v>50</v>
      </c>
      <c r="P66" t="s">
        <v>52</v>
      </c>
      <c r="U66" t="s">
        <v>54</v>
      </c>
      <c r="W66" s="4"/>
    </row>
    <row r="67" spans="1:24" x14ac:dyDescent="0.25">
      <c r="A67" t="s">
        <v>13</v>
      </c>
      <c r="F67" t="s">
        <v>13</v>
      </c>
      <c r="K67" t="s">
        <v>13</v>
      </c>
      <c r="P67" t="s">
        <v>13</v>
      </c>
      <c r="U67" t="s">
        <v>13</v>
      </c>
    </row>
    <row r="68" spans="1:24" x14ac:dyDescent="0.25">
      <c r="A68" s="6"/>
      <c r="B68" s="6" t="s">
        <v>14</v>
      </c>
      <c r="C68" s="6" t="s">
        <v>15</v>
      </c>
      <c r="D68" s="6" t="s">
        <v>16</v>
      </c>
      <c r="E68" s="6"/>
      <c r="F68" s="6"/>
      <c r="G68" s="6" t="s">
        <v>14</v>
      </c>
      <c r="H68" s="6" t="s">
        <v>15</v>
      </c>
      <c r="I68" s="6" t="s">
        <v>16</v>
      </c>
      <c r="J68" s="6"/>
      <c r="K68" s="6"/>
      <c r="L68" s="6" t="s">
        <v>14</v>
      </c>
      <c r="M68" s="6" t="s">
        <v>15</v>
      </c>
      <c r="N68" s="6" t="s">
        <v>16</v>
      </c>
      <c r="O68" s="6"/>
      <c r="P68" s="6"/>
      <c r="Q68" s="6" t="s">
        <v>14</v>
      </c>
      <c r="R68" s="6" t="s">
        <v>15</v>
      </c>
      <c r="S68" s="6" t="s">
        <v>16</v>
      </c>
      <c r="T68" s="6"/>
      <c r="U68" s="6"/>
      <c r="V68" s="6" t="s">
        <v>14</v>
      </c>
      <c r="W68" s="6" t="s">
        <v>15</v>
      </c>
      <c r="X68" s="6" t="s">
        <v>16</v>
      </c>
    </row>
    <row r="69" spans="1:24" x14ac:dyDescent="0.25">
      <c r="A69" s="6" t="s">
        <v>24</v>
      </c>
      <c r="B69" s="24">
        <v>-6.7597892399999999</v>
      </c>
      <c r="C69" s="24">
        <v>0.36686566189999997</v>
      </c>
      <c r="D69" s="6"/>
      <c r="E69" s="6"/>
      <c r="F69" s="6" t="s">
        <v>24</v>
      </c>
      <c r="G69" s="24">
        <v>-6.9722402499999996</v>
      </c>
      <c r="H69" s="24">
        <v>0.37724715399999997</v>
      </c>
      <c r="I69" s="6"/>
      <c r="J69" s="6"/>
      <c r="K69" s="6" t="s">
        <v>24</v>
      </c>
      <c r="L69" s="24">
        <v>-7.4315624500000004</v>
      </c>
      <c r="M69" s="24">
        <v>8.4555344000000005E-2</v>
      </c>
      <c r="N69" s="6"/>
      <c r="O69" s="6"/>
      <c r="P69" s="6" t="s">
        <v>24</v>
      </c>
      <c r="Q69" s="24">
        <v>-7.39687524</v>
      </c>
      <c r="R69" s="24">
        <v>8.4626967299999994E-2</v>
      </c>
      <c r="S69" s="6"/>
      <c r="T69" s="6"/>
      <c r="U69" s="6" t="s">
        <v>24</v>
      </c>
      <c r="V69" s="24">
        <v>-7.5794217100000001</v>
      </c>
      <c r="W69" s="24">
        <v>0.11102186999999999</v>
      </c>
      <c r="X69" s="6"/>
    </row>
    <row r="70" spans="1:24" x14ac:dyDescent="0.25">
      <c r="A70" s="6" t="s">
        <v>34</v>
      </c>
      <c r="B70" s="24">
        <v>-0.23185095999999999</v>
      </c>
      <c r="C70" s="24">
        <v>0.1098242275</v>
      </c>
      <c r="D70" s="6"/>
      <c r="E70" s="6"/>
      <c r="F70" s="6" t="s">
        <v>34</v>
      </c>
      <c r="G70" s="24">
        <v>-0.21917031000000001</v>
      </c>
      <c r="H70" s="24">
        <v>0.10970440400000001</v>
      </c>
      <c r="I70" s="6"/>
      <c r="J70" s="6"/>
      <c r="K70" s="6" t="s">
        <v>29</v>
      </c>
      <c r="L70" s="24">
        <v>6.1858919999999998E-2</v>
      </c>
      <c r="M70" s="24">
        <v>3.5108940000000001E-3</v>
      </c>
      <c r="N70" s="6"/>
      <c r="O70" s="6"/>
      <c r="P70" s="6" t="s">
        <v>38</v>
      </c>
      <c r="Q70" s="24">
        <v>-0.28446083999999999</v>
      </c>
      <c r="R70" s="24">
        <v>0.1286543392</v>
      </c>
      <c r="S70" s="6"/>
      <c r="T70" s="6"/>
      <c r="U70" s="6" t="s">
        <v>29</v>
      </c>
      <c r="V70" s="24">
        <v>0.32531927999999999</v>
      </c>
      <c r="W70" s="24">
        <v>0.12855609500000001</v>
      </c>
      <c r="X70" s="6"/>
    </row>
    <row r="71" spans="1:24" x14ac:dyDescent="0.25">
      <c r="A71" s="6" t="s">
        <v>25</v>
      </c>
      <c r="B71" s="24">
        <v>2.66797146</v>
      </c>
      <c r="C71" s="24">
        <v>8.3137397599999996E-2</v>
      </c>
      <c r="D71" s="6"/>
      <c r="E71" s="6"/>
      <c r="F71" s="6" t="s">
        <v>29</v>
      </c>
      <c r="G71" s="24">
        <v>0.29929654999999999</v>
      </c>
      <c r="H71" s="24">
        <v>0.12868188799999999</v>
      </c>
      <c r="I71" s="6"/>
      <c r="J71" s="6"/>
      <c r="K71" s="6" t="s">
        <v>38</v>
      </c>
      <c r="L71" s="24">
        <v>-0.28551668000000002</v>
      </c>
      <c r="M71" s="24">
        <v>0.12852855599999999</v>
      </c>
      <c r="N71" s="6"/>
      <c r="O71" s="6"/>
      <c r="P71" s="6" t="s">
        <v>25</v>
      </c>
      <c r="Q71" s="24">
        <v>2.8160416000000001</v>
      </c>
      <c r="R71" s="24">
        <v>1.9143845400000001E-2</v>
      </c>
      <c r="S71" s="6"/>
      <c r="T71" s="6"/>
      <c r="U71" s="6" t="s">
        <v>38</v>
      </c>
      <c r="V71" s="24">
        <v>-0.29140546000000001</v>
      </c>
      <c r="W71" s="24">
        <v>0.128330799</v>
      </c>
      <c r="X71" s="6"/>
    </row>
    <row r="72" spans="1:24" x14ac:dyDescent="0.25">
      <c r="A72" s="6" t="s">
        <v>36</v>
      </c>
      <c r="B72" s="24">
        <v>5.3796339999999998E-2</v>
      </c>
      <c r="C72" s="24">
        <v>2.4891917600000001E-2</v>
      </c>
      <c r="D72" s="6"/>
      <c r="E72" s="6"/>
      <c r="F72" s="6" t="s">
        <v>25</v>
      </c>
      <c r="G72" s="24">
        <v>2.7160281799999999</v>
      </c>
      <c r="H72" s="24">
        <v>8.5480840000000002E-2</v>
      </c>
      <c r="I72" s="6"/>
      <c r="J72" s="6"/>
      <c r="K72" s="6" t="s">
        <v>25</v>
      </c>
      <c r="L72" s="24">
        <v>2.82385785</v>
      </c>
      <c r="M72" s="24">
        <v>1.911558E-2</v>
      </c>
      <c r="N72" s="6"/>
      <c r="O72" s="6"/>
      <c r="P72" s="6" t="s">
        <v>30</v>
      </c>
      <c r="Q72" s="24">
        <v>1.394214E-2</v>
      </c>
      <c r="R72" s="24">
        <v>7.9487679999999997E-4</v>
      </c>
      <c r="S72" s="6"/>
      <c r="T72" s="6"/>
      <c r="U72" s="6" t="s">
        <v>25</v>
      </c>
      <c r="V72" s="24">
        <v>2.8573274799999999</v>
      </c>
      <c r="W72" s="24">
        <v>2.5112493E-2</v>
      </c>
      <c r="X72" s="6"/>
    </row>
    <row r="73" spans="1:24" x14ac:dyDescent="0.25">
      <c r="A73" s="6" t="s">
        <v>30</v>
      </c>
      <c r="B73" s="24">
        <v>1.413449E-2</v>
      </c>
      <c r="C73" s="24">
        <v>7.9874980000000002E-4</v>
      </c>
      <c r="D73" s="6"/>
      <c r="E73" s="6"/>
      <c r="F73" s="6" t="s">
        <v>36</v>
      </c>
      <c r="G73" s="24">
        <v>5.0933489999999998E-2</v>
      </c>
      <c r="H73" s="24">
        <v>2.4864519000000002E-2</v>
      </c>
      <c r="I73" s="6"/>
      <c r="J73" s="6"/>
      <c r="K73" s="6" t="s">
        <v>39</v>
      </c>
      <c r="L73" s="24">
        <v>6.6025429999999996E-2</v>
      </c>
      <c r="M73" s="24">
        <v>2.9055590999999999E-2</v>
      </c>
      <c r="N73" s="6"/>
      <c r="O73" s="6"/>
      <c r="P73" s="6" t="s">
        <v>39</v>
      </c>
      <c r="Q73" s="24">
        <v>6.5773769999999995E-2</v>
      </c>
      <c r="R73" s="24">
        <v>2.9084040500000002E-2</v>
      </c>
      <c r="S73" s="6"/>
      <c r="T73" s="6"/>
      <c r="U73" s="6" t="s">
        <v>30</v>
      </c>
      <c r="V73" s="24">
        <v>-5.9613340000000001E-2</v>
      </c>
      <c r="W73" s="24">
        <v>2.9077647000000002E-2</v>
      </c>
      <c r="X73" s="6"/>
    </row>
    <row r="74" spans="1:24" x14ac:dyDescent="0.25">
      <c r="A74" s="6" t="s">
        <v>26</v>
      </c>
      <c r="B74" s="24">
        <v>5.737163E-2</v>
      </c>
      <c r="C74" s="24">
        <v>1.1884012E-3</v>
      </c>
      <c r="D74" s="6"/>
      <c r="E74" s="6"/>
      <c r="F74" s="6" t="s">
        <v>30</v>
      </c>
      <c r="G74" s="24">
        <v>-5.3535289999999999E-2</v>
      </c>
      <c r="H74" s="24">
        <v>2.9105354999999999E-2</v>
      </c>
      <c r="I74" s="6"/>
      <c r="J74" s="6"/>
      <c r="K74" s="6" t="s">
        <v>26</v>
      </c>
      <c r="L74" s="24">
        <v>5.7311689999999998E-2</v>
      </c>
      <c r="M74" s="24">
        <v>1.1871329999999999E-3</v>
      </c>
      <c r="N74" s="6"/>
      <c r="O74" s="6"/>
      <c r="P74" s="6" t="s">
        <v>26</v>
      </c>
      <c r="Q74" s="24">
        <v>5.7366540000000001E-2</v>
      </c>
      <c r="R74" s="24">
        <v>1.1882983000000001E-3</v>
      </c>
      <c r="S74" s="6"/>
      <c r="T74" s="6"/>
      <c r="U74" s="6" t="s">
        <v>39</v>
      </c>
      <c r="V74" s="24">
        <v>6.7407850000000005E-2</v>
      </c>
      <c r="W74" s="24">
        <v>2.9011453999999999E-2</v>
      </c>
      <c r="X74" s="6"/>
    </row>
    <row r="75" spans="1:24" x14ac:dyDescent="0.25">
      <c r="A75" s="6"/>
      <c r="B75" s="24"/>
      <c r="C75" s="6"/>
      <c r="D75" s="6"/>
      <c r="E75" s="6"/>
      <c r="F75" s="6" t="s">
        <v>26</v>
      </c>
      <c r="G75" s="24">
        <v>5.7237870000000003E-2</v>
      </c>
      <c r="H75" s="24">
        <v>1.1856010000000001E-3</v>
      </c>
      <c r="I75" s="6"/>
      <c r="J75" s="6"/>
      <c r="K75" s="6"/>
      <c r="L75" s="24"/>
      <c r="M75" s="6"/>
      <c r="N75" s="6"/>
      <c r="O75" s="6"/>
      <c r="P75" s="6"/>
      <c r="Q75" s="24"/>
      <c r="R75" s="6"/>
      <c r="S75" s="6"/>
      <c r="T75" s="6"/>
      <c r="U75" s="6" t="s">
        <v>26</v>
      </c>
      <c r="V75" s="24">
        <v>5.7209160000000002E-2</v>
      </c>
      <c r="W75" s="24">
        <v>1.185029E-3</v>
      </c>
      <c r="X75" s="6"/>
    </row>
    <row r="76" spans="1:24" x14ac:dyDescent="0.25">
      <c r="A76" s="6">
        <v>-2</v>
      </c>
      <c r="B76" s="6" t="s">
        <v>84</v>
      </c>
      <c r="C76" s="25" t="s">
        <v>85</v>
      </c>
      <c r="D76" s="24">
        <v>-3348.3229999999999</v>
      </c>
      <c r="E76" s="6"/>
      <c r="F76" s="6"/>
      <c r="G76" s="24"/>
      <c r="H76" s="6"/>
      <c r="I76" s="6"/>
      <c r="J76" s="6"/>
      <c r="K76" s="6">
        <v>-2</v>
      </c>
      <c r="L76" s="6" t="s">
        <v>84</v>
      </c>
      <c r="M76" s="6" t="s">
        <v>85</v>
      </c>
      <c r="N76" s="24">
        <v>-3350.7249999999999</v>
      </c>
      <c r="O76" s="6"/>
      <c r="P76" s="6">
        <v>-2</v>
      </c>
      <c r="Q76" s="6" t="s">
        <v>84</v>
      </c>
      <c r="R76" s="6" t="s">
        <v>85</v>
      </c>
      <c r="S76" s="24">
        <v>-3348.5329999999999</v>
      </c>
      <c r="T76" s="6"/>
      <c r="U76" s="6"/>
      <c r="V76" s="24"/>
      <c r="W76" s="6"/>
      <c r="X76" s="6"/>
    </row>
    <row r="77" spans="1:24" x14ac:dyDescent="0.25">
      <c r="A77" s="6"/>
      <c r="B77" s="6"/>
      <c r="C77" s="25"/>
      <c r="D77" s="6"/>
      <c r="E77" s="6"/>
      <c r="F77" s="6">
        <v>-2</v>
      </c>
      <c r="G77" s="6" t="s">
        <v>84</v>
      </c>
      <c r="H77" s="6" t="s">
        <v>85</v>
      </c>
      <c r="I77" s="24">
        <v>-3353.7240000000002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>
        <v>-2</v>
      </c>
      <c r="V77" s="6" t="s">
        <v>84</v>
      </c>
      <c r="W77" s="6" t="s">
        <v>85</v>
      </c>
      <c r="X77" s="24">
        <v>-3354.922</v>
      </c>
    </row>
    <row r="78" spans="1:24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x14ac:dyDescent="0.25">
      <c r="A79" s="3" t="s">
        <v>57</v>
      </c>
      <c r="F79" s="3" t="s">
        <v>58</v>
      </c>
      <c r="K79" s="3" t="s">
        <v>61</v>
      </c>
      <c r="P79" s="3" t="s">
        <v>64</v>
      </c>
      <c r="U79" s="3" t="s">
        <v>67</v>
      </c>
    </row>
    <row r="80" spans="1:24" x14ac:dyDescent="0.25">
      <c r="A80" s="3" t="s">
        <v>56</v>
      </c>
      <c r="F80" s="3" t="s">
        <v>59</v>
      </c>
      <c r="K80" s="3" t="s">
        <v>60</v>
      </c>
      <c r="P80" s="3" t="s">
        <v>63</v>
      </c>
      <c r="U80" s="3" t="s">
        <v>66</v>
      </c>
    </row>
    <row r="81" spans="1:25" x14ac:dyDescent="0.25">
      <c r="A81" t="s">
        <v>13</v>
      </c>
      <c r="F81" t="s">
        <v>13</v>
      </c>
      <c r="K81" t="s">
        <v>13</v>
      </c>
      <c r="P81" t="s">
        <v>13</v>
      </c>
      <c r="U81" t="s">
        <v>13</v>
      </c>
    </row>
    <row r="82" spans="1:25" x14ac:dyDescent="0.25">
      <c r="A82" s="6"/>
      <c r="B82" s="6" t="s">
        <v>14</v>
      </c>
      <c r="C82" s="6" t="s">
        <v>15</v>
      </c>
      <c r="D82" s="6" t="s">
        <v>16</v>
      </c>
      <c r="E82" s="6"/>
      <c r="F82" s="6"/>
      <c r="G82" s="6" t="s">
        <v>14</v>
      </c>
      <c r="H82" s="6" t="s">
        <v>15</v>
      </c>
      <c r="I82" s="6" t="s">
        <v>16</v>
      </c>
      <c r="J82" s="6"/>
      <c r="K82" s="6"/>
      <c r="L82" s="6" t="s">
        <v>14</v>
      </c>
      <c r="M82" s="6" t="s">
        <v>15</v>
      </c>
      <c r="N82" s="6" t="s">
        <v>16</v>
      </c>
      <c r="O82" s="6"/>
      <c r="P82" s="6"/>
      <c r="Q82" s="6" t="s">
        <v>14</v>
      </c>
      <c r="R82" s="6" t="s">
        <v>15</v>
      </c>
      <c r="S82" s="6" t="s">
        <v>16</v>
      </c>
      <c r="T82" s="6"/>
      <c r="U82" s="6"/>
      <c r="V82" s="6" t="s">
        <v>14</v>
      </c>
      <c r="W82" s="6" t="s">
        <v>15</v>
      </c>
      <c r="X82" s="6" t="s">
        <v>16</v>
      </c>
      <c r="Y82" s="6"/>
    </row>
    <row r="83" spans="1:25" x14ac:dyDescent="0.25">
      <c r="A83" s="6" t="s">
        <v>24</v>
      </c>
      <c r="B83" s="24">
        <v>-7.5760144650000001</v>
      </c>
      <c r="C83" s="24">
        <v>6.4636625000000003E-2</v>
      </c>
      <c r="D83" s="6"/>
      <c r="E83" s="6"/>
      <c r="F83" s="6" t="s">
        <v>24</v>
      </c>
      <c r="G83" s="24">
        <v>-7.5235086950000003</v>
      </c>
      <c r="H83" s="24">
        <v>6.3890256300000003E-2</v>
      </c>
      <c r="I83" s="6"/>
      <c r="J83" s="6"/>
      <c r="K83" s="6" t="s">
        <v>24</v>
      </c>
      <c r="L83" s="24">
        <v>-7.572500582</v>
      </c>
      <c r="M83" s="24">
        <v>6.5703427999999994E-2</v>
      </c>
      <c r="N83" s="6"/>
      <c r="O83" s="6"/>
      <c r="P83" s="6" t="s">
        <v>24</v>
      </c>
      <c r="Q83" s="24">
        <v>-7.5732914989999998</v>
      </c>
      <c r="R83" s="24">
        <v>6.5629680999999995E-2</v>
      </c>
      <c r="S83" s="6"/>
      <c r="T83" s="6"/>
      <c r="U83" s="6" t="s">
        <v>24</v>
      </c>
      <c r="V83" s="24">
        <v>-7.5215080890000001</v>
      </c>
      <c r="W83" s="24">
        <v>6.3974317200000005E-2</v>
      </c>
      <c r="X83" s="6"/>
      <c r="Y83" s="6"/>
    </row>
    <row r="84" spans="1:25" x14ac:dyDescent="0.25">
      <c r="A84" s="6" t="s">
        <v>34</v>
      </c>
      <c r="B84" s="24">
        <v>5.4518659999999997E-3</v>
      </c>
      <c r="C84" s="24">
        <v>2.7835809999999998E-3</v>
      </c>
      <c r="D84" s="6"/>
      <c r="E84" s="6"/>
      <c r="F84" s="6" t="s">
        <v>25</v>
      </c>
      <c r="G84" s="24">
        <v>2.8410021630000002</v>
      </c>
      <c r="H84" s="24">
        <v>1.45977625E-2</v>
      </c>
      <c r="I84" s="6"/>
      <c r="J84" s="6"/>
      <c r="K84" s="6" t="s">
        <v>62</v>
      </c>
      <c r="L84" s="24">
        <v>4.6789459999999998E-3</v>
      </c>
      <c r="M84" s="24">
        <v>4.2669800000000001E-3</v>
      </c>
      <c r="N84" s="6"/>
      <c r="O84" s="6"/>
      <c r="P84" s="6" t="s">
        <v>34</v>
      </c>
      <c r="Q84" s="24">
        <v>6.025748E-3</v>
      </c>
      <c r="R84" s="24">
        <v>3.6753350000000001E-3</v>
      </c>
      <c r="S84" s="6"/>
      <c r="T84" s="6"/>
      <c r="U84" s="6" t="s">
        <v>25</v>
      </c>
      <c r="V84" s="24">
        <v>2.8411758420000002</v>
      </c>
      <c r="W84" s="24">
        <v>1.48140953E-2</v>
      </c>
      <c r="X84" s="6"/>
      <c r="Y84" s="6"/>
    </row>
    <row r="85" spans="1:25" x14ac:dyDescent="0.25">
      <c r="A85" s="6" t="s">
        <v>29</v>
      </c>
      <c r="B85" s="24">
        <v>6.2719695000000006E-2</v>
      </c>
      <c r="C85" s="24">
        <v>3.5353149999999998E-3</v>
      </c>
      <c r="D85" s="6"/>
      <c r="E85" s="6"/>
      <c r="F85" s="6" t="s">
        <v>36</v>
      </c>
      <c r="G85" s="24">
        <v>1.261526E-3</v>
      </c>
      <c r="H85" s="24">
        <v>6.3132360000000003E-4</v>
      </c>
      <c r="I85" s="6"/>
      <c r="J85" s="6"/>
      <c r="K85" s="6" t="s">
        <v>29</v>
      </c>
      <c r="L85" s="24">
        <v>7.7978277999999998E-2</v>
      </c>
      <c r="M85" s="24">
        <v>1.5004788E-2</v>
      </c>
      <c r="N85" s="6"/>
      <c r="O85" s="6"/>
      <c r="P85" s="6" t="s">
        <v>62</v>
      </c>
      <c r="Q85" s="24">
        <v>-1.3462610000000001E-3</v>
      </c>
      <c r="R85" s="24">
        <v>5.627628E-3</v>
      </c>
      <c r="S85" s="6"/>
      <c r="T85" s="6"/>
      <c r="U85" s="6" t="s">
        <v>68</v>
      </c>
      <c r="V85" s="24">
        <v>1.079041E-3</v>
      </c>
      <c r="W85" s="24">
        <v>9.7022720000000001E-4</v>
      </c>
      <c r="X85" s="6"/>
      <c r="Y85" s="6"/>
    </row>
    <row r="86" spans="1:25" x14ac:dyDescent="0.25">
      <c r="A86" s="6" t="s">
        <v>25</v>
      </c>
      <c r="B86" s="24">
        <v>2.8529547229999999</v>
      </c>
      <c r="C86" s="24">
        <v>1.4435862000000001E-2</v>
      </c>
      <c r="D86" s="6"/>
      <c r="E86" s="6"/>
      <c r="F86" s="6" t="s">
        <v>30</v>
      </c>
      <c r="G86" s="24">
        <v>1.4140646999999999E-2</v>
      </c>
      <c r="H86" s="24">
        <v>8.0016180000000003E-4</v>
      </c>
      <c r="I86" s="6"/>
      <c r="J86" s="6"/>
      <c r="K86" s="6" t="s">
        <v>25</v>
      </c>
      <c r="L86" s="24">
        <v>2.8527571979999999</v>
      </c>
      <c r="M86" s="24">
        <v>1.4451914E-2</v>
      </c>
      <c r="N86" s="6"/>
      <c r="O86" s="6"/>
      <c r="P86" s="6" t="s">
        <v>29</v>
      </c>
      <c r="Q86" s="24">
        <v>5.8195217E-2</v>
      </c>
      <c r="R86" s="24">
        <v>1.9241079000000001E-2</v>
      </c>
      <c r="S86" s="6"/>
      <c r="T86" s="6"/>
      <c r="U86" s="6" t="s">
        <v>30</v>
      </c>
      <c r="V86" s="24">
        <v>1.7660024999999999E-2</v>
      </c>
      <c r="W86" s="24">
        <v>3.4101028999999998E-3</v>
      </c>
      <c r="X86" s="6"/>
      <c r="Y86" s="6"/>
    </row>
    <row r="87" spans="1:25" x14ac:dyDescent="0.25">
      <c r="A87" s="6" t="s">
        <v>26</v>
      </c>
      <c r="B87" s="24">
        <v>5.7434484000000001E-2</v>
      </c>
      <c r="C87" s="24">
        <v>1.189706E-3</v>
      </c>
      <c r="D87" s="6"/>
      <c r="E87" s="6"/>
      <c r="F87" s="6" t="s">
        <v>26</v>
      </c>
      <c r="G87" s="24">
        <v>5.7473726000000003E-2</v>
      </c>
      <c r="H87" s="24">
        <v>1.1902804000000001E-3</v>
      </c>
      <c r="I87" s="6"/>
      <c r="J87" s="6"/>
      <c r="K87" s="6" t="s">
        <v>26</v>
      </c>
      <c r="L87" s="24">
        <v>5.7499095E-2</v>
      </c>
      <c r="M87" s="24">
        <v>1.1910379999999999E-3</v>
      </c>
      <c r="N87" s="6"/>
      <c r="O87" s="6"/>
      <c r="P87" s="6" t="s">
        <v>25</v>
      </c>
      <c r="Q87" s="24">
        <v>2.8529358399999998</v>
      </c>
      <c r="R87" s="24">
        <v>1.4435714000000001E-2</v>
      </c>
      <c r="S87" s="6"/>
      <c r="T87" s="6"/>
      <c r="U87" s="6" t="s">
        <v>26</v>
      </c>
      <c r="V87" s="24">
        <v>5.7549717E-2</v>
      </c>
      <c r="W87" s="24">
        <v>1.1920963E-3</v>
      </c>
      <c r="X87" s="6"/>
      <c r="Y87" s="6"/>
    </row>
    <row r="88" spans="1:25" x14ac:dyDescent="0.25">
      <c r="A88" s="6"/>
      <c r="B88" s="24"/>
      <c r="C88" s="6"/>
      <c r="D88" s="6"/>
      <c r="E88" s="6"/>
      <c r="F88" s="6"/>
      <c r="G88" s="24"/>
      <c r="H88" s="6"/>
      <c r="I88" s="6"/>
      <c r="J88" s="6"/>
      <c r="K88" s="6"/>
      <c r="L88" s="24"/>
      <c r="M88" s="6"/>
      <c r="N88" s="6"/>
      <c r="O88" s="6"/>
      <c r="P88" s="6" t="s">
        <v>26</v>
      </c>
      <c r="Q88" s="24">
        <v>5.7433036E-2</v>
      </c>
      <c r="R88" s="24">
        <v>1.1896750000000001E-3</v>
      </c>
      <c r="S88" s="6"/>
      <c r="T88" s="6"/>
      <c r="U88" s="6"/>
      <c r="V88" s="24"/>
      <c r="W88" s="6"/>
      <c r="X88" s="6"/>
      <c r="Y88" s="6"/>
    </row>
    <row r="89" spans="1:25" x14ac:dyDescent="0.25">
      <c r="A89" s="6">
        <v>-2</v>
      </c>
      <c r="B89" s="6" t="s">
        <v>84</v>
      </c>
      <c r="C89" s="6" t="s">
        <v>85</v>
      </c>
      <c r="D89" s="24">
        <v>-3345.7759999999998</v>
      </c>
      <c r="E89" s="6"/>
      <c r="F89" s="6">
        <v>-2</v>
      </c>
      <c r="G89" s="6" t="s">
        <v>84</v>
      </c>
      <c r="H89" s="6" t="s">
        <v>85</v>
      </c>
      <c r="I89" s="24">
        <v>-3343.873</v>
      </c>
      <c r="J89" s="6"/>
      <c r="K89" s="6">
        <v>-2</v>
      </c>
      <c r="L89" s="6" t="s">
        <v>84</v>
      </c>
      <c r="M89" s="6" t="s">
        <v>85</v>
      </c>
      <c r="N89" s="24">
        <v>-3343.1460000000002</v>
      </c>
      <c r="O89" s="6"/>
      <c r="P89" s="6"/>
      <c r="Q89" s="24"/>
      <c r="R89" s="6"/>
      <c r="S89" s="6"/>
      <c r="T89" s="6"/>
      <c r="U89" s="6">
        <v>-2</v>
      </c>
      <c r="V89" s="6" t="s">
        <v>84</v>
      </c>
      <c r="W89" s="6" t="s">
        <v>85</v>
      </c>
      <c r="X89" s="24">
        <v>-3341.1089999999999</v>
      </c>
      <c r="Y89" s="6"/>
    </row>
    <row r="90" spans="1:2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>
        <v>-2</v>
      </c>
      <c r="Q90" s="6" t="s">
        <v>84</v>
      </c>
      <c r="R90" s="6" t="s">
        <v>85</v>
      </c>
      <c r="S90" s="24">
        <v>-3345.8330000000001</v>
      </c>
      <c r="T90" s="6"/>
      <c r="U90" s="6"/>
      <c r="V90" s="6"/>
      <c r="W90" s="6"/>
      <c r="X90" s="6"/>
      <c r="Y90" s="6"/>
    </row>
    <row r="91" spans="1:2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25">
      <c r="A92" s="3" t="s">
        <v>69</v>
      </c>
      <c r="F92" s="3" t="s">
        <v>72</v>
      </c>
      <c r="K92" s="3" t="s">
        <v>74</v>
      </c>
      <c r="P92" s="3" t="s">
        <v>76</v>
      </c>
      <c r="U92" s="3" t="s">
        <v>77</v>
      </c>
    </row>
    <row r="93" spans="1:25" x14ac:dyDescent="0.25">
      <c r="A93" s="3" t="s">
        <v>70</v>
      </c>
      <c r="F93" s="3" t="s">
        <v>71</v>
      </c>
      <c r="K93" t="s">
        <v>73</v>
      </c>
      <c r="P93" s="3" t="s">
        <v>96</v>
      </c>
      <c r="U93" s="3" t="s">
        <v>97</v>
      </c>
    </row>
    <row r="94" spans="1:25" x14ac:dyDescent="0.25">
      <c r="A94" t="s">
        <v>13</v>
      </c>
      <c r="F94" t="s">
        <v>13</v>
      </c>
      <c r="K94" t="s">
        <v>13</v>
      </c>
      <c r="P94" t="s">
        <v>13</v>
      </c>
      <c r="U94" t="s">
        <v>13</v>
      </c>
    </row>
    <row r="95" spans="1:25" x14ac:dyDescent="0.25">
      <c r="A95" s="6"/>
      <c r="B95" s="6" t="s">
        <v>14</v>
      </c>
      <c r="C95" s="6" t="s">
        <v>15</v>
      </c>
      <c r="D95" s="6" t="s">
        <v>16</v>
      </c>
      <c r="E95" s="6"/>
      <c r="F95" s="6"/>
      <c r="G95" s="6" t="s">
        <v>14</v>
      </c>
      <c r="H95" s="6" t="s">
        <v>15</v>
      </c>
      <c r="I95" s="6" t="s">
        <v>16</v>
      </c>
      <c r="J95" s="6"/>
      <c r="K95" s="6"/>
      <c r="L95" s="6" t="s">
        <v>14</v>
      </c>
      <c r="M95" s="6" t="s">
        <v>15</v>
      </c>
      <c r="N95" s="6" t="s">
        <v>16</v>
      </c>
      <c r="O95" s="6"/>
      <c r="P95" s="6"/>
      <c r="Q95" s="6" t="s">
        <v>14</v>
      </c>
      <c r="R95" s="6" t="s">
        <v>15</v>
      </c>
      <c r="S95" s="6" t="s">
        <v>16</v>
      </c>
      <c r="T95" s="6"/>
      <c r="U95" s="6"/>
      <c r="V95" s="6" t="s">
        <v>14</v>
      </c>
      <c r="W95" s="6" t="s">
        <v>15</v>
      </c>
      <c r="X95" s="6" t="s">
        <v>16</v>
      </c>
    </row>
    <row r="96" spans="1:25" x14ac:dyDescent="0.25">
      <c r="A96" s="6" t="s">
        <v>24</v>
      </c>
      <c r="B96" s="24">
        <v>-7.5223678366</v>
      </c>
      <c r="C96" s="24">
        <v>6.3890376400000004E-2</v>
      </c>
      <c r="D96" s="6"/>
      <c r="E96" s="6"/>
      <c r="F96" s="6" t="s">
        <v>24</v>
      </c>
      <c r="G96" s="24">
        <v>-7.1241739099999997</v>
      </c>
      <c r="H96" s="24">
        <v>0.51757351299999999</v>
      </c>
      <c r="I96" s="6"/>
      <c r="J96" s="6"/>
      <c r="K96" s="6" t="s">
        <v>24</v>
      </c>
      <c r="L96" s="24">
        <v>-7.5635668210000002</v>
      </c>
      <c r="M96" s="24">
        <v>6.3894800000000002E-2</v>
      </c>
      <c r="N96" s="6"/>
      <c r="O96" s="6"/>
      <c r="P96" s="6" t="s">
        <v>24</v>
      </c>
      <c r="Q96" s="12">
        <v>-7.5333422700000003</v>
      </c>
      <c r="R96" s="16">
        <v>6.6698380000000002E-2</v>
      </c>
      <c r="S96" s="6"/>
      <c r="T96" s="6"/>
      <c r="U96" s="6" t="s">
        <v>24</v>
      </c>
      <c r="V96" s="12">
        <v>-7.7256328600000002</v>
      </c>
      <c r="W96" s="16">
        <v>2052.1550000000002</v>
      </c>
      <c r="X96" s="6"/>
    </row>
    <row r="97" spans="1:24" x14ac:dyDescent="0.25">
      <c r="A97" s="6" t="s">
        <v>25</v>
      </c>
      <c r="B97" s="24">
        <v>2.8413820866999999</v>
      </c>
      <c r="C97" s="24">
        <v>1.4794632800000001E-2</v>
      </c>
      <c r="D97" s="6"/>
      <c r="E97" s="6"/>
      <c r="F97" s="6" t="s">
        <v>34</v>
      </c>
      <c r="G97" s="24">
        <v>-0.26719817000000001</v>
      </c>
      <c r="H97" s="24">
        <v>0.15832523200000001</v>
      </c>
      <c r="I97" s="6"/>
      <c r="J97" s="6"/>
      <c r="K97" s="6" t="s">
        <v>38</v>
      </c>
      <c r="L97" s="24">
        <v>3.0778419999999999E-3</v>
      </c>
      <c r="M97" s="24">
        <v>4.2308939999999998E-3</v>
      </c>
      <c r="N97" s="6"/>
      <c r="O97" s="6"/>
      <c r="P97" s="6" t="s">
        <v>116</v>
      </c>
      <c r="Q97" s="12">
        <v>-4.4797030000000002E-2</v>
      </c>
      <c r="R97" s="16">
        <v>730.23109999999997</v>
      </c>
      <c r="S97" s="6"/>
      <c r="T97" s="6"/>
      <c r="U97" s="6" t="s">
        <v>119</v>
      </c>
      <c r="V97" s="12">
        <v>-0.20901634999999999</v>
      </c>
      <c r="W97" s="16">
        <v>2052.1550000000002</v>
      </c>
      <c r="X97" s="6"/>
    </row>
    <row r="98" spans="1:24" x14ac:dyDescent="0.25">
      <c r="A98" s="6" t="s">
        <v>36</v>
      </c>
      <c r="B98" s="24">
        <v>1.3992442999999999E-3</v>
      </c>
      <c r="C98" s="24">
        <v>8.3210740000000004E-4</v>
      </c>
      <c r="D98" s="6"/>
      <c r="E98" s="6"/>
      <c r="F98" s="6" t="s">
        <v>62</v>
      </c>
      <c r="G98" s="24">
        <v>9.378918E-2</v>
      </c>
      <c r="H98" s="24">
        <v>0.220209604</v>
      </c>
      <c r="I98" s="6"/>
      <c r="J98" s="6"/>
      <c r="K98" s="6" t="s">
        <v>75</v>
      </c>
      <c r="L98" s="24">
        <v>9.3495139999999997E-3</v>
      </c>
      <c r="M98" s="24">
        <v>7.0481830000000004E-3</v>
      </c>
      <c r="N98" s="6"/>
      <c r="O98" s="6"/>
      <c r="P98" s="6" t="s">
        <v>117</v>
      </c>
      <c r="Q98" s="12">
        <v>-3.685832E-2</v>
      </c>
      <c r="R98" s="16">
        <v>730.23109999999997</v>
      </c>
      <c r="S98" s="6"/>
      <c r="T98" s="6"/>
      <c r="U98" s="6" t="s">
        <v>120</v>
      </c>
      <c r="V98" s="12">
        <v>0.18793341</v>
      </c>
      <c r="W98" s="16">
        <v>2052.1550000000002</v>
      </c>
      <c r="X98" s="6"/>
    </row>
    <row r="99" spans="1:24" x14ac:dyDescent="0.25">
      <c r="A99" s="6" t="s">
        <v>68</v>
      </c>
      <c r="B99" s="24">
        <v>-3.2394960000000001E-4</v>
      </c>
      <c r="C99" s="24">
        <v>1.2771060999999999E-3</v>
      </c>
      <c r="D99" s="6"/>
      <c r="E99" s="6"/>
      <c r="F99" s="6" t="s">
        <v>29</v>
      </c>
      <c r="G99" s="24">
        <v>0.60801786000000002</v>
      </c>
      <c r="H99" s="24">
        <v>0.736332918</v>
      </c>
      <c r="I99" s="6"/>
      <c r="J99" s="6"/>
      <c r="K99" s="6" t="s">
        <v>29</v>
      </c>
      <c r="L99" s="24">
        <v>6.6423940000000001E-2</v>
      </c>
      <c r="M99" s="24">
        <v>4.7728500000000004E-3</v>
      </c>
      <c r="N99" s="6"/>
      <c r="O99" s="6"/>
      <c r="P99" s="6" t="s">
        <v>118</v>
      </c>
      <c r="Q99" s="12">
        <v>-2.8127780000000002E-2</v>
      </c>
      <c r="R99" s="16">
        <v>730.23109999999997</v>
      </c>
      <c r="S99" s="6"/>
      <c r="T99" s="6"/>
      <c r="U99" s="6" t="s">
        <v>121</v>
      </c>
      <c r="V99" s="12">
        <v>0.29545007000000001</v>
      </c>
      <c r="W99" s="16">
        <v>2052.1550000000002</v>
      </c>
      <c r="X99" s="6"/>
    </row>
    <row r="100" spans="1:24" x14ac:dyDescent="0.25">
      <c r="A100" s="6" t="s">
        <v>30</v>
      </c>
      <c r="B100" s="24">
        <v>1.3053611200000001E-2</v>
      </c>
      <c r="C100" s="24">
        <v>4.3656012000000003E-3</v>
      </c>
      <c r="D100" s="6"/>
      <c r="E100" s="6"/>
      <c r="F100" s="6" t="s">
        <v>25</v>
      </c>
      <c r="G100" s="24">
        <v>2.7506520600000002</v>
      </c>
      <c r="H100" s="24">
        <v>0.11755713600000001</v>
      </c>
      <c r="I100" s="6"/>
      <c r="J100" s="6"/>
      <c r="K100" s="6" t="s">
        <v>25</v>
      </c>
      <c r="L100" s="24">
        <v>2.8530407229999999</v>
      </c>
      <c r="M100" s="24">
        <v>1.4432542E-2</v>
      </c>
      <c r="N100" s="6"/>
      <c r="O100" s="6"/>
      <c r="P100" s="26" t="s">
        <v>25</v>
      </c>
      <c r="Q100" s="24">
        <v>2.8902168800000001</v>
      </c>
      <c r="R100" s="23">
        <v>730.23109999999997</v>
      </c>
      <c r="S100" s="6"/>
      <c r="T100" s="6"/>
      <c r="U100" s="6" t="s">
        <v>25</v>
      </c>
      <c r="V100" s="12">
        <v>2.90738729</v>
      </c>
      <c r="W100" s="16">
        <v>2883.2829999999999</v>
      </c>
      <c r="X100" s="6"/>
    </row>
    <row r="101" spans="1:24" x14ac:dyDescent="0.25">
      <c r="A101" s="6" t="s">
        <v>26</v>
      </c>
      <c r="B101" s="24">
        <v>5.7472340699999999E-2</v>
      </c>
      <c r="C101" s="24">
        <v>1.1902569000000001E-3</v>
      </c>
      <c r="D101" s="6"/>
      <c r="E101" s="6"/>
      <c r="F101" s="6" t="s">
        <v>36</v>
      </c>
      <c r="G101" s="24">
        <v>6.1822830000000002E-2</v>
      </c>
      <c r="H101" s="24">
        <v>3.5820941000000002E-2</v>
      </c>
      <c r="I101" s="6"/>
      <c r="J101" s="6"/>
      <c r="K101" s="6" t="s">
        <v>26</v>
      </c>
      <c r="L101" s="24">
        <v>5.7396137E-2</v>
      </c>
      <c r="M101" s="24">
        <v>1.1889100000000001E-3</v>
      </c>
      <c r="N101" s="6"/>
      <c r="O101" s="6"/>
      <c r="P101" s="6" t="s">
        <v>26</v>
      </c>
      <c r="Q101" s="24">
        <v>6.0003849999999997E-2</v>
      </c>
      <c r="R101" s="23">
        <v>1.2430620000000001E-3</v>
      </c>
      <c r="S101" s="6"/>
      <c r="T101" s="6"/>
      <c r="U101" s="26" t="s">
        <v>116</v>
      </c>
      <c r="V101" s="12">
        <v>2.902511E-2</v>
      </c>
      <c r="W101" s="16">
        <v>2883.2829999999999</v>
      </c>
      <c r="X101" s="6"/>
    </row>
    <row r="102" spans="1:24" x14ac:dyDescent="0.25">
      <c r="A102" s="26"/>
      <c r="B102" s="24"/>
      <c r="C102" s="6"/>
      <c r="D102" s="6"/>
      <c r="E102" s="6"/>
      <c r="F102" s="6" t="s">
        <v>68</v>
      </c>
      <c r="G102" s="24">
        <v>-2.131721E-2</v>
      </c>
      <c r="H102" s="24">
        <v>4.9922736000000002E-2</v>
      </c>
      <c r="I102" s="6"/>
      <c r="J102" s="6"/>
      <c r="K102" s="26"/>
      <c r="L102" s="24"/>
      <c r="M102" s="6"/>
      <c r="N102" s="6"/>
      <c r="O102" s="6"/>
      <c r="P102" s="6"/>
      <c r="Q102" s="24"/>
      <c r="R102" s="24"/>
      <c r="S102" s="6"/>
      <c r="T102" s="6"/>
      <c r="U102" s="6" t="s">
        <v>117</v>
      </c>
      <c r="V102" s="24">
        <v>-5.3040169999999998E-2</v>
      </c>
      <c r="W102" s="23">
        <v>2883.2829999999999</v>
      </c>
      <c r="X102" s="6"/>
    </row>
    <row r="103" spans="1:24" x14ac:dyDescent="0.25">
      <c r="A103" s="6">
        <v>-2</v>
      </c>
      <c r="B103" s="6" t="s">
        <v>84</v>
      </c>
      <c r="C103" s="6" t="s">
        <v>85</v>
      </c>
      <c r="D103" s="6">
        <v>-3343.9360000000001</v>
      </c>
      <c r="E103" s="6"/>
      <c r="F103" s="6" t="s">
        <v>30</v>
      </c>
      <c r="G103" s="24">
        <v>-0.12370673</v>
      </c>
      <c r="H103" s="24">
        <v>0.166906269</v>
      </c>
      <c r="I103" s="6"/>
      <c r="J103" s="6"/>
      <c r="K103" s="6">
        <v>-2</v>
      </c>
      <c r="L103" s="6" t="s">
        <v>84</v>
      </c>
      <c r="M103" s="6" t="s">
        <v>85</v>
      </c>
      <c r="N103" s="6">
        <v>-3347.3290000000002</v>
      </c>
      <c r="O103" s="6"/>
      <c r="P103" s="6">
        <v>-2</v>
      </c>
      <c r="Q103" s="24" t="s">
        <v>84</v>
      </c>
      <c r="R103" s="24" t="s">
        <v>85</v>
      </c>
      <c r="S103" s="6">
        <v>-3243.97</v>
      </c>
      <c r="T103" s="6"/>
      <c r="U103" s="6" t="s">
        <v>118</v>
      </c>
      <c r="V103" s="24">
        <v>-6.8597640000000001E-2</v>
      </c>
      <c r="W103" s="23">
        <v>2883.2829999999999</v>
      </c>
      <c r="X103" s="6"/>
    </row>
    <row r="104" spans="1:24" x14ac:dyDescent="0.25">
      <c r="A104" s="6"/>
      <c r="B104" s="6"/>
      <c r="C104" s="6"/>
      <c r="D104" s="6"/>
      <c r="E104" s="6"/>
      <c r="F104" s="6" t="s">
        <v>26</v>
      </c>
      <c r="G104" s="24">
        <v>5.7234100000000003E-2</v>
      </c>
      <c r="H104" s="24">
        <v>1.185546E-3</v>
      </c>
      <c r="I104" s="6"/>
      <c r="J104" s="6"/>
      <c r="K104" s="6"/>
      <c r="L104" s="6"/>
      <c r="M104" s="6"/>
      <c r="N104" s="6"/>
      <c r="O104" s="6"/>
      <c r="P104" s="6"/>
      <c r="Q104" s="24"/>
      <c r="R104" s="24"/>
      <c r="S104" s="6"/>
      <c r="T104" s="6"/>
      <c r="U104" s="6" t="s">
        <v>26</v>
      </c>
      <c r="V104" s="6">
        <v>5.9864670000000002E-2</v>
      </c>
      <c r="W104" s="19">
        <v>1.240096E-3</v>
      </c>
      <c r="X104" s="6"/>
    </row>
    <row r="105" spans="1:24" x14ac:dyDescent="0.25">
      <c r="A105" s="6"/>
      <c r="B105" s="6"/>
      <c r="C105" s="6"/>
      <c r="D105" s="6"/>
      <c r="E105" s="6"/>
      <c r="F105" s="26"/>
      <c r="G105" s="24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x14ac:dyDescent="0.25">
      <c r="A106" s="6"/>
      <c r="B106" s="6"/>
      <c r="C106" s="6"/>
      <c r="D106" s="6"/>
      <c r="E106" s="6"/>
      <c r="F106" s="6">
        <v>-2</v>
      </c>
      <c r="G106" s="6" t="s">
        <v>84</v>
      </c>
      <c r="H106" s="6" t="s">
        <v>85</v>
      </c>
      <c r="I106" s="6">
        <v>-3353.9079999999999</v>
      </c>
      <c r="J106" s="6"/>
      <c r="K106" s="6"/>
      <c r="L106" s="6"/>
      <c r="M106" s="6"/>
      <c r="N106" s="6"/>
      <c r="O106" s="6"/>
      <c r="P106" s="6"/>
      <c r="Q106" s="6"/>
      <c r="R106" s="6"/>
      <c r="S106" s="24"/>
      <c r="T106" s="6"/>
      <c r="U106" s="6">
        <v>-2</v>
      </c>
      <c r="V106" s="6" t="s">
        <v>84</v>
      </c>
      <c r="W106" s="6" t="s">
        <v>85</v>
      </c>
      <c r="X106" s="6">
        <v>-3249.2739999999999</v>
      </c>
    </row>
    <row r="110" spans="1:24" x14ac:dyDescent="0.25">
      <c r="A110" s="3" t="s">
        <v>78</v>
      </c>
      <c r="F110" s="3" t="s">
        <v>79</v>
      </c>
      <c r="K110" s="3" t="s">
        <v>80</v>
      </c>
      <c r="P110" s="3" t="s">
        <v>81</v>
      </c>
      <c r="U110" s="3" t="s">
        <v>82</v>
      </c>
    </row>
    <row r="111" spans="1:24" x14ac:dyDescent="0.25">
      <c r="A111" s="3" t="s">
        <v>98</v>
      </c>
      <c r="F111" s="3" t="s">
        <v>99</v>
      </c>
      <c r="K111" s="3" t="s">
        <v>100</v>
      </c>
      <c r="P111" s="3" t="s">
        <v>101</v>
      </c>
      <c r="U111" s="3" t="s">
        <v>112</v>
      </c>
    </row>
    <row r="112" spans="1:24" x14ac:dyDescent="0.25">
      <c r="A112" t="s">
        <v>13</v>
      </c>
      <c r="P112" t="s">
        <v>13</v>
      </c>
      <c r="U112" t="s">
        <v>13</v>
      </c>
    </row>
    <row r="113" spans="1:24" x14ac:dyDescent="0.25">
      <c r="A113" s="6"/>
      <c r="B113" s="6" t="s">
        <v>14</v>
      </c>
      <c r="C113" s="6" t="s">
        <v>15</v>
      </c>
      <c r="D113" s="6" t="s">
        <v>16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 t="s">
        <v>14</v>
      </c>
      <c r="R113" s="6" t="s">
        <v>15</v>
      </c>
      <c r="S113" s="6" t="s">
        <v>16</v>
      </c>
      <c r="T113" s="6"/>
      <c r="U113" s="6"/>
      <c r="V113" s="12" t="s">
        <v>14</v>
      </c>
      <c r="W113" s="12" t="s">
        <v>15</v>
      </c>
      <c r="X113" s="6" t="s">
        <v>16</v>
      </c>
    </row>
    <row r="114" spans="1:24" x14ac:dyDescent="0.25">
      <c r="A114" s="6" t="s">
        <v>24</v>
      </c>
      <c r="B114" s="13">
        <v>-7.5388935000000004</v>
      </c>
      <c r="C114" s="18">
        <v>6.2430180000000002E-2</v>
      </c>
      <c r="D114" s="6"/>
      <c r="E114" s="6"/>
      <c r="F114" s="6" t="s">
        <v>122</v>
      </c>
      <c r="G114" s="12"/>
      <c r="H114" s="12"/>
      <c r="I114" s="6"/>
      <c r="J114" s="6"/>
      <c r="K114" s="6" t="s">
        <v>122</v>
      </c>
      <c r="L114" s="12"/>
      <c r="M114" s="12"/>
      <c r="N114" s="6"/>
      <c r="O114" s="6"/>
      <c r="P114" s="6" t="s">
        <v>24</v>
      </c>
      <c r="Q114" s="12">
        <v>-7.7521010600000002</v>
      </c>
      <c r="R114" s="16">
        <v>9.5218960000000005E-2</v>
      </c>
      <c r="S114" s="6"/>
      <c r="T114" s="6"/>
      <c r="U114" s="6" t="s">
        <v>24</v>
      </c>
      <c r="V114" s="12">
        <v>-7.5521207910000001</v>
      </c>
      <c r="W114" s="12">
        <v>6.4186687000000006E-2</v>
      </c>
      <c r="X114" s="6"/>
    </row>
    <row r="115" spans="1:24" x14ac:dyDescent="0.25">
      <c r="A115" s="6" t="s">
        <v>29</v>
      </c>
      <c r="B115" s="13">
        <v>4.9157190000000003E-2</v>
      </c>
      <c r="C115" s="18">
        <v>3.8330870000000002E-3</v>
      </c>
      <c r="D115" s="6"/>
      <c r="E115" s="6"/>
      <c r="F115" s="6"/>
      <c r="G115" s="12"/>
      <c r="H115" s="12"/>
      <c r="I115" s="6"/>
      <c r="J115" s="6"/>
      <c r="K115" s="6"/>
      <c r="L115" s="12"/>
      <c r="M115" s="12"/>
      <c r="N115" s="6"/>
      <c r="O115" s="6"/>
      <c r="P115" s="6" t="s">
        <v>29</v>
      </c>
      <c r="Q115" s="12">
        <v>0.39056197999999998</v>
      </c>
      <c r="R115" s="16">
        <v>0.1258329</v>
      </c>
      <c r="S115" s="6"/>
      <c r="T115" s="6"/>
      <c r="U115" s="6" t="s">
        <v>34</v>
      </c>
      <c r="V115" s="12">
        <v>3.4535569999999999E-3</v>
      </c>
      <c r="W115" s="12">
        <v>4.166604E-3</v>
      </c>
      <c r="X115" s="6"/>
    </row>
    <row r="116" spans="1:24" x14ac:dyDescent="0.25">
      <c r="A116" s="6" t="s">
        <v>25</v>
      </c>
      <c r="B116" s="13">
        <v>2.8867184300000002</v>
      </c>
      <c r="C116" s="18">
        <v>2948.6039999999998</v>
      </c>
      <c r="D116" s="6"/>
      <c r="E116" s="6"/>
      <c r="F116" s="6"/>
      <c r="G116" s="12"/>
      <c r="H116" s="12"/>
      <c r="I116" s="6"/>
      <c r="J116" s="6"/>
      <c r="K116" s="6"/>
      <c r="L116" s="12"/>
      <c r="M116" s="12"/>
      <c r="N116" s="6"/>
      <c r="O116" s="6"/>
      <c r="P116" s="6" t="s">
        <v>25</v>
      </c>
      <c r="Q116" s="12">
        <v>2.92350998</v>
      </c>
      <c r="R116" s="12" t="s">
        <v>123</v>
      </c>
      <c r="S116" s="6"/>
      <c r="T116" s="6"/>
      <c r="U116" s="6" t="s">
        <v>62</v>
      </c>
      <c r="V116" s="12">
        <v>1.3465840000000001E-3</v>
      </c>
      <c r="W116" s="12">
        <v>5.4977630000000001E-3</v>
      </c>
      <c r="X116" s="6"/>
    </row>
    <row r="117" spans="1:24" x14ac:dyDescent="0.25">
      <c r="A117" s="6" t="s">
        <v>116</v>
      </c>
      <c r="B117" s="13">
        <v>-4.2521999999999997E-2</v>
      </c>
      <c r="C117" s="18">
        <v>2948.6039999999998</v>
      </c>
      <c r="D117" s="6"/>
      <c r="E117" s="6"/>
      <c r="F117" s="6"/>
      <c r="G117" s="12"/>
      <c r="H117" s="12"/>
      <c r="I117" s="6"/>
      <c r="J117" s="6"/>
      <c r="K117" s="6"/>
      <c r="L117" s="12"/>
      <c r="M117" s="12"/>
      <c r="N117" s="6"/>
      <c r="O117" s="6"/>
      <c r="P117" s="6" t="s">
        <v>116</v>
      </c>
      <c r="Q117" s="12">
        <v>-3.1758139999999997E-2</v>
      </c>
      <c r="R117" s="12" t="s">
        <v>123</v>
      </c>
      <c r="S117" s="6"/>
      <c r="T117" s="6"/>
      <c r="U117" s="6" t="s">
        <v>29</v>
      </c>
      <c r="V117" s="12">
        <v>4.5365315000000003E-2</v>
      </c>
      <c r="W117" s="12">
        <v>1.8874506999999999E-2</v>
      </c>
      <c r="X117" s="6"/>
    </row>
    <row r="118" spans="1:24" x14ac:dyDescent="0.25">
      <c r="A118" s="6" t="s">
        <v>117</v>
      </c>
      <c r="B118" s="13">
        <v>-3.7844299999999997E-2</v>
      </c>
      <c r="C118" s="18">
        <v>2948.6039999999998</v>
      </c>
      <c r="D118" s="6"/>
      <c r="E118" s="6"/>
      <c r="F118" s="6"/>
      <c r="G118" s="12"/>
      <c r="H118" s="12"/>
      <c r="I118" s="6"/>
      <c r="J118" s="6"/>
      <c r="K118" s="6"/>
      <c r="L118" s="12"/>
      <c r="M118" s="12"/>
      <c r="N118" s="6"/>
      <c r="O118" s="6"/>
      <c r="P118" s="6" t="s">
        <v>117</v>
      </c>
      <c r="Q118" s="12">
        <v>-2.7205690000000001E-2</v>
      </c>
      <c r="R118" s="12" t="s">
        <v>123</v>
      </c>
      <c r="S118" s="6"/>
      <c r="T118" s="6"/>
      <c r="U118" s="6" t="s">
        <v>25</v>
      </c>
      <c r="V118" s="12">
        <v>2.886952424</v>
      </c>
      <c r="W118" s="12" t="s">
        <v>123</v>
      </c>
      <c r="X118" s="6"/>
    </row>
    <row r="119" spans="1:24" x14ac:dyDescent="0.25">
      <c r="A119" s="26" t="s">
        <v>118</v>
      </c>
      <c r="B119" s="13">
        <v>-3.2915229999999997E-2</v>
      </c>
      <c r="C119" s="18">
        <v>2948.6039999999998</v>
      </c>
      <c r="D119" s="6"/>
      <c r="E119" s="6"/>
      <c r="F119" s="6"/>
      <c r="G119" s="12"/>
      <c r="H119" s="12"/>
      <c r="I119" s="6"/>
      <c r="J119" s="6"/>
      <c r="K119" s="6"/>
      <c r="L119" s="12"/>
      <c r="M119" s="12"/>
      <c r="N119" s="6"/>
      <c r="O119" s="6"/>
      <c r="P119" s="6" t="s">
        <v>118</v>
      </c>
      <c r="Q119" s="12">
        <v>-1.7526190000000001E-2</v>
      </c>
      <c r="R119" s="12" t="s">
        <v>123</v>
      </c>
      <c r="S119" s="6"/>
      <c r="T119" s="6"/>
      <c r="U119" s="6" t="s">
        <v>116</v>
      </c>
      <c r="V119" s="12">
        <v>-4.2405155999999999E-2</v>
      </c>
      <c r="W119" s="12" t="s">
        <v>123</v>
      </c>
      <c r="X119" s="6"/>
    </row>
    <row r="120" spans="1:24" x14ac:dyDescent="0.25">
      <c r="A120" s="6" t="s">
        <v>26</v>
      </c>
      <c r="B120" s="6">
        <v>5.6162770000000001E-2</v>
      </c>
      <c r="C120" s="19">
        <v>1.1633049999999999E-3</v>
      </c>
      <c r="D120" s="6"/>
      <c r="E120" s="6"/>
      <c r="F120" s="6"/>
      <c r="G120" s="12"/>
      <c r="H120" s="12"/>
      <c r="I120" s="6"/>
      <c r="J120" s="6"/>
      <c r="K120" s="6"/>
      <c r="L120" s="12"/>
      <c r="M120" s="12"/>
      <c r="N120" s="6"/>
      <c r="O120" s="6"/>
      <c r="P120" s="6" t="s">
        <v>30</v>
      </c>
      <c r="Q120" s="12">
        <v>-5.7867219999999997E-2</v>
      </c>
      <c r="R120" s="16">
        <v>1305.2190000000001</v>
      </c>
      <c r="S120" s="6"/>
      <c r="T120" s="6"/>
      <c r="U120" s="6" t="s">
        <v>117</v>
      </c>
      <c r="V120" s="12">
        <v>-3.7745953999999998E-2</v>
      </c>
      <c r="W120" s="12" t="s">
        <v>123</v>
      </c>
      <c r="X120" s="6"/>
    </row>
    <row r="121" spans="1:24" x14ac:dyDescent="0.25">
      <c r="A121" s="6"/>
      <c r="B121" s="6"/>
      <c r="C121" s="6"/>
      <c r="D121" s="6"/>
      <c r="E121" s="6"/>
      <c r="F121" s="6"/>
      <c r="G121" s="12"/>
      <c r="H121" s="12"/>
      <c r="I121" s="6"/>
      <c r="J121" s="6"/>
      <c r="K121" s="6"/>
      <c r="L121" s="12"/>
      <c r="M121" s="12"/>
      <c r="N121" s="6"/>
      <c r="O121" s="6"/>
      <c r="P121" s="26" t="s">
        <v>124</v>
      </c>
      <c r="Q121" s="12">
        <v>-1.616797E-2</v>
      </c>
      <c r="R121" s="19">
        <v>1305.2190000000001</v>
      </c>
      <c r="S121" s="6"/>
      <c r="T121" s="6"/>
      <c r="U121" s="6" t="s">
        <v>118</v>
      </c>
      <c r="V121" s="12">
        <v>-3.2896476000000001E-2</v>
      </c>
      <c r="W121" s="12" t="s">
        <v>123</v>
      </c>
      <c r="X121" s="6"/>
    </row>
    <row r="122" spans="1:24" x14ac:dyDescent="0.25">
      <c r="A122" s="6">
        <v>-2</v>
      </c>
      <c r="B122" s="6" t="s">
        <v>84</v>
      </c>
      <c r="C122" s="6" t="s">
        <v>85</v>
      </c>
      <c r="D122" s="6">
        <v>-3397.875</v>
      </c>
      <c r="E122" s="6"/>
      <c r="F122" s="6"/>
      <c r="G122" s="12"/>
      <c r="H122" s="12"/>
      <c r="I122" s="6"/>
      <c r="J122" s="6"/>
      <c r="K122" s="6"/>
      <c r="L122" s="12"/>
      <c r="M122" s="12"/>
      <c r="N122" s="6"/>
      <c r="O122" s="6"/>
      <c r="P122" s="26" t="s">
        <v>125</v>
      </c>
      <c r="Q122" s="12">
        <v>-1.789195E-2</v>
      </c>
      <c r="R122" s="19">
        <v>1305.2190000000001</v>
      </c>
      <c r="S122" s="6"/>
      <c r="T122" s="6"/>
      <c r="U122" s="6" t="s">
        <v>26</v>
      </c>
      <c r="V122" s="12">
        <v>5.6102681000000001E-2</v>
      </c>
      <c r="W122" s="12">
        <v>1.162036E-3</v>
      </c>
      <c r="X122" s="6"/>
    </row>
    <row r="123" spans="1:24" x14ac:dyDescent="0.25">
      <c r="A123" s="6"/>
      <c r="B123" s="6"/>
      <c r="C123" s="6"/>
      <c r="D123" s="6"/>
      <c r="E123" s="6"/>
      <c r="F123" s="6"/>
      <c r="G123" s="12"/>
      <c r="H123" s="12"/>
      <c r="I123" s="6"/>
      <c r="J123" s="6"/>
      <c r="K123" s="6"/>
      <c r="L123" s="12"/>
      <c r="M123" s="12"/>
      <c r="N123" s="6"/>
      <c r="O123" s="6"/>
      <c r="P123" s="26" t="s">
        <v>126</v>
      </c>
      <c r="Q123" s="12">
        <v>-2.3807289999999998E-2</v>
      </c>
      <c r="R123" s="19">
        <v>1305.2190000000001</v>
      </c>
      <c r="S123" s="6"/>
      <c r="T123" s="6"/>
      <c r="U123" s="6"/>
      <c r="V123" s="12"/>
      <c r="W123" s="12"/>
      <c r="X123" s="6"/>
    </row>
    <row r="124" spans="1:24" x14ac:dyDescent="0.25">
      <c r="A124" s="6"/>
      <c r="B124" s="6"/>
      <c r="C124" s="6"/>
      <c r="D124" s="6"/>
      <c r="E124" s="6"/>
      <c r="F124" s="6"/>
      <c r="G124" s="12"/>
      <c r="H124" s="12"/>
      <c r="I124" s="6"/>
      <c r="J124" s="6"/>
      <c r="K124" s="6"/>
      <c r="L124" s="12"/>
      <c r="M124" s="12"/>
      <c r="N124" s="6"/>
      <c r="O124" s="6"/>
      <c r="P124" s="26" t="s">
        <v>26</v>
      </c>
      <c r="Q124" s="12">
        <v>5.5749239999999999E-2</v>
      </c>
      <c r="R124" s="19">
        <v>1.154726E-3</v>
      </c>
      <c r="S124" s="6"/>
      <c r="T124" s="6"/>
      <c r="U124" s="6">
        <v>-2</v>
      </c>
      <c r="V124" s="12" t="s">
        <v>84</v>
      </c>
      <c r="W124" s="12" t="s">
        <v>85</v>
      </c>
      <c r="X124" s="6">
        <v>-3400.3380000000002</v>
      </c>
    </row>
    <row r="125" spans="1:24" x14ac:dyDescent="0.25">
      <c r="A125" s="6"/>
      <c r="B125" s="6"/>
      <c r="C125" s="6"/>
      <c r="D125" s="6"/>
      <c r="E125" s="6"/>
      <c r="F125" s="6"/>
      <c r="G125" s="12"/>
      <c r="H125" s="12"/>
      <c r="I125" s="6"/>
      <c r="J125" s="6"/>
      <c r="K125" s="6"/>
      <c r="L125" s="12"/>
      <c r="M125" s="12"/>
      <c r="N125" s="6"/>
      <c r="O125" s="6"/>
      <c r="P125" s="6"/>
      <c r="Q125" s="6"/>
      <c r="R125" s="6"/>
      <c r="S125" s="6"/>
      <c r="T125" s="6"/>
      <c r="U125" s="26"/>
      <c r="V125" s="12"/>
      <c r="W125" s="6"/>
      <c r="X125" s="6"/>
    </row>
    <row r="126" spans="1:24" x14ac:dyDescent="0.25">
      <c r="A126" s="6"/>
      <c r="B126" s="6"/>
      <c r="C126" s="6"/>
      <c r="D126" s="6"/>
      <c r="E126" s="6"/>
      <c r="F126" s="26"/>
      <c r="G126" s="12"/>
      <c r="H126" s="6"/>
      <c r="I126" s="6"/>
      <c r="J126" s="6"/>
      <c r="K126" s="26"/>
      <c r="L126" s="12"/>
      <c r="M126" s="6"/>
      <c r="N126" s="6"/>
      <c r="O126" s="6"/>
      <c r="P126" s="6">
        <v>-2</v>
      </c>
      <c r="Q126" s="6" t="s">
        <v>84</v>
      </c>
      <c r="R126" s="6" t="s">
        <v>85</v>
      </c>
      <c r="S126" s="6">
        <v>-3415.08</v>
      </c>
      <c r="T126" s="6"/>
      <c r="U126" s="6"/>
      <c r="V126" s="6"/>
      <c r="W126" s="6"/>
      <c r="X126" s="6"/>
    </row>
    <row r="130" spans="1:21" x14ac:dyDescent="0.25">
      <c r="A130" s="3" t="s">
        <v>105</v>
      </c>
      <c r="F130" s="3" t="s">
        <v>109</v>
      </c>
      <c r="K130" s="3" t="s">
        <v>110</v>
      </c>
      <c r="P130" s="3" t="s">
        <v>111</v>
      </c>
      <c r="U130" s="3" t="s">
        <v>115</v>
      </c>
    </row>
    <row r="131" spans="1:21" x14ac:dyDescent="0.25">
      <c r="A131" t="s">
        <v>103</v>
      </c>
      <c r="F131" t="s">
        <v>106</v>
      </c>
      <c r="K131" s="3" t="s">
        <v>108</v>
      </c>
      <c r="P131" s="3" t="s">
        <v>94</v>
      </c>
      <c r="U131" s="3" t="s">
        <v>95</v>
      </c>
    </row>
    <row r="132" spans="1:21" x14ac:dyDescent="0.25">
      <c r="A132" t="s">
        <v>13</v>
      </c>
      <c r="F132" t="s">
        <v>13</v>
      </c>
      <c r="K132" t="s">
        <v>13</v>
      </c>
      <c r="P132" t="s">
        <v>13</v>
      </c>
    </row>
    <row r="133" spans="1:21" x14ac:dyDescent="0.25">
      <c r="B133" t="s">
        <v>14</v>
      </c>
      <c r="C133" t="s">
        <v>15</v>
      </c>
      <c r="D133" t="s">
        <v>16</v>
      </c>
      <c r="G133" t="s">
        <v>14</v>
      </c>
      <c r="H133" t="s">
        <v>15</v>
      </c>
      <c r="I133" t="s">
        <v>16</v>
      </c>
      <c r="L133" t="s">
        <v>14</v>
      </c>
      <c r="M133" t="s">
        <v>15</v>
      </c>
      <c r="N133" t="s">
        <v>16</v>
      </c>
      <c r="Q133" t="s">
        <v>14</v>
      </c>
      <c r="R133" t="s">
        <v>15</v>
      </c>
      <c r="S133" t="s">
        <v>16</v>
      </c>
      <c r="U133" t="s">
        <v>122</v>
      </c>
    </row>
    <row r="134" spans="1:21" x14ac:dyDescent="0.25">
      <c r="A134" t="s">
        <v>24</v>
      </c>
      <c r="B134">
        <v>-7.7449509340000002</v>
      </c>
      <c r="C134" s="17">
        <v>1488.009</v>
      </c>
      <c r="F134" t="s">
        <v>24</v>
      </c>
      <c r="G134">
        <v>-7.8355472800000001</v>
      </c>
      <c r="H134" s="17">
        <v>3285.0340000000001</v>
      </c>
      <c r="K134" t="s">
        <v>24</v>
      </c>
      <c r="L134">
        <v>-7.6588936900000002</v>
      </c>
      <c r="M134" t="s">
        <v>123</v>
      </c>
      <c r="P134" t="s">
        <v>24</v>
      </c>
      <c r="Q134">
        <v>-7.8399831979999997</v>
      </c>
      <c r="R134" s="17">
        <v>3448.1959999999999</v>
      </c>
    </row>
    <row r="135" spans="1:21" x14ac:dyDescent="0.25">
      <c r="A135" t="s">
        <v>119</v>
      </c>
      <c r="B135">
        <v>-0.24639676899999999</v>
      </c>
      <c r="C135" s="17">
        <v>1488.009</v>
      </c>
      <c r="F135" t="s">
        <v>119</v>
      </c>
      <c r="G135">
        <v>-0.31892774000000002</v>
      </c>
      <c r="H135" s="17">
        <v>3285.0340000000001</v>
      </c>
      <c r="K135" t="s">
        <v>119</v>
      </c>
      <c r="L135">
        <v>7.7294260000000004E-2</v>
      </c>
      <c r="M135" t="s">
        <v>123</v>
      </c>
      <c r="P135" t="s">
        <v>119</v>
      </c>
      <c r="Q135">
        <v>-0.24354851159999999</v>
      </c>
      <c r="R135" s="17">
        <v>3448.4720000000002</v>
      </c>
    </row>
    <row r="136" spans="1:21" x14ac:dyDescent="0.25">
      <c r="A136" t="s">
        <v>120</v>
      </c>
      <c r="B136">
        <v>0.149177376</v>
      </c>
      <c r="C136" s="17">
        <v>1488.009</v>
      </c>
      <c r="F136" t="s">
        <v>120</v>
      </c>
      <c r="G136">
        <v>0.15107472999999999</v>
      </c>
      <c r="H136" s="17">
        <v>3285.0340000000001</v>
      </c>
      <c r="K136" t="s">
        <v>120</v>
      </c>
      <c r="L136">
        <v>0.11255854</v>
      </c>
      <c r="M136" t="s">
        <v>123</v>
      </c>
      <c r="P136" t="s">
        <v>120</v>
      </c>
      <c r="Q136">
        <v>0.13096604949999999</v>
      </c>
      <c r="R136" s="17">
        <v>3448.49</v>
      </c>
    </row>
    <row r="137" spans="1:21" x14ac:dyDescent="0.25">
      <c r="A137" t="s">
        <v>121</v>
      </c>
      <c r="B137">
        <v>0.35226845899999998</v>
      </c>
      <c r="C137" s="17">
        <v>1488.009</v>
      </c>
      <c r="F137" t="s">
        <v>121</v>
      </c>
      <c r="G137">
        <v>0.33230573000000002</v>
      </c>
      <c r="H137" s="17">
        <v>3285.0340000000001</v>
      </c>
      <c r="K137" t="s">
        <v>121</v>
      </c>
      <c r="L137">
        <v>0.15125351000000001</v>
      </c>
      <c r="M137" t="s">
        <v>123</v>
      </c>
      <c r="P137" t="s">
        <v>121</v>
      </c>
      <c r="Q137">
        <v>0.2725992666</v>
      </c>
      <c r="R137" s="17">
        <v>3448.2829999999999</v>
      </c>
    </row>
    <row r="138" spans="1:21" x14ac:dyDescent="0.25">
      <c r="A138" t="s">
        <v>127</v>
      </c>
      <c r="B138">
        <v>2.7737136999999999E-2</v>
      </c>
      <c r="C138" s="17">
        <v>1543.23</v>
      </c>
      <c r="F138" t="s">
        <v>127</v>
      </c>
      <c r="G138">
        <v>0.54776687999999996</v>
      </c>
      <c r="H138" s="17">
        <v>2125.7669999999998</v>
      </c>
      <c r="K138" t="s">
        <v>25</v>
      </c>
      <c r="L138">
        <v>2.8562961100000002</v>
      </c>
      <c r="M138">
        <v>1.5067402000000001E-2</v>
      </c>
      <c r="P138" t="s">
        <v>104</v>
      </c>
      <c r="Q138">
        <v>0.498268247</v>
      </c>
      <c r="R138" s="17">
        <v>802.46510000000001</v>
      </c>
    </row>
    <row r="139" spans="1:21" x14ac:dyDescent="0.25">
      <c r="A139" t="s">
        <v>128</v>
      </c>
      <c r="B139">
        <v>1.7027305E-2</v>
      </c>
      <c r="C139" s="17">
        <v>1543.23</v>
      </c>
      <c r="F139" t="s">
        <v>128</v>
      </c>
      <c r="G139">
        <v>-6.0529569999999998E-2</v>
      </c>
      <c r="H139" s="17">
        <v>2125.7660000000001</v>
      </c>
      <c r="K139" t="s">
        <v>26</v>
      </c>
      <c r="L139">
        <v>5.9955029999999999E-2</v>
      </c>
      <c r="M139">
        <v>1.2416619999999999E-3</v>
      </c>
      <c r="P139" t="s">
        <v>133</v>
      </c>
      <c r="Q139">
        <v>-8.09438096E-2</v>
      </c>
      <c r="R139" s="17">
        <v>802.46510000000001</v>
      </c>
    </row>
    <row r="140" spans="1:21" x14ac:dyDescent="0.25">
      <c r="A140" t="s">
        <v>129</v>
      </c>
      <c r="B140">
        <v>-6.3092290000000004E-3</v>
      </c>
      <c r="C140" s="17">
        <v>1543.23</v>
      </c>
      <c r="F140" t="s">
        <v>129</v>
      </c>
      <c r="G140">
        <v>-0.16037541</v>
      </c>
      <c r="H140" s="17">
        <v>2125.7660000000001</v>
      </c>
      <c r="P140" t="s">
        <v>127</v>
      </c>
      <c r="Q140">
        <v>-9.3460762099999997E-2</v>
      </c>
      <c r="R140" s="17">
        <v>802.46529999999996</v>
      </c>
    </row>
    <row r="141" spans="1:21" x14ac:dyDescent="0.25">
      <c r="A141" t="s">
        <v>29</v>
      </c>
      <c r="B141">
        <v>3.8455216E-2</v>
      </c>
      <c r="C141" s="17">
        <v>1543.23</v>
      </c>
      <c r="F141" t="s">
        <v>29</v>
      </c>
      <c r="G141">
        <v>0.32686188999999999</v>
      </c>
      <c r="H141" s="17">
        <v>2125.7660000000001</v>
      </c>
      <c r="K141">
        <v>-2</v>
      </c>
      <c r="L141" t="s">
        <v>84</v>
      </c>
      <c r="M141" t="s">
        <v>85</v>
      </c>
      <c r="N141">
        <v>-3245.3809999999999</v>
      </c>
      <c r="P141" t="s">
        <v>34</v>
      </c>
      <c r="Q141">
        <v>-8.9411869999999997E-4</v>
      </c>
      <c r="R141" s="17">
        <v>2383.87</v>
      </c>
    </row>
    <row r="142" spans="1:21" x14ac:dyDescent="0.25">
      <c r="A142" t="s">
        <v>25</v>
      </c>
      <c r="B142">
        <v>2.907744423</v>
      </c>
      <c r="C142" s="17">
        <v>823.70640000000003</v>
      </c>
      <c r="F142" t="s">
        <v>25</v>
      </c>
      <c r="G142">
        <v>2.9283111800000001</v>
      </c>
      <c r="H142" t="s">
        <v>123</v>
      </c>
      <c r="P142" t="s">
        <v>62</v>
      </c>
      <c r="Q142">
        <v>2.9776334000000001E-3</v>
      </c>
      <c r="R142" t="s">
        <v>123</v>
      </c>
    </row>
    <row r="143" spans="1:21" x14ac:dyDescent="0.25">
      <c r="A143" t="s">
        <v>116</v>
      </c>
      <c r="B143">
        <v>3.8158879E-2</v>
      </c>
      <c r="C143" s="17">
        <v>823.70640000000003</v>
      </c>
      <c r="F143" t="s">
        <v>30</v>
      </c>
      <c r="G143">
        <v>-6.5506590000000003E-2</v>
      </c>
      <c r="H143" t="s">
        <v>123</v>
      </c>
      <c r="P143" t="s">
        <v>113</v>
      </c>
      <c r="Q143">
        <v>1.2439756499999999E-2</v>
      </c>
      <c r="R143" t="s">
        <v>123</v>
      </c>
    </row>
    <row r="144" spans="1:21" x14ac:dyDescent="0.25">
      <c r="A144" t="s">
        <v>117</v>
      </c>
      <c r="B144">
        <v>-4.6753795000000001E-2</v>
      </c>
      <c r="C144" s="17">
        <v>823.70640000000003</v>
      </c>
      <c r="F144" t="s">
        <v>116</v>
      </c>
      <c r="G144">
        <v>5.4620370000000001E-2</v>
      </c>
      <c r="H144" t="s">
        <v>123</v>
      </c>
      <c r="P144" t="s">
        <v>114</v>
      </c>
      <c r="Q144">
        <v>-2.8997697000000002E-3</v>
      </c>
      <c r="R144" t="s">
        <v>123</v>
      </c>
    </row>
    <row r="145" spans="1:19" x14ac:dyDescent="0.25">
      <c r="A145" t="s">
        <v>118</v>
      </c>
      <c r="B145">
        <v>-8.3660643000000007E-2</v>
      </c>
      <c r="C145" s="17">
        <v>823.70640000000003</v>
      </c>
      <c r="F145" t="s">
        <v>117</v>
      </c>
      <c r="G145">
        <v>-4.7276529999999997E-2</v>
      </c>
      <c r="H145" t="s">
        <v>123</v>
      </c>
      <c r="P145" t="s">
        <v>134</v>
      </c>
      <c r="Q145">
        <v>-6.5623529000000003E-3</v>
      </c>
      <c r="R145" t="s">
        <v>123</v>
      </c>
    </row>
    <row r="146" spans="1:19" x14ac:dyDescent="0.25">
      <c r="A146" t="s">
        <v>26</v>
      </c>
      <c r="B146">
        <v>5.573256E-2</v>
      </c>
      <c r="C146" s="17">
        <v>1.154516E-3</v>
      </c>
      <c r="F146" t="s">
        <v>118</v>
      </c>
      <c r="G146">
        <v>-7.9032649999999996E-2</v>
      </c>
      <c r="H146" t="s">
        <v>123</v>
      </c>
      <c r="P146" t="s">
        <v>135</v>
      </c>
      <c r="Q146">
        <v>-1.8448659900000001E-2</v>
      </c>
      <c r="R146" s="17">
        <v>2383.87</v>
      </c>
    </row>
    <row r="147" spans="1:19" x14ac:dyDescent="0.25">
      <c r="F147" t="s">
        <v>130</v>
      </c>
      <c r="G147">
        <v>-0.11827343999999999</v>
      </c>
      <c r="H147" t="s">
        <v>123</v>
      </c>
      <c r="P147" t="s">
        <v>136</v>
      </c>
      <c r="Q147">
        <v>1.03978022E-2</v>
      </c>
      <c r="R147" s="17">
        <v>2383.8710000000001</v>
      </c>
    </row>
    <row r="148" spans="1:19" x14ac:dyDescent="0.25">
      <c r="A148">
        <v>-2</v>
      </c>
      <c r="B148" t="s">
        <v>84</v>
      </c>
      <c r="C148" t="s">
        <v>85</v>
      </c>
      <c r="D148">
        <v>-3415.9580000000001</v>
      </c>
      <c r="F148" t="s">
        <v>131</v>
      </c>
      <c r="G148">
        <v>1.7818500000000001E-2</v>
      </c>
      <c r="H148" t="s">
        <v>123</v>
      </c>
      <c r="P148" t="s">
        <v>137</v>
      </c>
      <c r="Q148">
        <v>7.1567397000000003E-3</v>
      </c>
      <c r="R148" s="17">
        <v>2383.8710000000001</v>
      </c>
    </row>
    <row r="149" spans="1:19" x14ac:dyDescent="0.25">
      <c r="F149" t="s">
        <v>132</v>
      </c>
      <c r="G149">
        <v>3.4948350000000003E-2</v>
      </c>
      <c r="H149" t="s">
        <v>123</v>
      </c>
      <c r="P149" t="s">
        <v>29</v>
      </c>
      <c r="Q149">
        <v>0.3238636755</v>
      </c>
      <c r="R149" s="17">
        <v>802.46510000000001</v>
      </c>
    </row>
    <row r="150" spans="1:19" x14ac:dyDescent="0.25">
      <c r="F150" t="s">
        <v>26</v>
      </c>
      <c r="G150">
        <v>5.5614490000000003E-2</v>
      </c>
      <c r="H150" s="17">
        <v>1.1519309999999999E-3</v>
      </c>
      <c r="P150" t="s">
        <v>25</v>
      </c>
      <c r="Q150">
        <v>2.9299613515999998</v>
      </c>
      <c r="R150" t="s">
        <v>123</v>
      </c>
    </row>
    <row r="151" spans="1:19" x14ac:dyDescent="0.25">
      <c r="P151" t="s">
        <v>30</v>
      </c>
      <c r="Q151">
        <v>-0.18386142559999999</v>
      </c>
      <c r="R151" s="17">
        <v>0.102515</v>
      </c>
    </row>
    <row r="152" spans="1:19" x14ac:dyDescent="0.25">
      <c r="F152">
        <v>-2</v>
      </c>
      <c r="G152" t="s">
        <v>84</v>
      </c>
      <c r="H152" t="s">
        <v>85</v>
      </c>
      <c r="I152">
        <v>-3420.7150000000001</v>
      </c>
      <c r="P152" t="s">
        <v>116</v>
      </c>
      <c r="Q152">
        <v>5.1727176100000001E-2</v>
      </c>
      <c r="R152" t="s">
        <v>123</v>
      </c>
    </row>
    <row r="153" spans="1:19" x14ac:dyDescent="0.25">
      <c r="P153" t="s">
        <v>117</v>
      </c>
      <c r="Q153">
        <v>-5.0684938800000003E-2</v>
      </c>
      <c r="R153" t="s">
        <v>123</v>
      </c>
    </row>
    <row r="154" spans="1:19" x14ac:dyDescent="0.25">
      <c r="P154" t="s">
        <v>118</v>
      </c>
      <c r="Q154">
        <v>-7.1080879700000002E-2</v>
      </c>
      <c r="R154" t="s">
        <v>123</v>
      </c>
    </row>
    <row r="155" spans="1:19" x14ac:dyDescent="0.25">
      <c r="P155" t="s">
        <v>107</v>
      </c>
      <c r="Q155">
        <v>0.1417513641</v>
      </c>
      <c r="R155" s="17">
        <v>0.10788880000000001</v>
      </c>
    </row>
    <row r="156" spans="1:19" x14ac:dyDescent="0.25">
      <c r="P156" t="s">
        <v>26</v>
      </c>
      <c r="Q156">
        <v>5.5348520499999998E-2</v>
      </c>
      <c r="R156" s="17">
        <v>1.1464299999999999E-3</v>
      </c>
    </row>
    <row r="158" spans="1:19" x14ac:dyDescent="0.25">
      <c r="P158">
        <v>-2</v>
      </c>
      <c r="Q158" t="s">
        <v>84</v>
      </c>
      <c r="R158" t="s">
        <v>85</v>
      </c>
      <c r="S158">
        <v>-3431.8980000000001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4" workbookViewId="0">
      <selection sqref="A1:L24"/>
    </sheetView>
  </sheetViews>
  <sheetFormatPr defaultRowHeight="15" x14ac:dyDescent="0.25"/>
  <cols>
    <col min="2" max="2" width="18.85546875" bestFit="1" customWidth="1"/>
    <col min="12" max="12" width="22.7109375" bestFit="1" customWidth="1"/>
  </cols>
  <sheetData>
    <row r="1" spans="1:12" x14ac:dyDescent="0.25">
      <c r="A1" s="9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138</v>
      </c>
    </row>
    <row r="2" spans="1:12" x14ac:dyDescent="0.25">
      <c r="A2" s="2">
        <v>1</v>
      </c>
      <c r="B2" s="2" t="s">
        <v>11</v>
      </c>
      <c r="C2" s="2">
        <v>3</v>
      </c>
      <c r="D2" s="11">
        <v>-3067.096</v>
      </c>
      <c r="E2" s="2">
        <v>1163</v>
      </c>
      <c r="F2" s="2">
        <f t="shared" ref="F2:F33" si="0">D2+2*C2</f>
        <v>-3061.096</v>
      </c>
      <c r="G2" s="2">
        <f t="shared" ref="G2:G33" si="1">(2*C2*(C2+1))/(E2-C2-1)</f>
        <v>2.0707506471095771E-2</v>
      </c>
      <c r="H2" s="2">
        <f t="shared" ref="H2:H33" si="2">F2+G2</f>
        <v>-3061.0752924935291</v>
      </c>
      <c r="I2" s="2">
        <f t="shared" ref="I2:I33" si="3">H2-MIN($H$2:$H$33)</f>
        <v>331.77534173757431</v>
      </c>
      <c r="J2" s="2">
        <f t="shared" ref="J2:J33" si="4">EXP(-0.5*I2)</f>
        <v>9.0344127055451195E-73</v>
      </c>
      <c r="K2" s="2">
        <f t="shared" ref="K2:K33" si="5">J2/SUM($J$2:$J$33)</f>
        <v>7.1072406995419629E-73</v>
      </c>
    </row>
    <row r="3" spans="1:12" x14ac:dyDescent="0.25">
      <c r="A3" s="2">
        <v>2</v>
      </c>
      <c r="B3" s="3" t="s">
        <v>27</v>
      </c>
      <c r="C3" s="2">
        <v>4</v>
      </c>
      <c r="D3" s="8">
        <v>-3341.944</v>
      </c>
      <c r="E3" s="2">
        <v>1163</v>
      </c>
      <c r="F3" s="2">
        <f t="shared" si="0"/>
        <v>-3333.944</v>
      </c>
      <c r="G3" s="2">
        <f t="shared" si="1"/>
        <v>3.4542314335060449E-2</v>
      </c>
      <c r="H3" s="2">
        <f t="shared" si="2"/>
        <v>-3333.9094576856651</v>
      </c>
      <c r="I3" s="2">
        <f t="shared" si="3"/>
        <v>58.941176545438339</v>
      </c>
      <c r="J3" s="2">
        <f t="shared" si="4"/>
        <v>1.5888618403096888E-13</v>
      </c>
      <c r="K3" s="2">
        <f t="shared" si="5"/>
        <v>1.2499344346386929E-13</v>
      </c>
    </row>
    <row r="4" spans="1:12" x14ac:dyDescent="0.25">
      <c r="A4" s="2">
        <v>3</v>
      </c>
      <c r="B4" s="3" t="s">
        <v>28</v>
      </c>
      <c r="C4" s="2">
        <v>4</v>
      </c>
      <c r="D4" s="8">
        <v>-3339.8719999999998</v>
      </c>
      <c r="E4" s="2">
        <v>1163</v>
      </c>
      <c r="F4" s="2">
        <f t="shared" si="0"/>
        <v>-3331.8719999999998</v>
      </c>
      <c r="G4" s="2">
        <f t="shared" si="1"/>
        <v>3.4542314335060449E-2</v>
      </c>
      <c r="H4" s="2">
        <f t="shared" si="2"/>
        <v>-3331.837457685665</v>
      </c>
      <c r="I4" s="2">
        <f t="shared" si="3"/>
        <v>61.013176545438455</v>
      </c>
      <c r="J4" s="2">
        <f t="shared" si="4"/>
        <v>5.6384151779038974E-14</v>
      </c>
      <c r="K4" s="2">
        <f t="shared" si="5"/>
        <v>4.4356589785540188E-14</v>
      </c>
    </row>
    <row r="5" spans="1:12" x14ac:dyDescent="0.25">
      <c r="A5" s="2">
        <v>4</v>
      </c>
      <c r="B5" s="3" t="s">
        <v>31</v>
      </c>
      <c r="C5" s="2">
        <v>5</v>
      </c>
      <c r="D5">
        <v>-3345.65</v>
      </c>
      <c r="E5" s="2">
        <v>1163</v>
      </c>
      <c r="F5" s="2">
        <f t="shared" si="0"/>
        <v>-3335.65</v>
      </c>
      <c r="G5" s="2">
        <f t="shared" si="1"/>
        <v>5.1858254105445117E-2</v>
      </c>
      <c r="H5" s="2">
        <f t="shared" si="2"/>
        <v>-3335.5981417458947</v>
      </c>
      <c r="I5" s="2">
        <f t="shared" si="3"/>
        <v>57.252492485208677</v>
      </c>
      <c r="J5" s="2">
        <f t="shared" si="4"/>
        <v>3.6964021930248956E-13</v>
      </c>
      <c r="K5" s="2">
        <f t="shared" si="5"/>
        <v>2.9079056895439388E-13</v>
      </c>
    </row>
    <row r="6" spans="1:12" x14ac:dyDescent="0.25">
      <c r="A6" s="2">
        <v>5</v>
      </c>
      <c r="B6" s="10" t="s">
        <v>33</v>
      </c>
      <c r="C6" s="2">
        <v>4</v>
      </c>
      <c r="D6" s="8">
        <v>-3067.1</v>
      </c>
      <c r="E6" s="2">
        <v>1163</v>
      </c>
      <c r="F6" s="2">
        <f t="shared" si="0"/>
        <v>-3059.1</v>
      </c>
      <c r="G6" s="2">
        <f t="shared" si="1"/>
        <v>3.4542314335060449E-2</v>
      </c>
      <c r="H6" s="2">
        <f t="shared" si="2"/>
        <v>-3059.065457685665</v>
      </c>
      <c r="I6" s="2">
        <f t="shared" si="3"/>
        <v>333.78517654543839</v>
      </c>
      <c r="J6" s="2">
        <f t="shared" si="4"/>
        <v>3.3072714558069689E-73</v>
      </c>
      <c r="K6" s="2">
        <f t="shared" si="5"/>
        <v>2.6017822144340931E-73</v>
      </c>
    </row>
    <row r="7" spans="1:12" x14ac:dyDescent="0.25">
      <c r="A7" s="2">
        <v>6</v>
      </c>
      <c r="B7" s="3" t="s">
        <v>35</v>
      </c>
      <c r="C7" s="2">
        <v>4</v>
      </c>
      <c r="D7" s="8">
        <v>-3067.1089999999999</v>
      </c>
      <c r="E7" s="2">
        <v>1163</v>
      </c>
      <c r="F7" s="2">
        <f t="shared" si="0"/>
        <v>-3059.1089999999999</v>
      </c>
      <c r="G7" s="2">
        <f t="shared" si="1"/>
        <v>3.4542314335060449E-2</v>
      </c>
      <c r="H7" s="2">
        <f t="shared" si="2"/>
        <v>-3059.074457685665</v>
      </c>
      <c r="I7" s="2">
        <f t="shared" si="3"/>
        <v>333.77617654543837</v>
      </c>
      <c r="J7" s="2">
        <f t="shared" si="4"/>
        <v>3.3221877137673582E-73</v>
      </c>
      <c r="K7" s="2">
        <f t="shared" si="5"/>
        <v>2.6135166170030477E-73</v>
      </c>
    </row>
    <row r="8" spans="1:12" x14ac:dyDescent="0.25">
      <c r="A8" s="2">
        <v>7</v>
      </c>
      <c r="B8" s="3" t="s">
        <v>37</v>
      </c>
      <c r="C8" s="2">
        <v>5</v>
      </c>
      <c r="D8" s="8">
        <v>-3070.9070000000002</v>
      </c>
      <c r="E8" s="2">
        <v>1163</v>
      </c>
      <c r="F8" s="2">
        <f t="shared" si="0"/>
        <v>-3060.9070000000002</v>
      </c>
      <c r="G8" s="2">
        <f t="shared" si="1"/>
        <v>5.1858254105445117E-2</v>
      </c>
      <c r="H8" s="2">
        <f t="shared" si="2"/>
        <v>-3060.8551417458948</v>
      </c>
      <c r="I8" s="2">
        <f t="shared" si="3"/>
        <v>331.99549248520862</v>
      </c>
      <c r="J8" s="2">
        <f t="shared" si="4"/>
        <v>8.0927252913987713E-73</v>
      </c>
      <c r="K8" s="2">
        <f t="shared" si="5"/>
        <v>6.3664289462821783E-73</v>
      </c>
    </row>
    <row r="9" spans="1:12" x14ac:dyDescent="0.25">
      <c r="A9" s="2">
        <v>8</v>
      </c>
      <c r="B9" s="3" t="s">
        <v>40</v>
      </c>
      <c r="C9" s="2">
        <v>5</v>
      </c>
      <c r="D9" s="8">
        <v>-3075.45</v>
      </c>
      <c r="E9" s="2">
        <v>1163</v>
      </c>
      <c r="F9" s="2">
        <f t="shared" si="0"/>
        <v>-3065.45</v>
      </c>
      <c r="G9" s="2">
        <f t="shared" si="1"/>
        <v>5.1858254105445117E-2</v>
      </c>
      <c r="H9" s="2">
        <f t="shared" si="2"/>
        <v>-3065.3981417458945</v>
      </c>
      <c r="I9" s="2">
        <f t="shared" si="3"/>
        <v>327.45249248520895</v>
      </c>
      <c r="J9" s="2">
        <f t="shared" si="4"/>
        <v>7.8450319039682387E-72</v>
      </c>
      <c r="K9" s="2">
        <f t="shared" si="5"/>
        <v>6.1715721712454124E-72</v>
      </c>
    </row>
    <row r="10" spans="1:12" x14ac:dyDescent="0.25">
      <c r="A10" s="2">
        <v>9</v>
      </c>
      <c r="B10" s="3" t="s">
        <v>41</v>
      </c>
      <c r="C10" s="2">
        <v>7</v>
      </c>
      <c r="D10" s="8">
        <v>-3070.9070000000002</v>
      </c>
      <c r="E10" s="2">
        <v>1163</v>
      </c>
      <c r="F10" s="2">
        <f t="shared" si="0"/>
        <v>-3056.9070000000002</v>
      </c>
      <c r="G10" s="2">
        <f t="shared" si="1"/>
        <v>9.696969696969697E-2</v>
      </c>
      <c r="H10" s="2">
        <f t="shared" si="2"/>
        <v>-3056.8100303030305</v>
      </c>
      <c r="I10" s="2">
        <f t="shared" si="3"/>
        <v>336.04060392807287</v>
      </c>
      <c r="J10" s="2">
        <f t="shared" si="4"/>
        <v>1.0708040603365687E-73</v>
      </c>
      <c r="K10" s="2">
        <f t="shared" si="5"/>
        <v>8.4238593552270624E-74</v>
      </c>
    </row>
    <row r="11" spans="1:12" x14ac:dyDescent="0.25">
      <c r="A11" s="2">
        <v>10</v>
      </c>
      <c r="B11" s="3" t="s">
        <v>45</v>
      </c>
      <c r="C11" s="2">
        <v>6</v>
      </c>
      <c r="D11" s="8">
        <v>-3350.3429999999998</v>
      </c>
      <c r="E11" s="2">
        <v>1163</v>
      </c>
      <c r="F11" s="2">
        <f t="shared" si="0"/>
        <v>-3338.3429999999998</v>
      </c>
      <c r="G11" s="2">
        <f t="shared" si="1"/>
        <v>7.2664359861591699E-2</v>
      </c>
      <c r="H11" s="2">
        <f t="shared" si="2"/>
        <v>-3338.2703356401385</v>
      </c>
      <c r="I11" s="2">
        <f t="shared" si="3"/>
        <v>54.580298590964958</v>
      </c>
      <c r="J11" s="2">
        <f t="shared" si="4"/>
        <v>1.4061729866837833E-12</v>
      </c>
      <c r="K11" s="2">
        <f t="shared" si="5"/>
        <v>1.1062157781901378E-12</v>
      </c>
    </row>
    <row r="12" spans="1:12" x14ac:dyDescent="0.25">
      <c r="A12" s="2">
        <v>11</v>
      </c>
      <c r="B12" s="3" t="s">
        <v>49</v>
      </c>
      <c r="C12" s="2">
        <v>6</v>
      </c>
      <c r="D12" s="12">
        <v>-3348.3229999999999</v>
      </c>
      <c r="E12" s="2">
        <v>1163</v>
      </c>
      <c r="F12" s="2">
        <f t="shared" si="0"/>
        <v>-3336.3229999999999</v>
      </c>
      <c r="G12" s="2">
        <f t="shared" si="1"/>
        <v>7.2664359861591699E-2</v>
      </c>
      <c r="H12" s="2">
        <f t="shared" si="2"/>
        <v>-3336.2503356401385</v>
      </c>
      <c r="I12" s="2">
        <f t="shared" si="3"/>
        <v>56.60029859096494</v>
      </c>
      <c r="J12" s="2">
        <f t="shared" si="4"/>
        <v>5.1215489031101346E-13</v>
      </c>
      <c r="K12" s="2">
        <f t="shared" si="5"/>
        <v>4.0290478191833423E-13</v>
      </c>
    </row>
    <row r="13" spans="1:12" x14ac:dyDescent="0.25">
      <c r="A13" s="2">
        <v>12</v>
      </c>
      <c r="B13" s="3" t="s">
        <v>48</v>
      </c>
      <c r="C13" s="2">
        <v>7</v>
      </c>
      <c r="D13" s="8">
        <v>-3353.7240000000002</v>
      </c>
      <c r="E13" s="2">
        <v>1163</v>
      </c>
      <c r="F13" s="2">
        <f t="shared" si="0"/>
        <v>-3339.7240000000002</v>
      </c>
      <c r="G13" s="2">
        <f t="shared" si="1"/>
        <v>9.696969696969697E-2</v>
      </c>
      <c r="H13" s="2">
        <f t="shared" si="2"/>
        <v>-3339.6270303030306</v>
      </c>
      <c r="I13" s="2">
        <f t="shared" si="3"/>
        <v>53.223603928072862</v>
      </c>
      <c r="J13" s="2">
        <f t="shared" si="4"/>
        <v>2.7710301653014352E-12</v>
      </c>
      <c r="K13" s="2">
        <f t="shared" si="5"/>
        <v>2.1799290128068741E-12</v>
      </c>
    </row>
    <row r="14" spans="1:12" x14ac:dyDescent="0.25">
      <c r="A14" s="2">
        <v>13</v>
      </c>
      <c r="B14" s="3" t="s">
        <v>50</v>
      </c>
      <c r="C14" s="2">
        <v>6</v>
      </c>
      <c r="D14" s="8">
        <v>-3350.7249999999999</v>
      </c>
      <c r="E14" s="2">
        <v>1163</v>
      </c>
      <c r="F14" s="2">
        <f t="shared" si="0"/>
        <v>-3338.7249999999999</v>
      </c>
      <c r="G14" s="2">
        <f t="shared" si="1"/>
        <v>7.2664359861591699E-2</v>
      </c>
      <c r="H14" s="2">
        <f t="shared" si="2"/>
        <v>-3338.6523356401385</v>
      </c>
      <c r="I14" s="2">
        <f t="shared" si="3"/>
        <v>54.198298590964896</v>
      </c>
      <c r="J14" s="2">
        <f t="shared" si="4"/>
        <v>1.7021153829928295E-12</v>
      </c>
      <c r="K14" s="2">
        <f t="shared" si="5"/>
        <v>1.339029344751764E-12</v>
      </c>
    </row>
    <row r="15" spans="1:12" x14ac:dyDescent="0.25">
      <c r="A15" s="2">
        <v>14</v>
      </c>
      <c r="B15" t="s">
        <v>52</v>
      </c>
      <c r="C15" s="2">
        <v>6</v>
      </c>
      <c r="D15" s="8">
        <v>-3348.5329999999999</v>
      </c>
      <c r="E15" s="2">
        <v>1163</v>
      </c>
      <c r="F15" s="2">
        <f t="shared" si="0"/>
        <v>-3336.5329999999999</v>
      </c>
      <c r="G15" s="2">
        <f t="shared" si="1"/>
        <v>7.2664359861591699E-2</v>
      </c>
      <c r="H15" s="2">
        <f t="shared" si="2"/>
        <v>-3336.4603356401385</v>
      </c>
      <c r="I15" s="2">
        <f t="shared" si="3"/>
        <v>56.390298590964903</v>
      </c>
      <c r="J15" s="2">
        <f t="shared" si="4"/>
        <v>5.6885587081401535E-13</v>
      </c>
      <c r="K15" s="2">
        <f t="shared" si="5"/>
        <v>4.4751061623975345E-13</v>
      </c>
    </row>
    <row r="16" spans="1:12" x14ac:dyDescent="0.25">
      <c r="A16" s="2">
        <v>15</v>
      </c>
      <c r="B16" s="3" t="s">
        <v>54</v>
      </c>
      <c r="C16" s="2">
        <v>7</v>
      </c>
      <c r="D16" s="8">
        <v>-3354.922</v>
      </c>
      <c r="E16" s="2">
        <v>1163</v>
      </c>
      <c r="F16" s="2">
        <f t="shared" si="0"/>
        <v>-3340.922</v>
      </c>
      <c r="G16" s="2">
        <f t="shared" si="1"/>
        <v>9.696969696969697E-2</v>
      </c>
      <c r="H16" s="2">
        <f t="shared" si="2"/>
        <v>-3340.8250303030304</v>
      </c>
      <c r="I16" s="2">
        <f t="shared" si="3"/>
        <v>52.025603928072996</v>
      </c>
      <c r="J16" s="2">
        <f t="shared" si="4"/>
        <v>5.0440995382157467E-12</v>
      </c>
      <c r="K16" s="2">
        <f t="shared" si="5"/>
        <v>3.9681195334970775E-12</v>
      </c>
    </row>
    <row r="17" spans="1:12" x14ac:dyDescent="0.25">
      <c r="A17" s="2">
        <v>16</v>
      </c>
      <c r="B17" s="3" t="s">
        <v>56</v>
      </c>
      <c r="C17" s="2">
        <v>5</v>
      </c>
      <c r="D17" s="8">
        <v>-3345.7759999999998</v>
      </c>
      <c r="E17" s="2">
        <v>1163</v>
      </c>
      <c r="F17" s="2">
        <f t="shared" si="0"/>
        <v>-3335.7759999999998</v>
      </c>
      <c r="G17" s="2">
        <f t="shared" si="1"/>
        <v>5.1858254105445117E-2</v>
      </c>
      <c r="H17" s="2">
        <f t="shared" si="2"/>
        <v>-3335.7241417458945</v>
      </c>
      <c r="I17" s="2">
        <f t="shared" si="3"/>
        <v>57.126492485208928</v>
      </c>
      <c r="J17" s="2">
        <f t="shared" si="4"/>
        <v>3.9367675441644763E-13</v>
      </c>
      <c r="K17" s="2">
        <f t="shared" si="5"/>
        <v>3.0969976053173221E-13</v>
      </c>
    </row>
    <row r="18" spans="1:12" x14ac:dyDescent="0.25">
      <c r="A18" s="2">
        <v>17</v>
      </c>
      <c r="B18" s="3" t="s">
        <v>59</v>
      </c>
      <c r="C18" s="2">
        <v>5</v>
      </c>
      <c r="D18" s="8">
        <v>-3343.873</v>
      </c>
      <c r="E18" s="2">
        <v>1163</v>
      </c>
      <c r="F18" s="2">
        <f t="shared" si="0"/>
        <v>-3333.873</v>
      </c>
      <c r="G18" s="2">
        <f t="shared" si="1"/>
        <v>5.1858254105445117E-2</v>
      </c>
      <c r="H18" s="2">
        <f t="shared" si="2"/>
        <v>-3333.8211417458947</v>
      </c>
      <c r="I18" s="2">
        <f t="shared" si="3"/>
        <v>59.029492485208721</v>
      </c>
      <c r="J18" s="2">
        <f t="shared" si="4"/>
        <v>1.5202274568361986E-13</v>
      </c>
      <c r="K18" s="2">
        <f t="shared" si="5"/>
        <v>1.1959407662609623E-13</v>
      </c>
    </row>
    <row r="19" spans="1:12" x14ac:dyDescent="0.25">
      <c r="A19" s="2">
        <v>18</v>
      </c>
      <c r="B19" s="3" t="s">
        <v>60</v>
      </c>
      <c r="C19" s="2">
        <v>5</v>
      </c>
      <c r="D19" s="8">
        <v>-3343.1460000000002</v>
      </c>
      <c r="E19" s="2">
        <v>1163</v>
      </c>
      <c r="F19" s="2">
        <f t="shared" si="0"/>
        <v>-3333.1460000000002</v>
      </c>
      <c r="G19" s="2">
        <f t="shared" si="1"/>
        <v>5.1858254105445117E-2</v>
      </c>
      <c r="H19" s="2">
        <f t="shared" si="2"/>
        <v>-3333.0941417458948</v>
      </c>
      <c r="I19" s="2">
        <f t="shared" si="3"/>
        <v>59.756492485208582</v>
      </c>
      <c r="J19" s="2">
        <f t="shared" si="4"/>
        <v>1.0569210021699318E-13</v>
      </c>
      <c r="K19" s="2">
        <f t="shared" si="5"/>
        <v>8.3146433616124812E-14</v>
      </c>
    </row>
    <row r="20" spans="1:12" x14ac:dyDescent="0.25">
      <c r="A20" s="2">
        <v>19</v>
      </c>
      <c r="B20" s="3" t="s">
        <v>63</v>
      </c>
      <c r="C20" s="2">
        <v>6</v>
      </c>
      <c r="D20" s="8">
        <v>-3345.8330000000001</v>
      </c>
      <c r="E20" s="2">
        <v>1163</v>
      </c>
      <c r="F20" s="2">
        <f t="shared" si="0"/>
        <v>-3333.8330000000001</v>
      </c>
      <c r="G20" s="2">
        <f t="shared" si="1"/>
        <v>7.2664359861591699E-2</v>
      </c>
      <c r="H20" s="2">
        <f t="shared" si="2"/>
        <v>-3333.7603356401387</v>
      </c>
      <c r="I20" s="2">
        <f t="shared" si="3"/>
        <v>59.090298590964721</v>
      </c>
      <c r="J20" s="2">
        <f t="shared" si="4"/>
        <v>1.4747034421978434E-13</v>
      </c>
      <c r="K20" s="2">
        <f t="shared" si="5"/>
        <v>1.1601276879580776E-13</v>
      </c>
    </row>
    <row r="21" spans="1:12" x14ac:dyDescent="0.25">
      <c r="A21" s="2">
        <v>20</v>
      </c>
      <c r="B21" s="3" t="s">
        <v>66</v>
      </c>
      <c r="C21" s="2">
        <v>5</v>
      </c>
      <c r="D21" s="8">
        <v>-3341.1089999999999</v>
      </c>
      <c r="E21" s="2">
        <v>1163</v>
      </c>
      <c r="F21" s="2">
        <f t="shared" si="0"/>
        <v>-3331.1089999999999</v>
      </c>
      <c r="G21" s="2">
        <f t="shared" si="1"/>
        <v>5.1858254105445117E-2</v>
      </c>
      <c r="H21" s="2">
        <f t="shared" si="2"/>
        <v>-3331.0571417458946</v>
      </c>
      <c r="I21" s="2">
        <f t="shared" si="3"/>
        <v>61.793492485208844</v>
      </c>
      <c r="J21" s="2">
        <f t="shared" si="4"/>
        <v>3.8169247506827613E-14</v>
      </c>
      <c r="K21" s="2">
        <f t="shared" si="5"/>
        <v>3.0027190277118007E-14</v>
      </c>
    </row>
    <row r="22" spans="1:12" x14ac:dyDescent="0.25">
      <c r="A22" s="2">
        <v>21</v>
      </c>
      <c r="B22" s="3" t="s">
        <v>70</v>
      </c>
      <c r="C22" s="2">
        <v>6</v>
      </c>
      <c r="D22">
        <v>-3343.9360000000001</v>
      </c>
      <c r="E22" s="2">
        <v>1163</v>
      </c>
      <c r="F22" s="2">
        <f t="shared" si="0"/>
        <v>-3331.9360000000001</v>
      </c>
      <c r="G22" s="2">
        <f t="shared" si="1"/>
        <v>7.2664359861591699E-2</v>
      </c>
      <c r="H22" s="2">
        <f t="shared" si="2"/>
        <v>-3331.8633356401388</v>
      </c>
      <c r="I22" s="2">
        <f t="shared" si="3"/>
        <v>60.987298590964656</v>
      </c>
      <c r="J22" s="2">
        <f t="shared" si="4"/>
        <v>5.7118445294556809E-14</v>
      </c>
      <c r="K22" s="2">
        <f t="shared" si="5"/>
        <v>4.4934247783795563E-14</v>
      </c>
    </row>
    <row r="23" spans="1:12" x14ac:dyDescent="0.25">
      <c r="A23" s="5">
        <v>22</v>
      </c>
      <c r="B23" s="3" t="s">
        <v>71</v>
      </c>
      <c r="C23" s="2">
        <v>9</v>
      </c>
      <c r="D23">
        <v>-3353.9079999999999</v>
      </c>
      <c r="E23" s="2">
        <v>1163</v>
      </c>
      <c r="F23" s="2">
        <f t="shared" si="0"/>
        <v>-3335.9079999999999</v>
      </c>
      <c r="G23" s="2">
        <f t="shared" si="1"/>
        <v>0.15611448395490027</v>
      </c>
      <c r="H23" s="2">
        <f t="shared" si="2"/>
        <v>-3335.7518855160451</v>
      </c>
      <c r="I23" s="2">
        <f t="shared" si="3"/>
        <v>57.098748715058264</v>
      </c>
      <c r="J23" s="2">
        <f t="shared" si="4"/>
        <v>3.9917584631408395E-13</v>
      </c>
      <c r="K23" s="2">
        <f t="shared" si="5"/>
        <v>3.1402581591786857E-13</v>
      </c>
    </row>
    <row r="24" spans="1:12" x14ac:dyDescent="0.25">
      <c r="A24" s="5">
        <v>23</v>
      </c>
      <c r="B24" s="3" t="s">
        <v>73</v>
      </c>
      <c r="C24" s="2">
        <v>6</v>
      </c>
      <c r="D24">
        <v>-3347.3290000000002</v>
      </c>
      <c r="E24" s="2">
        <v>1163</v>
      </c>
      <c r="F24" s="2">
        <f t="shared" si="0"/>
        <v>-3335.3290000000002</v>
      </c>
      <c r="G24" s="2">
        <f t="shared" si="1"/>
        <v>7.2664359861591699E-2</v>
      </c>
      <c r="H24" s="2">
        <f t="shared" si="2"/>
        <v>-3335.2563356401388</v>
      </c>
      <c r="I24" s="2">
        <f t="shared" si="3"/>
        <v>57.594298590964627</v>
      </c>
      <c r="J24" s="2">
        <f t="shared" si="4"/>
        <v>3.1157095569423949E-13</v>
      </c>
      <c r="K24" s="2">
        <f t="shared" si="5"/>
        <v>2.4510832627184825E-13</v>
      </c>
    </row>
    <row r="25" spans="1:12" x14ac:dyDescent="0.25">
      <c r="A25" s="27">
        <v>24</v>
      </c>
      <c r="B25" s="28" t="s">
        <v>86</v>
      </c>
      <c r="C25" s="29">
        <v>6</v>
      </c>
      <c r="D25" s="30">
        <v>-3243.97</v>
      </c>
      <c r="E25" s="29">
        <v>1163</v>
      </c>
      <c r="F25" s="29">
        <f t="shared" si="0"/>
        <v>-3231.97</v>
      </c>
      <c r="G25" s="29">
        <f t="shared" si="1"/>
        <v>7.2664359861591699E-2</v>
      </c>
      <c r="H25" s="29">
        <f t="shared" si="2"/>
        <v>-3231.8973356401384</v>
      </c>
      <c r="I25" s="2">
        <f t="shared" si="3"/>
        <v>160.95329859096501</v>
      </c>
      <c r="J25" s="29">
        <f t="shared" si="4"/>
        <v>1.1205604470592023E-35</v>
      </c>
      <c r="K25" s="2">
        <f t="shared" si="5"/>
        <v>8.8152855921092878E-36</v>
      </c>
    </row>
    <row r="26" spans="1:12" x14ac:dyDescent="0.25">
      <c r="A26" s="5">
        <v>25</v>
      </c>
      <c r="B26" s="3" t="s">
        <v>87</v>
      </c>
      <c r="C26" s="2">
        <v>9</v>
      </c>
      <c r="D26">
        <v>-3249.2739999999999</v>
      </c>
      <c r="E26" s="2">
        <v>1163</v>
      </c>
      <c r="F26" s="2">
        <f t="shared" si="0"/>
        <v>-3231.2739999999999</v>
      </c>
      <c r="G26" s="2">
        <f t="shared" si="1"/>
        <v>0.15611448395490027</v>
      </c>
      <c r="H26" s="2">
        <f t="shared" si="2"/>
        <v>-3231.1178855160451</v>
      </c>
      <c r="I26" s="2">
        <f t="shared" si="3"/>
        <v>161.73274871505828</v>
      </c>
      <c r="J26" s="2">
        <f t="shared" si="4"/>
        <v>7.58891773443165E-36</v>
      </c>
      <c r="K26" s="2">
        <f t="shared" si="5"/>
        <v>5.9700908897513101E-36</v>
      </c>
    </row>
    <row r="27" spans="1:12" x14ac:dyDescent="0.25">
      <c r="A27" s="5">
        <v>26</v>
      </c>
      <c r="B27" s="3" t="s">
        <v>88</v>
      </c>
      <c r="C27" s="2">
        <v>7</v>
      </c>
      <c r="D27">
        <v>-3397.875</v>
      </c>
      <c r="E27" s="2">
        <v>1163</v>
      </c>
      <c r="F27" s="2">
        <f t="shared" si="0"/>
        <v>-3383.875</v>
      </c>
      <c r="G27" s="2">
        <f t="shared" si="1"/>
        <v>9.696969696969697E-2</v>
      </c>
      <c r="H27" s="2">
        <f t="shared" si="2"/>
        <v>-3383.7780303030304</v>
      </c>
      <c r="I27" s="2">
        <f t="shared" si="3"/>
        <v>9.072603928073022</v>
      </c>
      <c r="J27" s="2">
        <f t="shared" si="4"/>
        <v>1.071295026678278E-2</v>
      </c>
      <c r="K27" s="2">
        <f t="shared" si="5"/>
        <v>8.4277217158249557E-3</v>
      </c>
      <c r="L27" t="s">
        <v>139</v>
      </c>
    </row>
    <row r="28" spans="1:12" x14ac:dyDescent="0.25">
      <c r="A28" s="5">
        <v>29</v>
      </c>
      <c r="B28" s="3" t="s">
        <v>91</v>
      </c>
      <c r="C28" s="2">
        <v>11</v>
      </c>
      <c r="D28">
        <v>-3415.08</v>
      </c>
      <c r="E28" s="2">
        <v>1163</v>
      </c>
      <c r="F28" s="2">
        <f t="shared" si="0"/>
        <v>-3393.08</v>
      </c>
      <c r="G28" s="2">
        <f t="shared" si="1"/>
        <v>0.22936576889661164</v>
      </c>
      <c r="H28" s="2">
        <f t="shared" si="2"/>
        <v>-3392.8506342311034</v>
      </c>
      <c r="I28" s="2">
        <f t="shared" si="3"/>
        <v>0</v>
      </c>
      <c r="J28" s="2">
        <f t="shared" si="4"/>
        <v>1</v>
      </c>
      <c r="K28" s="2">
        <f t="shared" si="5"/>
        <v>0.7866854140036903</v>
      </c>
      <c r="L28" t="s">
        <v>139</v>
      </c>
    </row>
    <row r="29" spans="1:12" x14ac:dyDescent="0.25">
      <c r="A29" s="5">
        <v>30</v>
      </c>
      <c r="B29" s="3" t="s">
        <v>92</v>
      </c>
      <c r="C29" s="2">
        <v>9</v>
      </c>
      <c r="D29">
        <v>-3400.3380000000002</v>
      </c>
      <c r="E29" s="2">
        <v>1163</v>
      </c>
      <c r="F29" s="2">
        <f t="shared" si="0"/>
        <v>-3382.3380000000002</v>
      </c>
      <c r="G29" s="2">
        <f t="shared" si="1"/>
        <v>0.15611448395490027</v>
      </c>
      <c r="H29" s="2">
        <f t="shared" si="2"/>
        <v>-3382.1818855160454</v>
      </c>
      <c r="I29" s="2">
        <f t="shared" si="3"/>
        <v>10.668748715057973</v>
      </c>
      <c r="J29" s="2">
        <f t="shared" si="4"/>
        <v>4.8229265962653322E-3</v>
      </c>
      <c r="K29" s="2">
        <f t="shared" si="5"/>
        <v>3.7941260060924019E-3</v>
      </c>
      <c r="L29" t="s">
        <v>139</v>
      </c>
    </row>
    <row r="30" spans="1:12" x14ac:dyDescent="0.25">
      <c r="A30" s="5">
        <v>31</v>
      </c>
      <c r="B30" s="3" t="s">
        <v>102</v>
      </c>
      <c r="C30" s="2">
        <v>13</v>
      </c>
      <c r="D30">
        <v>-3415.9580000000001</v>
      </c>
      <c r="E30" s="2">
        <v>1163</v>
      </c>
      <c r="F30" s="2">
        <f t="shared" si="0"/>
        <v>-3389.9580000000001</v>
      </c>
      <c r="G30" s="2">
        <f t="shared" si="1"/>
        <v>0.31679721496953872</v>
      </c>
      <c r="H30" s="2">
        <f t="shared" si="2"/>
        <v>-3389.6412027850306</v>
      </c>
      <c r="I30" s="2">
        <f t="shared" si="3"/>
        <v>3.2094314460728128</v>
      </c>
      <c r="J30" s="2">
        <f t="shared" si="4"/>
        <v>0.20094667130097205</v>
      </c>
      <c r="K30" s="2">
        <f t="shared" si="5"/>
        <v>0.15808181530506868</v>
      </c>
      <c r="L30" t="s">
        <v>139</v>
      </c>
    </row>
    <row r="31" spans="1:12" x14ac:dyDescent="0.25">
      <c r="A31" s="5">
        <v>32</v>
      </c>
      <c r="B31" s="3" t="s">
        <v>93</v>
      </c>
      <c r="C31" s="2">
        <v>17</v>
      </c>
      <c r="D31">
        <v>-3420.7150000000001</v>
      </c>
      <c r="E31" s="2">
        <v>1164</v>
      </c>
      <c r="F31" s="2">
        <f t="shared" si="0"/>
        <v>-3386.7150000000001</v>
      </c>
      <c r="G31" s="2">
        <f t="shared" si="1"/>
        <v>0.53403141361256545</v>
      </c>
      <c r="H31" s="2">
        <f t="shared" si="2"/>
        <v>-3386.1809685863877</v>
      </c>
      <c r="I31" s="2">
        <f t="shared" si="3"/>
        <v>6.6696656447156784</v>
      </c>
      <c r="J31" s="2">
        <f t="shared" si="4"/>
        <v>3.5620540671633658E-2</v>
      </c>
      <c r="K31" s="2">
        <f t="shared" si="5"/>
        <v>2.8022159785299414E-2</v>
      </c>
      <c r="L31" t="s">
        <v>139</v>
      </c>
    </row>
    <row r="32" spans="1:12" x14ac:dyDescent="0.25">
      <c r="A32" s="31">
        <v>33</v>
      </c>
      <c r="B32" s="32" t="s">
        <v>108</v>
      </c>
      <c r="C32" s="33">
        <v>6</v>
      </c>
      <c r="D32" s="34">
        <v>-3245.3809999999999</v>
      </c>
      <c r="E32" s="33">
        <v>1164</v>
      </c>
      <c r="F32" s="33">
        <f t="shared" si="0"/>
        <v>-3233.3809999999999</v>
      </c>
      <c r="G32" s="33">
        <f t="shared" si="1"/>
        <v>7.260155574762317E-2</v>
      </c>
      <c r="H32" s="33">
        <f t="shared" si="2"/>
        <v>-3233.3083984442524</v>
      </c>
      <c r="I32" s="2">
        <f t="shared" si="3"/>
        <v>159.54223578685105</v>
      </c>
      <c r="J32" s="33">
        <f t="shared" si="4"/>
        <v>2.2690480024923862E-35</v>
      </c>
      <c r="K32" s="2">
        <f t="shared" si="5"/>
        <v>1.7850269672349694E-35</v>
      </c>
    </row>
    <row r="33" spans="1:12" x14ac:dyDescent="0.25">
      <c r="A33" s="5">
        <v>34</v>
      </c>
      <c r="B33" s="3" t="s">
        <v>94</v>
      </c>
      <c r="C33" s="2">
        <v>23</v>
      </c>
      <c r="D33">
        <v>-3431.8980000000001</v>
      </c>
      <c r="E33" s="2">
        <v>1164</v>
      </c>
      <c r="F33" s="2">
        <f t="shared" si="0"/>
        <v>-3385.8980000000001</v>
      </c>
      <c r="G33" s="2">
        <f t="shared" si="1"/>
        <v>0.96842105263157896</v>
      </c>
      <c r="H33" s="2">
        <f t="shared" si="2"/>
        <v>-3384.9295789473686</v>
      </c>
      <c r="I33" s="2">
        <f t="shared" si="3"/>
        <v>7.9210552837348587</v>
      </c>
      <c r="J33" s="2">
        <f t="shared" si="4"/>
        <v>1.9053058447563258E-2</v>
      </c>
      <c r="K33" s="2">
        <f t="shared" si="5"/>
        <v>1.4988763172857812E-2</v>
      </c>
      <c r="L33" t="s">
        <v>139</v>
      </c>
    </row>
  </sheetData>
  <sortState ref="A2:L33">
    <sortCondition ref="A2:A3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K17" sqref="K17"/>
    </sheetView>
  </sheetViews>
  <sheetFormatPr defaultRowHeight="15" x14ac:dyDescent="0.25"/>
  <cols>
    <col min="1" max="1" width="14.5703125" bestFit="1" customWidth="1"/>
    <col min="2" max="2" width="18.85546875" bestFit="1" customWidth="1"/>
  </cols>
  <sheetData>
    <row r="1" spans="1:21" x14ac:dyDescent="0.25">
      <c r="A1" s="3" t="s">
        <v>12</v>
      </c>
      <c r="B1" s="3"/>
      <c r="C1" s="3"/>
      <c r="D1" s="3"/>
    </row>
    <row r="2" spans="1:21" x14ac:dyDescent="0.25">
      <c r="A2" s="3" t="s">
        <v>10</v>
      </c>
      <c r="B2" s="3"/>
      <c r="C2" s="3"/>
      <c r="D2" s="3"/>
      <c r="I2" s="3" t="s">
        <v>12</v>
      </c>
      <c r="J2" s="3" t="s">
        <v>10</v>
      </c>
      <c r="K2" s="6" t="s">
        <v>13</v>
      </c>
      <c r="L2" s="3"/>
      <c r="M2" s="6" t="s">
        <v>24</v>
      </c>
      <c r="N2" s="6" t="s">
        <v>25</v>
      </c>
      <c r="O2" s="6" t="s">
        <v>26</v>
      </c>
      <c r="P2" s="26" t="s">
        <v>140</v>
      </c>
      <c r="Q2" s="6" t="s">
        <v>6</v>
      </c>
    </row>
    <row r="3" spans="1:21" x14ac:dyDescent="0.25">
      <c r="A3" s="6" t="s">
        <v>13</v>
      </c>
      <c r="B3" s="6"/>
      <c r="C3" s="6"/>
      <c r="D3" s="6"/>
      <c r="I3" s="3"/>
      <c r="J3" s="3"/>
      <c r="K3" s="6"/>
      <c r="L3" s="3" t="s">
        <v>14</v>
      </c>
      <c r="M3" s="6">
        <v>-7.5662191400000003</v>
      </c>
      <c r="N3" s="6">
        <v>2.8639457099999999</v>
      </c>
      <c r="O3" s="6">
        <v>6.4740350000000002E-2</v>
      </c>
      <c r="P3" s="6">
        <v>-3067.096</v>
      </c>
      <c r="Q3" s="6">
        <v>-3061.0752924935291</v>
      </c>
    </row>
    <row r="4" spans="1:21" x14ac:dyDescent="0.25">
      <c r="A4" s="3"/>
      <c r="B4" s="3" t="s">
        <v>14</v>
      </c>
      <c r="C4" s="3" t="s">
        <v>141</v>
      </c>
      <c r="D4" s="6"/>
      <c r="I4" s="3"/>
      <c r="J4" s="3"/>
      <c r="K4" s="6"/>
      <c r="L4" s="3" t="s">
        <v>141</v>
      </c>
      <c r="M4" s="6">
        <v>7.1897744E-2</v>
      </c>
      <c r="N4" s="6">
        <v>1.6254093000000001E-2</v>
      </c>
      <c r="O4" s="6">
        <v>1.3412879999999999E-3</v>
      </c>
      <c r="P4" s="6"/>
      <c r="Q4" s="6"/>
    </row>
    <row r="5" spans="1:21" x14ac:dyDescent="0.25">
      <c r="A5" s="6" t="s">
        <v>24</v>
      </c>
      <c r="B5" s="6">
        <v>-7.5662191400000003</v>
      </c>
      <c r="C5" s="6">
        <v>7.1897744E-2</v>
      </c>
      <c r="D5" s="6"/>
    </row>
    <row r="6" spans="1:21" x14ac:dyDescent="0.25">
      <c r="A6" s="6" t="s">
        <v>25</v>
      </c>
      <c r="B6" s="6">
        <v>2.8639457099999999</v>
      </c>
      <c r="C6" s="6">
        <v>1.6254093000000001E-2</v>
      </c>
      <c r="D6" s="6"/>
      <c r="I6" s="3" t="s">
        <v>47</v>
      </c>
      <c r="J6" s="3" t="s">
        <v>48</v>
      </c>
      <c r="K6" s="6" t="s">
        <v>13</v>
      </c>
      <c r="L6" s="6"/>
      <c r="M6" s="6" t="s">
        <v>24</v>
      </c>
      <c r="N6" s="6" t="s">
        <v>34</v>
      </c>
      <c r="O6" s="6" t="s">
        <v>29</v>
      </c>
      <c r="P6" s="6" t="s">
        <v>25</v>
      </c>
      <c r="Q6" s="6" t="s">
        <v>36</v>
      </c>
      <c r="R6" s="6" t="s">
        <v>30</v>
      </c>
      <c r="S6" s="6" t="s">
        <v>26</v>
      </c>
      <c r="T6" s="26" t="s">
        <v>140</v>
      </c>
      <c r="U6" s="6" t="s">
        <v>6</v>
      </c>
    </row>
    <row r="7" spans="1:21" x14ac:dyDescent="0.25">
      <c r="A7" s="6" t="s">
        <v>26</v>
      </c>
      <c r="B7" s="6">
        <v>6.4740350000000002E-2</v>
      </c>
      <c r="C7" s="6">
        <v>1.3412879999999999E-3</v>
      </c>
      <c r="D7" s="6"/>
      <c r="I7" s="6"/>
      <c r="J7" s="6"/>
      <c r="K7" s="6"/>
      <c r="L7" s="3" t="s">
        <v>14</v>
      </c>
      <c r="M7" s="12">
        <v>-6.9722402499999996</v>
      </c>
      <c r="N7" s="12">
        <v>-0.21917031000000001</v>
      </c>
      <c r="O7" s="12">
        <v>0.29929654999999999</v>
      </c>
      <c r="P7" s="12">
        <v>2.7160281799999999</v>
      </c>
      <c r="Q7" s="12">
        <v>5.0933489999999998E-2</v>
      </c>
      <c r="R7" s="12">
        <v>-5.3535289999999999E-2</v>
      </c>
      <c r="S7" s="12">
        <v>5.7237870000000003E-2</v>
      </c>
      <c r="T7" s="12">
        <v>-3353.7240000000002</v>
      </c>
      <c r="U7" s="6">
        <v>-3339.6270303030306</v>
      </c>
    </row>
    <row r="8" spans="1:21" x14ac:dyDescent="0.25">
      <c r="A8" s="26" t="s">
        <v>140</v>
      </c>
      <c r="B8" s="6">
        <v>-3067.096</v>
      </c>
      <c r="C8" s="6"/>
      <c r="D8" s="6"/>
      <c r="I8" s="6"/>
      <c r="J8" s="6"/>
      <c r="K8" s="6"/>
      <c r="L8" s="3" t="s">
        <v>141</v>
      </c>
      <c r="M8" s="12">
        <v>0.37724715399999997</v>
      </c>
      <c r="N8" s="12">
        <v>0.10970440400000001</v>
      </c>
      <c r="O8" s="12">
        <v>0.12868188799999999</v>
      </c>
      <c r="P8" s="12">
        <v>8.5480840000000002E-2</v>
      </c>
      <c r="Q8" s="12">
        <v>2.4864519000000002E-2</v>
      </c>
      <c r="R8" s="12">
        <v>2.9105354999999999E-2</v>
      </c>
      <c r="S8" s="12">
        <v>1.1856010000000001E-3</v>
      </c>
      <c r="T8" s="6"/>
      <c r="U8" s="6"/>
    </row>
    <row r="9" spans="1:21" x14ac:dyDescent="0.25">
      <c r="A9" s="6" t="s">
        <v>6</v>
      </c>
      <c r="B9" s="6">
        <v>-3061.0752924935291</v>
      </c>
      <c r="C9" s="6"/>
      <c r="D9" s="6"/>
    </row>
    <row r="10" spans="1:21" x14ac:dyDescent="0.25">
      <c r="I10" s="3" t="s">
        <v>55</v>
      </c>
      <c r="J10" s="3" t="s">
        <v>54</v>
      </c>
      <c r="K10" s="6" t="s">
        <v>13</v>
      </c>
      <c r="L10" s="6"/>
      <c r="M10" s="6" t="s">
        <v>24</v>
      </c>
      <c r="N10" s="6" t="s">
        <v>29</v>
      </c>
      <c r="O10" s="6" t="s">
        <v>38</v>
      </c>
      <c r="P10" s="6" t="s">
        <v>25</v>
      </c>
      <c r="Q10" s="6" t="s">
        <v>30</v>
      </c>
      <c r="R10" s="6" t="s">
        <v>39</v>
      </c>
      <c r="S10" s="6" t="s">
        <v>26</v>
      </c>
      <c r="T10" s="26" t="s">
        <v>140</v>
      </c>
      <c r="U10" s="6" t="s">
        <v>6</v>
      </c>
    </row>
    <row r="11" spans="1:21" x14ac:dyDescent="0.25">
      <c r="A11" s="3" t="s">
        <v>47</v>
      </c>
      <c r="B11" s="6"/>
      <c r="C11" s="6"/>
      <c r="I11" s="6"/>
      <c r="J11" s="6"/>
      <c r="K11" s="6"/>
      <c r="L11" s="3" t="s">
        <v>14</v>
      </c>
      <c r="M11" s="12">
        <v>-7.5794217100000001</v>
      </c>
      <c r="N11" s="12">
        <v>0.32531927999999999</v>
      </c>
      <c r="O11" s="12">
        <v>-0.29140546000000001</v>
      </c>
      <c r="P11" s="12">
        <v>2.8573274799999999</v>
      </c>
      <c r="Q11" s="12">
        <v>-5.9613340000000001E-2</v>
      </c>
      <c r="R11" s="12">
        <v>6.7407850000000005E-2</v>
      </c>
      <c r="S11" s="12">
        <v>5.7209160000000002E-2</v>
      </c>
      <c r="T11" s="12">
        <v>-3354.922</v>
      </c>
      <c r="U11" s="6">
        <v>-3340.8250303030304</v>
      </c>
    </row>
    <row r="12" spans="1:21" x14ac:dyDescent="0.25">
      <c r="A12" s="3" t="s">
        <v>48</v>
      </c>
      <c r="B12" s="6"/>
      <c r="C12" s="6"/>
      <c r="I12" s="25"/>
      <c r="J12" s="25"/>
      <c r="K12" s="6"/>
      <c r="L12" s="3" t="s">
        <v>141</v>
      </c>
      <c r="M12" s="12">
        <v>0.11102186999999999</v>
      </c>
      <c r="N12" s="12">
        <v>0.12855609500000001</v>
      </c>
      <c r="O12" s="12">
        <v>0.128330799</v>
      </c>
      <c r="P12" s="12">
        <v>2.5112493E-2</v>
      </c>
      <c r="Q12" s="12">
        <v>2.9077647000000002E-2</v>
      </c>
      <c r="R12" s="12">
        <v>2.9011453999999999E-2</v>
      </c>
      <c r="S12" s="12">
        <v>1.185029E-3</v>
      </c>
      <c r="T12" s="6"/>
      <c r="U12" s="6"/>
    </row>
    <row r="13" spans="1:21" x14ac:dyDescent="0.25">
      <c r="A13" s="6" t="s">
        <v>13</v>
      </c>
      <c r="B13" s="6"/>
      <c r="C13" s="6"/>
    </row>
    <row r="14" spans="1:21" x14ac:dyDescent="0.25">
      <c r="A14" s="6"/>
      <c r="B14" s="3" t="s">
        <v>14</v>
      </c>
      <c r="C14" s="3" t="s">
        <v>141</v>
      </c>
      <c r="D14" s="6"/>
    </row>
    <row r="15" spans="1:21" x14ac:dyDescent="0.25">
      <c r="A15" s="6" t="s">
        <v>24</v>
      </c>
      <c r="B15" s="12">
        <v>-6.9722402499999996</v>
      </c>
      <c r="C15" s="12">
        <v>0.37724715399999997</v>
      </c>
      <c r="D15" s="6"/>
    </row>
    <row r="16" spans="1:21" x14ac:dyDescent="0.25">
      <c r="A16" s="6" t="s">
        <v>34</v>
      </c>
      <c r="B16" s="12">
        <v>-0.21917031000000001</v>
      </c>
      <c r="C16" s="12">
        <v>0.10970440400000001</v>
      </c>
      <c r="D16" s="6"/>
    </row>
    <row r="17" spans="1:4" x14ac:dyDescent="0.25">
      <c r="A17" s="6" t="s">
        <v>29</v>
      </c>
      <c r="B17" s="12">
        <v>0.29929654999999999</v>
      </c>
      <c r="C17" s="12">
        <v>0.12868188799999999</v>
      </c>
      <c r="D17" s="6"/>
    </row>
    <row r="18" spans="1:4" x14ac:dyDescent="0.25">
      <c r="A18" s="6" t="s">
        <v>25</v>
      </c>
      <c r="B18" s="12">
        <v>2.7160281799999999</v>
      </c>
      <c r="C18" s="12">
        <v>8.5480840000000002E-2</v>
      </c>
      <c r="D18" s="6"/>
    </row>
    <row r="19" spans="1:4" x14ac:dyDescent="0.25">
      <c r="A19" s="6" t="s">
        <v>36</v>
      </c>
      <c r="B19" s="12">
        <v>5.0933489999999998E-2</v>
      </c>
      <c r="C19" s="12">
        <v>2.4864519000000002E-2</v>
      </c>
      <c r="D19" s="6"/>
    </row>
    <row r="20" spans="1:4" x14ac:dyDescent="0.25">
      <c r="A20" s="6" t="s">
        <v>30</v>
      </c>
      <c r="B20" s="12">
        <v>-5.3535289999999999E-2</v>
      </c>
      <c r="C20" s="12">
        <v>2.9105354999999999E-2</v>
      </c>
      <c r="D20" s="6"/>
    </row>
    <row r="21" spans="1:4" x14ac:dyDescent="0.25">
      <c r="A21" s="6" t="s">
        <v>26</v>
      </c>
      <c r="B21" s="12">
        <v>5.7237870000000003E-2</v>
      </c>
      <c r="C21" s="12">
        <v>1.1856010000000001E-3</v>
      </c>
      <c r="D21" s="6"/>
    </row>
    <row r="22" spans="1:4" x14ac:dyDescent="0.25">
      <c r="A22" s="26" t="s">
        <v>140</v>
      </c>
      <c r="B22" s="12">
        <v>-3353.7240000000002</v>
      </c>
      <c r="C22" s="6"/>
      <c r="D22" s="6"/>
    </row>
    <row r="23" spans="1:4" x14ac:dyDescent="0.25">
      <c r="A23" s="6" t="s">
        <v>6</v>
      </c>
      <c r="B23" s="6">
        <v>-3339.6270303030306</v>
      </c>
      <c r="C23" s="6"/>
    </row>
    <row r="25" spans="1:4" x14ac:dyDescent="0.25">
      <c r="A25" s="3" t="s">
        <v>55</v>
      </c>
      <c r="B25" s="6"/>
      <c r="C25" s="25"/>
    </row>
    <row r="26" spans="1:4" x14ac:dyDescent="0.25">
      <c r="A26" s="3" t="s">
        <v>54</v>
      </c>
      <c r="B26" s="6"/>
      <c r="C26" s="25"/>
    </row>
    <row r="27" spans="1:4" x14ac:dyDescent="0.25">
      <c r="A27" s="6" t="s">
        <v>13</v>
      </c>
      <c r="B27" s="6"/>
      <c r="C27" s="6"/>
    </row>
    <row r="28" spans="1:4" x14ac:dyDescent="0.25">
      <c r="A28" s="6"/>
      <c r="B28" s="3" t="s">
        <v>14</v>
      </c>
      <c r="C28" s="3" t="s">
        <v>141</v>
      </c>
    </row>
    <row r="29" spans="1:4" x14ac:dyDescent="0.25">
      <c r="A29" s="6" t="s">
        <v>24</v>
      </c>
      <c r="B29" s="12">
        <v>-7.5794217100000001</v>
      </c>
      <c r="C29" s="12">
        <v>0.11102186999999999</v>
      </c>
    </row>
    <row r="30" spans="1:4" x14ac:dyDescent="0.25">
      <c r="A30" s="6" t="s">
        <v>29</v>
      </c>
      <c r="B30" s="12">
        <v>0.32531927999999999</v>
      </c>
      <c r="C30" s="12">
        <v>0.12855609500000001</v>
      </c>
    </row>
    <row r="31" spans="1:4" x14ac:dyDescent="0.25">
      <c r="A31" s="6" t="s">
        <v>38</v>
      </c>
      <c r="B31" s="12">
        <v>-0.29140546000000001</v>
      </c>
      <c r="C31" s="12">
        <v>0.128330799</v>
      </c>
    </row>
    <row r="32" spans="1:4" x14ac:dyDescent="0.25">
      <c r="A32" s="6" t="s">
        <v>25</v>
      </c>
      <c r="B32" s="12">
        <v>2.8573274799999999</v>
      </c>
      <c r="C32" s="12">
        <v>2.5112493E-2</v>
      </c>
    </row>
    <row r="33" spans="1:3" x14ac:dyDescent="0.25">
      <c r="A33" s="6" t="s">
        <v>30</v>
      </c>
      <c r="B33" s="12">
        <v>-5.9613340000000001E-2</v>
      </c>
      <c r="C33" s="12">
        <v>2.9077647000000002E-2</v>
      </c>
    </row>
    <row r="34" spans="1:3" x14ac:dyDescent="0.25">
      <c r="A34" s="6" t="s">
        <v>39</v>
      </c>
      <c r="B34" s="12">
        <v>6.7407850000000005E-2</v>
      </c>
      <c r="C34" s="12">
        <v>2.9011453999999999E-2</v>
      </c>
    </row>
    <row r="35" spans="1:3" x14ac:dyDescent="0.25">
      <c r="A35" s="6" t="s">
        <v>26</v>
      </c>
      <c r="B35" s="12">
        <v>5.7209160000000002E-2</v>
      </c>
      <c r="C35" s="12">
        <v>1.185029E-3</v>
      </c>
    </row>
    <row r="36" spans="1:3" x14ac:dyDescent="0.25">
      <c r="A36" s="26" t="s">
        <v>140</v>
      </c>
      <c r="B36" s="12">
        <v>-3354.922</v>
      </c>
      <c r="C36" s="6"/>
    </row>
    <row r="37" spans="1:3" x14ac:dyDescent="0.25">
      <c r="A37" s="6" t="s">
        <v>6</v>
      </c>
      <c r="B37" s="6">
        <v>-3340.8250303030304</v>
      </c>
      <c r="C37" s="6"/>
    </row>
  </sheetData>
  <sortState ref="A2:K34">
    <sortCondition ref="I2:I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AIC CS&gt;=1</vt:lpstr>
      <vt:lpstr>Log10ForPaper CS &gt;=1</vt:lpstr>
      <vt:lpstr>AIC</vt:lpstr>
      <vt:lpstr>AIC table only</vt:lpstr>
      <vt:lpstr>Formatted_for_paper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Christopher Long</dc:creator>
  <cp:lastModifiedBy>Jon.Richar</cp:lastModifiedBy>
  <dcterms:created xsi:type="dcterms:W3CDTF">2012-10-16T23:02:33Z</dcterms:created>
  <dcterms:modified xsi:type="dcterms:W3CDTF">2024-03-07T00:30:17Z</dcterms:modified>
</cp:coreProperties>
</file>