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.Richar\Work\GitRepos\LengthWeight\EBSCrabLengthWeight\Output\"/>
    </mc:Choice>
  </mc:AlternateContent>
  <bookViews>
    <workbookView xWindow="0" yWindow="0" windowWidth="9900" windowHeight="7170" activeTab="1"/>
  </bookViews>
  <sheets>
    <sheet name="Tbl1 Sampling effort" sheetId="1" r:id="rId1"/>
    <sheet name="Table1a Female and SMBKC_Effort" sheetId="6" r:id="rId2"/>
    <sheet name="Tbl2 ModelParams" sheetId="2" r:id="rId3"/>
    <sheet name="Tbl3 ANCOVA" sheetId="3" r:id="rId4"/>
    <sheet name="Tbl4 PctDif" sheetId="4" r:id="rId5"/>
    <sheet name="Tbl5Param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2" l="1"/>
  <c r="B29" i="2"/>
  <c r="B26" i="2"/>
  <c r="B16" i="2" l="1"/>
  <c r="B10" i="2"/>
  <c r="B2" i="2"/>
  <c r="M2" i="1" l="1"/>
  <c r="L4" i="1"/>
  <c r="K4" i="1"/>
  <c r="L3" i="1"/>
  <c r="K3" i="1"/>
  <c r="N2" i="1"/>
  <c r="L2" i="1"/>
  <c r="K2" i="1"/>
  <c r="E4" i="2" l="1"/>
  <c r="E5" i="2"/>
  <c r="E6" i="2"/>
  <c r="E11" i="2"/>
  <c r="E12" i="2"/>
  <c r="E17" i="2"/>
  <c r="E18" i="2"/>
  <c r="D4" i="2"/>
  <c r="D5" i="2"/>
  <c r="D6" i="2"/>
  <c r="D11" i="2"/>
  <c r="D12" i="2"/>
  <c r="D17" i="2"/>
  <c r="D18" i="2"/>
  <c r="E3" i="2"/>
  <c r="D3" i="2"/>
  <c r="C25" i="1" l="1"/>
</calcChain>
</file>

<file path=xl/sharedStrings.xml><?xml version="1.0" encoding="utf-8"?>
<sst xmlns="http://schemas.openxmlformats.org/spreadsheetml/2006/main" count="201" uniqueCount="144">
  <si>
    <t>Year</t>
  </si>
  <si>
    <t>EBS CB - OS</t>
  </si>
  <si>
    <t>EBS CO - OS</t>
  </si>
  <si>
    <t>EBS CB - NS</t>
  </si>
  <si>
    <t>EBS CO - NS</t>
  </si>
  <si>
    <t>BB RKC - OS</t>
  </si>
  <si>
    <t>BB RKC - NS</t>
  </si>
  <si>
    <t>Cold</t>
  </si>
  <si>
    <t>Warm</t>
  </si>
  <si>
    <t>Model</t>
  </si>
  <si>
    <t>a</t>
  </si>
  <si>
    <t>b</t>
  </si>
  <si>
    <t>a*</t>
  </si>
  <si>
    <t>b*</t>
  </si>
  <si>
    <t>BBRKC- NS</t>
  </si>
  <si>
    <t>BBRKC- OS</t>
  </si>
  <si>
    <t>BBRKC - NS - Warm</t>
  </si>
  <si>
    <t>BBRKC - NS - Cold</t>
  </si>
  <si>
    <t>BBRKC -NS/OS</t>
  </si>
  <si>
    <t>BBRKC - Warm/Cold</t>
  </si>
  <si>
    <t>p = 0.149</t>
  </si>
  <si>
    <t>p = 6.21e-15</t>
  </si>
  <si>
    <t>p = 0.1487</t>
  </si>
  <si>
    <t>p = 0.000192</t>
  </si>
  <si>
    <t>p = 0.0001924</t>
  </si>
  <si>
    <t>EBS CB - NS/OS</t>
  </si>
  <si>
    <t>p = 3.33e-11</t>
  </si>
  <si>
    <t>EBS CO - NS/OS</t>
  </si>
  <si>
    <t>Difference of slope</t>
  </si>
  <si>
    <t>Difference of intercept</t>
  </si>
  <si>
    <t>Contribution of interaction to model</t>
  </si>
  <si>
    <t>Test</t>
  </si>
  <si>
    <t>Temperature regime</t>
  </si>
  <si>
    <t>NS</t>
  </si>
  <si>
    <t>OS</t>
  </si>
  <si>
    <t>BBRKC</t>
  </si>
  <si>
    <t>EBS CB</t>
  </si>
  <si>
    <t>EBS CO</t>
  </si>
  <si>
    <t>p &lt;2e-16</t>
  </si>
  <si>
    <t>p  &lt;2e-16</t>
  </si>
  <si>
    <t>p &lt; 2e-16</t>
  </si>
  <si>
    <t>p = 1.94e-15</t>
  </si>
  <si>
    <t>BBRKC - New shell/Old shell</t>
  </si>
  <si>
    <t>EBS CB - New shell/Old shell</t>
  </si>
  <si>
    <t>EBS CO - New shell/Old shell</t>
  </si>
  <si>
    <t>BBRKC - New shell - Baseline/79mm cutoff</t>
  </si>
  <si>
    <t>BBRKC - New shell - 79mm cutoff/132 mm cutoff</t>
  </si>
  <si>
    <t>p &lt; 9.58e-15</t>
  </si>
  <si>
    <t>EBS CB - New shell /Old shell, 40mm cutoff</t>
  </si>
  <si>
    <t>BBRKC - New shell /Old shell, 79 mm cutoff</t>
  </si>
  <si>
    <t>BBRKC - New shell /Old shell, 132mm cutoff</t>
  </si>
  <si>
    <t>BBRKC - New shell - Baseline/132 mm cutoff</t>
  </si>
  <si>
    <t>EBS CB - New shell /Old shell, 106 mm cutoff</t>
  </si>
  <si>
    <t>EBS CB - New shell - Baseline/40 mm cutoff</t>
  </si>
  <si>
    <t>EBS CB - New shell - 40 mm cutoff/106 mm cutoff</t>
  </si>
  <si>
    <t>EBS CB - New shell - Baseline/106 mm cutoff</t>
  </si>
  <si>
    <t>p = 8.94e-05</t>
  </si>
  <si>
    <t>p = 0.000205</t>
  </si>
  <si>
    <t>p = 0.762</t>
  </si>
  <si>
    <t>p = 6.44e-10</t>
  </si>
  <si>
    <t xml:space="preserve">p = 0.00923 </t>
  </si>
  <si>
    <t>p = 6.438e-10</t>
  </si>
  <si>
    <t xml:space="preserve">p = 7.34e-06 </t>
  </si>
  <si>
    <t xml:space="preserve">p = 3.3e-05 </t>
  </si>
  <si>
    <t>p = 7.34e-06</t>
  </si>
  <si>
    <t>p = 5.60e-08</t>
  </si>
  <si>
    <t>p = 5.49e-12</t>
  </si>
  <si>
    <t>p = 5.602e-08</t>
  </si>
  <si>
    <t>p = 0.0127</t>
  </si>
  <si>
    <t>p = 0.00812</t>
  </si>
  <si>
    <t>p = 0.000135</t>
  </si>
  <si>
    <t>p = 0.869</t>
  </si>
  <si>
    <t>p = 0.516</t>
  </si>
  <si>
    <t>p = 0.739</t>
  </si>
  <si>
    <t>p = 0.7623</t>
  </si>
  <si>
    <t>p = 0.0002384</t>
  </si>
  <si>
    <t>p = 0.0001347</t>
  </si>
  <si>
    <t>p = 3.1e-12</t>
  </si>
  <si>
    <t>EBS CO - New shell /Old shell, 36 mm cutoff</t>
  </si>
  <si>
    <t>EBS CO - New shell /Old shell, 75 mm cutoff</t>
  </si>
  <si>
    <t>EBS CO - New shell - Baseline/36 mm cutoff</t>
  </si>
  <si>
    <t>EBS CO - New shell - 36 mm cutoff/75 mm cutoff</t>
  </si>
  <si>
    <t>EBS CO - New shell - Baseline/75 mm cutoff</t>
  </si>
  <si>
    <t>p = 7.18e-10</t>
  </si>
  <si>
    <t>p = 7.177e-10</t>
  </si>
  <si>
    <t>p = 0.00701</t>
  </si>
  <si>
    <t>p = 0.298</t>
  </si>
  <si>
    <t>p = 0.007013</t>
  </si>
  <si>
    <t>p = 0.0111</t>
  </si>
  <si>
    <t>p = 0.773</t>
  </si>
  <si>
    <t>p = 0.00352l</t>
  </si>
  <si>
    <t>p = 0.198</t>
  </si>
  <si>
    <t>p = 0.003517</t>
  </si>
  <si>
    <t>Stock/comparison</t>
  </si>
  <si>
    <t>EBS CO NS - 36 mm cutoff</t>
  </si>
  <si>
    <t>EBS CO NS -76 mm cutoff</t>
  </si>
  <si>
    <t>EBS CO OS - 76 mm cutoff</t>
  </si>
  <si>
    <t>EBS CB NS - 40 mm cutoff</t>
  </si>
  <si>
    <t>EBS CB NS - 106 mm cutoff</t>
  </si>
  <si>
    <t>EBS CB OS - 106 mm cutoff</t>
  </si>
  <si>
    <t>BBRKC - NS - 132 mm cutoff</t>
  </si>
  <si>
    <t>BBRKC - OS - 132 mm cutoff</t>
  </si>
  <si>
    <t>BBRKC - NS - 79 mm cutoff</t>
  </si>
  <si>
    <t>Stock</t>
  </si>
  <si>
    <t>Mature male biomass</t>
  </si>
  <si>
    <t>Legal male biomass</t>
  </si>
  <si>
    <t>E166 CB</t>
  </si>
  <si>
    <t>W166 CB</t>
  </si>
  <si>
    <t>BBRKC - Standard</t>
  </si>
  <si>
    <t>EBS CB - Standard</t>
  </si>
  <si>
    <t>BairdiStandard</t>
  </si>
  <si>
    <t>BairdiNewModel</t>
  </si>
  <si>
    <t>BairdiBiasCorrected</t>
  </si>
  <si>
    <t>Dataset</t>
  </si>
  <si>
    <t>OpilioStandard</t>
  </si>
  <si>
    <t>OpilioNewModel</t>
  </si>
  <si>
    <t>OpilioBiasCorrected</t>
  </si>
  <si>
    <t>BBRKCStandard</t>
  </si>
  <si>
    <t>BBRKCNewModel</t>
  </si>
  <si>
    <t>BBRKCBiasCorrected</t>
  </si>
  <si>
    <t>NS_Param_a</t>
  </si>
  <si>
    <t>NS_Param_b</t>
  </si>
  <si>
    <t>OS_Param_a</t>
  </si>
  <si>
    <t>OS_Param_b</t>
  </si>
  <si>
    <t>SMBKC - NS</t>
  </si>
  <si>
    <t>SMBKC - OS</t>
  </si>
  <si>
    <t>SMBKC - Standard</t>
  </si>
  <si>
    <t>EBS CB - Matfem - Standard</t>
  </si>
  <si>
    <t>EBS CB - Matfem - NS</t>
  </si>
  <si>
    <t>EBS CB - Matfem - OS</t>
  </si>
  <si>
    <t>EBS CO - Matfem - Standard</t>
  </si>
  <si>
    <t>EBS CO - Standard</t>
  </si>
  <si>
    <t>EBS CO - Matfem - NS</t>
  </si>
  <si>
    <t>EBS CO - Matfem - OS</t>
  </si>
  <si>
    <t>SMBKC - New shell/Old shell</t>
  </si>
  <si>
    <t>p = 0.203</t>
  </si>
  <si>
    <t>EBS CB - Matfem - New shell/Old shell</t>
  </si>
  <si>
    <t>EBS CO - Matfem - New shell/Old shell</t>
  </si>
  <si>
    <t>p = 0.0145</t>
  </si>
  <si>
    <t>p = 0.01452</t>
  </si>
  <si>
    <t>p = 0.0375</t>
  </si>
  <si>
    <t>p = 0.03748</t>
  </si>
  <si>
    <t>p = 3.28e-05</t>
  </si>
  <si>
    <t>p = 3.279e-05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</si>
</sst>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2" fontId="1" fillId="0" borderId="0" xfId="0" applyNumberFormat="1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A22" sqref="A22:H22"/>
    </sheetView>
  </sheetViews>
  <sheetFormatPr defaultRowHeight="14.5" x14ac:dyDescent="0.35"/>
  <cols>
    <col min="2" max="2" width="10.36328125" bestFit="1" customWidth="1"/>
    <col min="3" max="3" width="10.453125" bestFit="1" customWidth="1"/>
    <col min="4" max="4" width="10.1796875" bestFit="1" customWidth="1"/>
    <col min="5" max="5" width="10.26953125" bestFit="1" customWidth="1"/>
    <col min="6" max="6" width="10.453125" bestFit="1" customWidth="1"/>
    <col min="8" max="8" width="18.08984375" bestFit="1" customWidth="1"/>
    <col min="9" max="9" width="18.08984375" customWidth="1"/>
  </cols>
  <sheetData>
    <row r="1" spans="1:14" x14ac:dyDescent="0.35">
      <c r="A1" t="s">
        <v>0</v>
      </c>
      <c r="B1" t="s">
        <v>6</v>
      </c>
      <c r="C1" t="s">
        <v>5</v>
      </c>
      <c r="D1" t="s">
        <v>3</v>
      </c>
      <c r="E1" t="s">
        <v>1</v>
      </c>
      <c r="F1" t="s">
        <v>4</v>
      </c>
      <c r="G1" t="s">
        <v>2</v>
      </c>
      <c r="H1" t="s">
        <v>32</v>
      </c>
      <c r="K1" t="s">
        <v>33</v>
      </c>
      <c r="L1" t="s">
        <v>34</v>
      </c>
      <c r="M1" t="s">
        <v>7</v>
      </c>
      <c r="N1" t="s">
        <v>8</v>
      </c>
    </row>
    <row r="2" spans="1:14" x14ac:dyDescent="0.35">
      <c r="A2">
        <v>1975</v>
      </c>
      <c r="F2">
        <v>32</v>
      </c>
      <c r="G2">
        <v>8</v>
      </c>
      <c r="J2" t="s">
        <v>35</v>
      </c>
      <c r="K2">
        <f>SUM(B3:B18)</f>
        <v>1850</v>
      </c>
      <c r="L2">
        <f>SUM(C3:C18)</f>
        <v>584</v>
      </c>
      <c r="M2">
        <f>B3+SUM(B5:B11)+B16</f>
        <v>1346</v>
      </c>
      <c r="N2">
        <f>B4+B12+B14+B18</f>
        <v>504</v>
      </c>
    </row>
    <row r="3" spans="1:14" x14ac:dyDescent="0.35">
      <c r="A3">
        <v>2000</v>
      </c>
      <c r="B3">
        <v>184</v>
      </c>
      <c r="C3">
        <v>107</v>
      </c>
      <c r="D3">
        <v>217</v>
      </c>
      <c r="E3">
        <v>43</v>
      </c>
      <c r="F3">
        <v>145</v>
      </c>
      <c r="G3">
        <v>43</v>
      </c>
      <c r="H3" t="s">
        <v>7</v>
      </c>
      <c r="J3" t="s">
        <v>36</v>
      </c>
      <c r="K3">
        <f>SUM(D3:D18)</f>
        <v>3480</v>
      </c>
      <c r="L3">
        <f>SUM(E3:E18)</f>
        <v>2165</v>
      </c>
    </row>
    <row r="4" spans="1:14" x14ac:dyDescent="0.35">
      <c r="A4">
        <v>2001</v>
      </c>
      <c r="B4">
        <v>135</v>
      </c>
      <c r="C4">
        <v>21</v>
      </c>
      <c r="D4">
        <v>103</v>
      </c>
      <c r="E4">
        <v>12</v>
      </c>
      <c r="F4">
        <v>122</v>
      </c>
      <c r="G4">
        <v>5</v>
      </c>
      <c r="H4" t="s">
        <v>8</v>
      </c>
      <c r="J4" t="s">
        <v>37</v>
      </c>
      <c r="K4">
        <f>SUM(F2:F18)</f>
        <v>4764</v>
      </c>
      <c r="L4">
        <f>SUM(G2:G18)</f>
        <v>2102</v>
      </c>
    </row>
    <row r="5" spans="1:14" x14ac:dyDescent="0.35">
      <c r="A5">
        <v>2006</v>
      </c>
      <c r="B5">
        <v>218</v>
      </c>
      <c r="C5">
        <v>28</v>
      </c>
      <c r="D5">
        <v>129</v>
      </c>
      <c r="E5">
        <v>66</v>
      </c>
      <c r="F5">
        <v>322</v>
      </c>
      <c r="G5">
        <v>122</v>
      </c>
      <c r="H5" t="s">
        <v>7</v>
      </c>
    </row>
    <row r="6" spans="1:14" x14ac:dyDescent="0.35">
      <c r="A6">
        <v>2007</v>
      </c>
      <c r="B6">
        <v>172</v>
      </c>
      <c r="C6">
        <v>85</v>
      </c>
      <c r="D6">
        <v>137</v>
      </c>
      <c r="E6">
        <v>135</v>
      </c>
      <c r="F6">
        <v>281</v>
      </c>
      <c r="G6">
        <v>68</v>
      </c>
      <c r="H6" t="s">
        <v>7</v>
      </c>
    </row>
    <row r="7" spans="1:14" x14ac:dyDescent="0.35">
      <c r="A7">
        <v>2008</v>
      </c>
      <c r="B7">
        <v>20</v>
      </c>
      <c r="C7">
        <v>28</v>
      </c>
      <c r="D7">
        <v>10</v>
      </c>
      <c r="F7">
        <v>1</v>
      </c>
      <c r="H7" t="s">
        <v>7</v>
      </c>
    </row>
    <row r="8" spans="1:14" x14ac:dyDescent="0.35">
      <c r="A8">
        <v>2009</v>
      </c>
      <c r="B8">
        <v>112</v>
      </c>
      <c r="C8">
        <v>30</v>
      </c>
      <c r="D8">
        <v>108</v>
      </c>
      <c r="E8">
        <v>107</v>
      </c>
      <c r="F8">
        <v>180</v>
      </c>
      <c r="G8">
        <v>101</v>
      </c>
      <c r="H8" t="s">
        <v>7</v>
      </c>
    </row>
    <row r="9" spans="1:14" x14ac:dyDescent="0.35">
      <c r="A9">
        <v>2010</v>
      </c>
      <c r="B9">
        <v>183</v>
      </c>
      <c r="C9">
        <v>40</v>
      </c>
      <c r="D9">
        <v>583</v>
      </c>
      <c r="E9">
        <v>200</v>
      </c>
      <c r="F9">
        <v>382</v>
      </c>
      <c r="G9">
        <v>236</v>
      </c>
      <c r="H9" t="s">
        <v>7</v>
      </c>
    </row>
    <row r="10" spans="1:14" x14ac:dyDescent="0.35">
      <c r="A10">
        <v>2011</v>
      </c>
      <c r="B10">
        <v>121</v>
      </c>
      <c r="C10">
        <v>52</v>
      </c>
      <c r="D10">
        <v>95</v>
      </c>
      <c r="E10">
        <v>74</v>
      </c>
      <c r="F10">
        <v>342</v>
      </c>
      <c r="G10">
        <v>112</v>
      </c>
      <c r="H10" t="s">
        <v>7</v>
      </c>
    </row>
    <row r="11" spans="1:14" x14ac:dyDescent="0.35">
      <c r="A11">
        <v>2012</v>
      </c>
      <c r="B11">
        <v>176</v>
      </c>
      <c r="C11">
        <v>75</v>
      </c>
      <c r="D11">
        <v>448</v>
      </c>
      <c r="E11">
        <v>165</v>
      </c>
      <c r="F11">
        <v>674</v>
      </c>
      <c r="G11">
        <v>334</v>
      </c>
      <c r="H11" t="s">
        <v>7</v>
      </c>
    </row>
    <row r="12" spans="1:14" x14ac:dyDescent="0.35">
      <c r="A12">
        <v>2013</v>
      </c>
      <c r="B12">
        <v>109</v>
      </c>
      <c r="C12">
        <v>42</v>
      </c>
      <c r="D12">
        <v>4</v>
      </c>
      <c r="F12">
        <v>646</v>
      </c>
      <c r="G12">
        <v>232</v>
      </c>
      <c r="H12" t="s">
        <v>8</v>
      </c>
    </row>
    <row r="13" spans="1:14" x14ac:dyDescent="0.35">
      <c r="A13">
        <v>2014</v>
      </c>
      <c r="D13">
        <v>503</v>
      </c>
      <c r="E13">
        <v>225</v>
      </c>
    </row>
    <row r="14" spans="1:14" x14ac:dyDescent="0.35">
      <c r="A14">
        <v>2015</v>
      </c>
      <c r="B14">
        <v>146</v>
      </c>
      <c r="C14">
        <v>17</v>
      </c>
      <c r="F14">
        <v>337</v>
      </c>
      <c r="G14">
        <v>328</v>
      </c>
      <c r="H14" t="s">
        <v>8</v>
      </c>
    </row>
    <row r="15" spans="1:14" x14ac:dyDescent="0.35">
      <c r="A15">
        <v>2016</v>
      </c>
      <c r="D15">
        <v>253</v>
      </c>
      <c r="E15">
        <v>349</v>
      </c>
    </row>
    <row r="16" spans="1:14" x14ac:dyDescent="0.35">
      <c r="A16">
        <v>2017</v>
      </c>
      <c r="B16">
        <v>160</v>
      </c>
      <c r="C16">
        <v>38</v>
      </c>
      <c r="D16">
        <v>120</v>
      </c>
      <c r="E16">
        <v>265</v>
      </c>
      <c r="F16">
        <v>555</v>
      </c>
      <c r="G16">
        <v>301</v>
      </c>
      <c r="H16" t="s">
        <v>7</v>
      </c>
    </row>
    <row r="17" spans="1:8" x14ac:dyDescent="0.35">
      <c r="A17">
        <v>2018</v>
      </c>
      <c r="D17">
        <v>759</v>
      </c>
      <c r="E17">
        <v>512</v>
      </c>
      <c r="F17">
        <v>28</v>
      </c>
      <c r="G17">
        <v>12</v>
      </c>
    </row>
    <row r="18" spans="1:8" x14ac:dyDescent="0.35">
      <c r="A18">
        <v>2019</v>
      </c>
      <c r="B18">
        <v>114</v>
      </c>
      <c r="C18">
        <v>21</v>
      </c>
      <c r="D18">
        <v>11</v>
      </c>
      <c r="E18">
        <v>12</v>
      </c>
      <c r="F18">
        <v>717</v>
      </c>
      <c r="G18">
        <v>200</v>
      </c>
      <c r="H18" t="s">
        <v>8</v>
      </c>
    </row>
    <row r="25" spans="1:8" x14ac:dyDescent="0.35">
      <c r="C25">
        <f>SUM(B3:C18)</f>
        <v>2434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16" workbookViewId="0">
      <selection activeCell="D19" sqref="D19"/>
    </sheetView>
  </sheetViews>
  <sheetFormatPr defaultRowHeight="14.5" x14ac:dyDescent="0.35"/>
  <cols>
    <col min="1" max="1" width="6.54296875" customWidth="1"/>
    <col min="2" max="2" width="10.36328125" bestFit="1" customWidth="1"/>
    <col min="3" max="3" width="10.453125" bestFit="1" customWidth="1"/>
    <col min="4" max="4" width="18.54296875" bestFit="1" customWidth="1"/>
    <col min="5" max="5" width="18.6328125" bestFit="1" customWidth="1"/>
    <col min="6" max="6" width="18.81640625" bestFit="1" customWidth="1"/>
    <col min="7" max="7" width="18.54296875" customWidth="1"/>
  </cols>
  <sheetData>
    <row r="1" spans="1:7" x14ac:dyDescent="0.35">
      <c r="A1" t="s">
        <v>0</v>
      </c>
      <c r="B1" t="s">
        <v>124</v>
      </c>
      <c r="C1" t="s">
        <v>125</v>
      </c>
      <c r="D1" t="s">
        <v>128</v>
      </c>
      <c r="E1" t="s">
        <v>129</v>
      </c>
      <c r="F1" t="s">
        <v>132</v>
      </c>
      <c r="G1" t="s">
        <v>133</v>
      </c>
    </row>
    <row r="2" spans="1:7" x14ac:dyDescent="0.35">
      <c r="A2">
        <v>2000</v>
      </c>
      <c r="B2">
        <v>1</v>
      </c>
      <c r="C2">
        <v>2</v>
      </c>
      <c r="D2">
        <v>15</v>
      </c>
      <c r="E2">
        <v>17</v>
      </c>
      <c r="F2">
        <v>36</v>
      </c>
      <c r="G2">
        <v>27</v>
      </c>
    </row>
    <row r="3" spans="1:7" x14ac:dyDescent="0.35">
      <c r="A3">
        <v>2001</v>
      </c>
      <c r="B3">
        <v>5</v>
      </c>
      <c r="C3">
        <v>1</v>
      </c>
      <c r="D3">
        <v>25</v>
      </c>
      <c r="E3">
        <v>4</v>
      </c>
      <c r="F3">
        <v>60</v>
      </c>
      <c r="G3">
        <v>0</v>
      </c>
    </row>
    <row r="4" spans="1:7" x14ac:dyDescent="0.35">
      <c r="A4">
        <v>2006</v>
      </c>
      <c r="B4">
        <v>25</v>
      </c>
      <c r="C4">
        <v>3</v>
      </c>
      <c r="D4">
        <v>27</v>
      </c>
      <c r="E4">
        <v>19</v>
      </c>
      <c r="F4">
        <v>231</v>
      </c>
      <c r="G4">
        <v>65</v>
      </c>
    </row>
    <row r="5" spans="1:7" x14ac:dyDescent="0.35">
      <c r="A5">
        <v>2007</v>
      </c>
      <c r="B5">
        <v>77</v>
      </c>
      <c r="C5">
        <v>13</v>
      </c>
      <c r="D5">
        <v>36</v>
      </c>
      <c r="E5">
        <v>31</v>
      </c>
      <c r="F5">
        <v>158</v>
      </c>
      <c r="G5">
        <v>28</v>
      </c>
    </row>
    <row r="6" spans="1:7" x14ac:dyDescent="0.35">
      <c r="A6">
        <v>2008</v>
      </c>
      <c r="B6">
        <v>62</v>
      </c>
      <c r="C6">
        <v>27</v>
      </c>
      <c r="D6">
        <v>27</v>
      </c>
      <c r="E6">
        <v>84</v>
      </c>
      <c r="F6">
        <v>212</v>
      </c>
      <c r="G6">
        <v>122</v>
      </c>
    </row>
    <row r="7" spans="1:7" x14ac:dyDescent="0.35">
      <c r="A7">
        <v>2009</v>
      </c>
      <c r="B7">
        <v>116</v>
      </c>
      <c r="C7">
        <v>31</v>
      </c>
      <c r="D7">
        <v>15</v>
      </c>
      <c r="E7">
        <v>44</v>
      </c>
      <c r="F7">
        <v>104</v>
      </c>
      <c r="G7">
        <v>58</v>
      </c>
    </row>
    <row r="8" spans="1:7" x14ac:dyDescent="0.35">
      <c r="A8">
        <v>2010</v>
      </c>
      <c r="B8">
        <v>267</v>
      </c>
      <c r="C8">
        <v>30</v>
      </c>
      <c r="D8">
        <v>58</v>
      </c>
      <c r="E8">
        <v>140</v>
      </c>
      <c r="F8">
        <v>441</v>
      </c>
      <c r="G8">
        <v>144</v>
      </c>
    </row>
    <row r="9" spans="1:7" x14ac:dyDescent="0.35">
      <c r="A9">
        <v>2011</v>
      </c>
      <c r="B9">
        <v>119</v>
      </c>
      <c r="C9">
        <v>26</v>
      </c>
      <c r="D9">
        <v>36</v>
      </c>
      <c r="E9">
        <v>80</v>
      </c>
      <c r="F9">
        <v>339</v>
      </c>
      <c r="G9">
        <v>126</v>
      </c>
    </row>
    <row r="10" spans="1:7" x14ac:dyDescent="0.35">
      <c r="A10">
        <v>2012</v>
      </c>
      <c r="B10">
        <v>113</v>
      </c>
      <c r="C10">
        <v>73</v>
      </c>
      <c r="D10">
        <v>0</v>
      </c>
      <c r="E10">
        <v>0</v>
      </c>
      <c r="F10">
        <v>0</v>
      </c>
      <c r="G10">
        <v>0</v>
      </c>
    </row>
    <row r="11" spans="1:7" x14ac:dyDescent="0.35">
      <c r="A11">
        <v>2013</v>
      </c>
      <c r="B11">
        <v>46</v>
      </c>
      <c r="C11">
        <v>3</v>
      </c>
      <c r="D11">
        <v>0</v>
      </c>
      <c r="E11">
        <v>0</v>
      </c>
      <c r="F11">
        <v>657</v>
      </c>
      <c r="G11">
        <v>58</v>
      </c>
    </row>
    <row r="12" spans="1:7" x14ac:dyDescent="0.35">
      <c r="A12">
        <v>2014</v>
      </c>
      <c r="B12">
        <v>74</v>
      </c>
      <c r="C12">
        <v>28</v>
      </c>
      <c r="D12">
        <v>48</v>
      </c>
      <c r="E12">
        <v>217</v>
      </c>
      <c r="F12">
        <v>0</v>
      </c>
      <c r="G12">
        <v>0</v>
      </c>
    </row>
    <row r="13" spans="1:7" x14ac:dyDescent="0.35">
      <c r="A13">
        <v>2015</v>
      </c>
      <c r="B13">
        <v>54</v>
      </c>
      <c r="C13">
        <v>16</v>
      </c>
      <c r="D13">
        <v>0</v>
      </c>
      <c r="E13">
        <v>0</v>
      </c>
      <c r="F13">
        <v>432</v>
      </c>
      <c r="G13">
        <v>219</v>
      </c>
    </row>
    <row r="14" spans="1:7" x14ac:dyDescent="0.35">
      <c r="A14">
        <v>2016</v>
      </c>
      <c r="B14">
        <v>37</v>
      </c>
      <c r="C14">
        <v>9</v>
      </c>
      <c r="D14">
        <v>20</v>
      </c>
      <c r="E14">
        <v>40</v>
      </c>
      <c r="F14">
        <v>0</v>
      </c>
      <c r="G14">
        <v>0</v>
      </c>
    </row>
    <row r="15" spans="1:7" x14ac:dyDescent="0.35">
      <c r="A15">
        <v>2017</v>
      </c>
      <c r="B15">
        <v>22</v>
      </c>
      <c r="C15">
        <v>3</v>
      </c>
      <c r="D15">
        <v>18</v>
      </c>
      <c r="E15">
        <v>42</v>
      </c>
      <c r="F15">
        <v>546</v>
      </c>
      <c r="G15">
        <v>94</v>
      </c>
    </row>
    <row r="16" spans="1:7" x14ac:dyDescent="0.35">
      <c r="A16">
        <v>2018</v>
      </c>
      <c r="B16">
        <v>68</v>
      </c>
      <c r="C16">
        <v>6</v>
      </c>
      <c r="D16">
        <v>93</v>
      </c>
      <c r="E16">
        <v>111</v>
      </c>
      <c r="F16">
        <v>0</v>
      </c>
      <c r="G16">
        <v>0</v>
      </c>
    </row>
    <row r="17" spans="1:7" x14ac:dyDescent="0.35">
      <c r="A17">
        <v>2019</v>
      </c>
      <c r="B17">
        <v>100</v>
      </c>
      <c r="C17">
        <v>27</v>
      </c>
      <c r="D17">
        <v>21</v>
      </c>
      <c r="E17">
        <v>0</v>
      </c>
      <c r="F17">
        <v>354</v>
      </c>
      <c r="G17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5" workbookViewId="0">
      <selection activeCell="I29" sqref="I29"/>
    </sheetView>
  </sheetViews>
  <sheetFormatPr defaultRowHeight="14.5" x14ac:dyDescent="0.35"/>
  <cols>
    <col min="1" max="1" width="28.6328125" customWidth="1"/>
    <col min="2" max="2" width="9.7265625" bestFit="1" customWidth="1"/>
    <col min="3" max="3" width="9" bestFit="1" customWidth="1"/>
    <col min="4" max="5" width="9" style="8" bestFit="1" customWidth="1"/>
  </cols>
  <sheetData>
    <row r="1" spans="1:5" ht="15.5" x14ac:dyDescent="0.35">
      <c r="A1" s="4" t="s">
        <v>9</v>
      </c>
      <c r="B1" s="4" t="s">
        <v>10</v>
      </c>
      <c r="C1" s="4" t="s">
        <v>11</v>
      </c>
      <c r="D1" s="6" t="s">
        <v>12</v>
      </c>
      <c r="E1" s="6" t="s">
        <v>13</v>
      </c>
    </row>
    <row r="2" spans="1:5" ht="15.5" x14ac:dyDescent="0.35">
      <c r="A2" s="4" t="s">
        <v>108</v>
      </c>
      <c r="B2" s="4">
        <f>LN(D2)</f>
        <v>-7.8165739960175911</v>
      </c>
      <c r="C2" s="4">
        <v>3.1413340000000001</v>
      </c>
      <c r="D2" s="6">
        <v>4.0299999999999998E-4</v>
      </c>
      <c r="E2" s="6">
        <v>3.1413340000000001</v>
      </c>
    </row>
    <row r="3" spans="1:5" ht="15.5" x14ac:dyDescent="0.35">
      <c r="A3" s="4" t="s">
        <v>14</v>
      </c>
      <c r="B3" s="7">
        <v>-7.8496199999999998</v>
      </c>
      <c r="C3" s="7">
        <v>3.1478860000000002</v>
      </c>
      <c r="D3" s="7">
        <f>EXP(B3)</f>
        <v>3.8990010214434766E-4</v>
      </c>
      <c r="E3" s="7">
        <f>C3</f>
        <v>3.1478860000000002</v>
      </c>
    </row>
    <row r="4" spans="1:5" ht="15.5" x14ac:dyDescent="0.35">
      <c r="A4" s="4" t="s">
        <v>15</v>
      </c>
      <c r="B4" s="7">
        <v>-7.6398400000000004</v>
      </c>
      <c r="C4" s="7">
        <v>3.11117</v>
      </c>
      <c r="D4" s="7">
        <f t="shared" ref="D4:D18" si="0">EXP(B4)</f>
        <v>4.8090539076564213E-4</v>
      </c>
      <c r="E4" s="7">
        <f t="shared" ref="E4:E18" si="1">C4</f>
        <v>3.11117</v>
      </c>
    </row>
    <row r="5" spans="1:5" ht="15.5" x14ac:dyDescent="0.35">
      <c r="A5" s="4" t="s">
        <v>16</v>
      </c>
      <c r="B5" s="7">
        <v>-7.5879690000000002</v>
      </c>
      <c r="C5" s="7">
        <v>3.0992769999999998</v>
      </c>
      <c r="D5" s="7">
        <f t="shared" si="0"/>
        <v>5.0650872923577975E-4</v>
      </c>
      <c r="E5" s="7">
        <f t="shared" si="1"/>
        <v>3.0992769999999998</v>
      </c>
    </row>
    <row r="6" spans="1:5" ht="15.5" x14ac:dyDescent="0.35">
      <c r="A6" s="4" t="s">
        <v>17</v>
      </c>
      <c r="B6" s="7">
        <v>-7.9068019999999999</v>
      </c>
      <c r="C6" s="7">
        <v>3.1575449999999998</v>
      </c>
      <c r="D6" s="7">
        <f t="shared" si="0"/>
        <v>3.6823030011733082E-4</v>
      </c>
      <c r="E6" s="7">
        <f t="shared" si="1"/>
        <v>3.1575449999999998</v>
      </c>
    </row>
    <row r="7" spans="1:5" ht="15.5" x14ac:dyDescent="0.35">
      <c r="A7" s="4" t="s">
        <v>102</v>
      </c>
      <c r="B7" s="7">
        <v>-7.8326409999999997</v>
      </c>
      <c r="C7" s="7">
        <v>3.1444019999999999</v>
      </c>
      <c r="D7" s="7">
        <v>3.9657670000000001E-4</v>
      </c>
      <c r="E7" s="7">
        <v>3.1444019999999999</v>
      </c>
    </row>
    <row r="8" spans="1:5" ht="15.5" x14ac:dyDescent="0.35">
      <c r="A8" s="4" t="s">
        <v>100</v>
      </c>
      <c r="B8" s="7">
        <v>-7.0620799999999999</v>
      </c>
      <c r="C8" s="7">
        <v>2.9895700000000001</v>
      </c>
      <c r="D8" s="7">
        <v>8.5699370000000003E-4</v>
      </c>
      <c r="E8" s="7">
        <v>2.9895700000000001</v>
      </c>
    </row>
    <row r="9" spans="1:5" ht="15.5" x14ac:dyDescent="0.35">
      <c r="A9" s="4" t="s">
        <v>101</v>
      </c>
      <c r="B9" s="7">
        <v>-7.72281</v>
      </c>
      <c r="C9" s="7">
        <v>3.1276600000000001</v>
      </c>
      <c r="D9" s="7">
        <v>4.4261510000000002E-4</v>
      </c>
      <c r="E9" s="7">
        <v>3.1276600000000001</v>
      </c>
    </row>
    <row r="10" spans="1:5" ht="15.5" x14ac:dyDescent="0.35">
      <c r="A10" s="4" t="s">
        <v>109</v>
      </c>
      <c r="B10" s="7">
        <f>LN(D10)</f>
        <v>-8.2170885989658995</v>
      </c>
      <c r="C10" s="7">
        <v>3.0221339999999999</v>
      </c>
      <c r="D10" s="7">
        <v>2.7E-4</v>
      </c>
      <c r="E10" s="7">
        <v>3.0221339999999999</v>
      </c>
    </row>
    <row r="11" spans="1:5" ht="15.5" x14ac:dyDescent="0.35">
      <c r="A11" s="4" t="s">
        <v>3</v>
      </c>
      <c r="B11" s="7">
        <v>-8.2045709999999996</v>
      </c>
      <c r="C11" s="7">
        <v>3.0142540000000002</v>
      </c>
      <c r="D11" s="7">
        <f t="shared" si="0"/>
        <v>2.7340099344839281E-4</v>
      </c>
      <c r="E11" s="7">
        <f t="shared" si="1"/>
        <v>3.0142540000000002</v>
      </c>
    </row>
    <row r="12" spans="1:5" ht="15.5" x14ac:dyDescent="0.35">
      <c r="A12" s="4" t="s">
        <v>1</v>
      </c>
      <c r="B12" s="7">
        <v>-8.4782060000000001</v>
      </c>
      <c r="C12" s="7">
        <v>3.0919660000000002</v>
      </c>
      <c r="D12" s="7">
        <f t="shared" si="0"/>
        <v>2.0795143314962319E-4</v>
      </c>
      <c r="E12" s="7">
        <f t="shared" si="1"/>
        <v>3.0919660000000002</v>
      </c>
    </row>
    <row r="13" spans="1:5" ht="15.5" x14ac:dyDescent="0.35">
      <c r="A13" s="4" t="s">
        <v>97</v>
      </c>
      <c r="B13" s="7">
        <v>-8.3600499999999993</v>
      </c>
      <c r="C13" s="7">
        <v>3.0488499999999998</v>
      </c>
      <c r="D13" s="7">
        <v>2.340326E-4</v>
      </c>
      <c r="E13" s="7">
        <v>3.0488499999999998</v>
      </c>
    </row>
    <row r="14" spans="1:5" ht="15.5" x14ac:dyDescent="0.35">
      <c r="A14" s="4" t="s">
        <v>98</v>
      </c>
      <c r="B14" s="7">
        <v>-9.0331700000000001</v>
      </c>
      <c r="C14" s="7">
        <v>3.1923499999999998</v>
      </c>
      <c r="D14" s="7">
        <v>1.1938340000000001E-4</v>
      </c>
      <c r="E14" s="7">
        <v>3.1923499999999998</v>
      </c>
    </row>
    <row r="15" spans="1:5" ht="15.5" x14ac:dyDescent="0.35">
      <c r="A15" s="4" t="s">
        <v>99</v>
      </c>
      <c r="B15" s="7">
        <v>-8.3534299999999995</v>
      </c>
      <c r="C15" s="7">
        <v>3.0663399999999998</v>
      </c>
      <c r="D15" s="7">
        <v>2.355871E-4</v>
      </c>
      <c r="E15" s="7">
        <v>3.0576300000000001</v>
      </c>
    </row>
    <row r="16" spans="1:5" ht="15.5" x14ac:dyDescent="0.35">
      <c r="A16" s="4" t="s">
        <v>131</v>
      </c>
      <c r="B16" s="7">
        <f>LN(D16)</f>
        <v>-8.2282618995640249</v>
      </c>
      <c r="C16" s="7">
        <v>3.0972529999999998</v>
      </c>
      <c r="D16" s="7">
        <v>2.6699999999999998E-4</v>
      </c>
      <c r="E16" s="7">
        <v>3.0972529999999998</v>
      </c>
    </row>
    <row r="17" spans="1:5" ht="15.5" x14ac:dyDescent="0.35">
      <c r="A17" s="4" t="s">
        <v>4</v>
      </c>
      <c r="B17" s="7">
        <v>-8.3476339999999993</v>
      </c>
      <c r="C17" s="7">
        <v>3.1195089999999999</v>
      </c>
      <c r="D17" s="7">
        <f t="shared" si="0"/>
        <v>2.3695649478204216E-4</v>
      </c>
      <c r="E17" s="7">
        <f t="shared" si="1"/>
        <v>3.1195089999999999</v>
      </c>
    </row>
    <row r="18" spans="1:5" ht="15.5" x14ac:dyDescent="0.35">
      <c r="A18" s="4" t="s">
        <v>2</v>
      </c>
      <c r="B18" s="7">
        <v>-7.9782780000000004</v>
      </c>
      <c r="C18" s="7">
        <v>3.0517479999999999</v>
      </c>
      <c r="D18" s="7">
        <f t="shared" si="0"/>
        <v>3.4282926651053587E-4</v>
      </c>
      <c r="E18" s="7">
        <f t="shared" si="1"/>
        <v>3.0517479999999999</v>
      </c>
    </row>
    <row r="19" spans="1:5" ht="15.5" x14ac:dyDescent="0.35">
      <c r="A19" s="4" t="s">
        <v>94</v>
      </c>
      <c r="B19" s="6">
        <v>-8.4144070000000006</v>
      </c>
      <c r="C19" s="6">
        <v>3.1348600000000002</v>
      </c>
      <c r="D19" s="6">
        <v>2.340326E-4</v>
      </c>
      <c r="E19" s="6">
        <v>3.1348600000000002</v>
      </c>
    </row>
    <row r="20" spans="1:5" ht="15.5" x14ac:dyDescent="0.35">
      <c r="A20" s="4" t="s">
        <v>95</v>
      </c>
      <c r="B20" s="6">
        <v>-8.5887170000000008</v>
      </c>
      <c r="C20" s="6">
        <v>3.1736499999999999</v>
      </c>
      <c r="D20" s="6">
        <v>1.8619479999999999E-4</v>
      </c>
      <c r="E20" s="6">
        <v>3.1736499999999999</v>
      </c>
    </row>
    <row r="21" spans="1:5" ht="15.5" x14ac:dyDescent="0.35">
      <c r="A21" s="4" t="s">
        <v>96</v>
      </c>
      <c r="B21" s="6">
        <v>-7.9945310000000003</v>
      </c>
      <c r="C21" s="6">
        <v>3.0553520000000001</v>
      </c>
      <c r="D21" s="6">
        <v>3.3730259999999998E-4</v>
      </c>
      <c r="E21" s="6">
        <v>3.0553520000000001</v>
      </c>
    </row>
    <row r="26" spans="1:5" ht="15.5" x14ac:dyDescent="0.35">
      <c r="A26" s="4" t="s">
        <v>126</v>
      </c>
      <c r="B26" s="7">
        <f>LN(D26)</f>
        <v>-7.5969104382725448</v>
      </c>
      <c r="C26" s="7">
        <v>3.1071580000000001</v>
      </c>
      <c r="D26" s="7">
        <v>5.0199999999999995E-4</v>
      </c>
      <c r="E26" s="7">
        <v>3.1071580000000001</v>
      </c>
    </row>
    <row r="27" spans="1:5" ht="15.5" x14ac:dyDescent="0.35">
      <c r="A27" s="4" t="s">
        <v>124</v>
      </c>
      <c r="B27" s="7">
        <v>-7.9725450000000002</v>
      </c>
      <c r="C27" s="7">
        <v>3.1765590000000001</v>
      </c>
      <c r="D27" s="7">
        <v>3.4600000000000001E-4</v>
      </c>
      <c r="E27" s="7">
        <v>3.1765590000000001</v>
      </c>
    </row>
    <row r="28" spans="1:5" ht="15.5" x14ac:dyDescent="0.35">
      <c r="A28" s="4" t="s">
        <v>125</v>
      </c>
      <c r="B28" s="7">
        <v>-7.5045000000000002</v>
      </c>
      <c r="C28" s="7">
        <v>3.093953</v>
      </c>
      <c r="D28" s="7">
        <v>5.5199999999999997E-4</v>
      </c>
      <c r="E28" s="7">
        <v>3.093953</v>
      </c>
    </row>
    <row r="29" spans="1:5" ht="15.5" x14ac:dyDescent="0.35">
      <c r="A29" s="4" t="s">
        <v>127</v>
      </c>
      <c r="B29" s="12">
        <f>LN(D29)</f>
        <v>-7.7264656825174285</v>
      </c>
      <c r="C29" s="12">
        <v>2.8986860000000001</v>
      </c>
      <c r="D29" s="13">
        <v>4.4099999999999999E-4</v>
      </c>
      <c r="E29" s="13">
        <v>2.8986860000000001</v>
      </c>
    </row>
    <row r="30" spans="1:5" ht="15.5" x14ac:dyDescent="0.35">
      <c r="A30" s="4" t="s">
        <v>128</v>
      </c>
      <c r="B30" s="12">
        <v>-7.6935099999999998</v>
      </c>
      <c r="C30" s="12">
        <v>2.88374</v>
      </c>
      <c r="D30" s="13">
        <v>4.5600000000000003E-4</v>
      </c>
      <c r="E30" s="13">
        <v>2.88374</v>
      </c>
    </row>
    <row r="31" spans="1:5" ht="15.5" x14ac:dyDescent="0.35">
      <c r="A31" s="4" t="s">
        <v>129</v>
      </c>
      <c r="B31" s="12">
        <v>-7.3675620000000004</v>
      </c>
      <c r="C31" s="12">
        <v>2.8240720000000001</v>
      </c>
      <c r="D31" s="13">
        <v>6.3199999999999997E-4</v>
      </c>
      <c r="E31" s="13">
        <v>2.8240720000000001</v>
      </c>
    </row>
    <row r="32" spans="1:5" ht="15.5" x14ac:dyDescent="0.35">
      <c r="A32" s="4" t="s">
        <v>130</v>
      </c>
      <c r="B32" s="12">
        <f>LN(D32)</f>
        <v>-6.7610608998313335</v>
      </c>
      <c r="C32" s="12">
        <v>2.708793</v>
      </c>
      <c r="D32" s="13">
        <v>1.158E-3</v>
      </c>
      <c r="E32" s="13">
        <v>2.708793</v>
      </c>
    </row>
    <row r="33" spans="1:5" ht="15.5" x14ac:dyDescent="0.35">
      <c r="A33" s="4" t="s">
        <v>132</v>
      </c>
      <c r="B33" s="12">
        <v>-7.1463679999999998</v>
      </c>
      <c r="C33" s="12">
        <v>2.7990469999999998</v>
      </c>
      <c r="D33" s="13">
        <v>7.8899999999999999E-4</v>
      </c>
      <c r="E33" s="13">
        <v>2.7990469999999998</v>
      </c>
    </row>
    <row r="34" spans="1:5" ht="15.5" x14ac:dyDescent="0.35">
      <c r="A34" s="4" t="s">
        <v>133</v>
      </c>
      <c r="B34" s="12">
        <v>-7.381869</v>
      </c>
      <c r="C34" s="12">
        <v>2.8658610000000002</v>
      </c>
      <c r="D34" s="13">
        <v>6.2299999999999996E-4</v>
      </c>
      <c r="E34" s="13">
        <v>2.8658610000000002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D1" workbookViewId="0">
      <pane ySplit="1" topLeftCell="A8" activePane="bottomLeft" state="frozen"/>
      <selection activeCell="D1" sqref="D1"/>
      <selection pane="bottomLeft" activeCell="J24" sqref="J24"/>
    </sheetView>
  </sheetViews>
  <sheetFormatPr defaultRowHeight="14.5" x14ac:dyDescent="0.35"/>
  <cols>
    <col min="1" max="1" width="33.453125" customWidth="1"/>
    <col min="2" max="2" width="12.54296875" bestFit="1" customWidth="1"/>
    <col min="3" max="3" width="17.6328125" bestFit="1" customWidth="1"/>
    <col min="4" max="4" width="13.36328125" bestFit="1" customWidth="1"/>
    <col min="9" max="9" width="46.6328125" bestFit="1" customWidth="1"/>
    <col min="10" max="10" width="17.81640625" bestFit="1" customWidth="1"/>
    <col min="11" max="11" width="21.08984375" bestFit="1" customWidth="1"/>
    <col min="12" max="12" width="32.81640625" bestFit="1" customWidth="1"/>
  </cols>
  <sheetData>
    <row r="1" spans="1:12" ht="15.5" x14ac:dyDescent="0.35">
      <c r="A1" t="s">
        <v>31</v>
      </c>
      <c r="B1" t="s">
        <v>18</v>
      </c>
      <c r="C1" t="s">
        <v>19</v>
      </c>
      <c r="D1" t="s">
        <v>25</v>
      </c>
      <c r="E1" t="s">
        <v>27</v>
      </c>
      <c r="I1" s="5" t="s">
        <v>93</v>
      </c>
      <c r="J1" s="5" t="s">
        <v>28</v>
      </c>
      <c r="K1" s="5" t="s">
        <v>29</v>
      </c>
      <c r="L1" s="2" t="s">
        <v>30</v>
      </c>
    </row>
    <row r="2" spans="1:12" ht="15.5" x14ac:dyDescent="0.35">
      <c r="A2" t="s">
        <v>28</v>
      </c>
      <c r="B2" t="s">
        <v>20</v>
      </c>
      <c r="C2" t="s">
        <v>23</v>
      </c>
      <c r="D2" t="s">
        <v>26</v>
      </c>
      <c r="E2" s="1" t="s">
        <v>41</v>
      </c>
      <c r="I2" s="2" t="s">
        <v>42</v>
      </c>
      <c r="J2" s="2" t="s">
        <v>20</v>
      </c>
      <c r="K2" s="2" t="s">
        <v>21</v>
      </c>
      <c r="L2" s="2" t="s">
        <v>22</v>
      </c>
    </row>
    <row r="3" spans="1:12" ht="15.5" x14ac:dyDescent="0.35">
      <c r="A3" t="s">
        <v>29</v>
      </c>
      <c r="B3" t="s">
        <v>21</v>
      </c>
      <c r="C3" t="s">
        <v>40</v>
      </c>
      <c r="D3" s="1" t="s">
        <v>39</v>
      </c>
      <c r="E3" t="s">
        <v>38</v>
      </c>
      <c r="I3" s="2" t="s">
        <v>19</v>
      </c>
      <c r="J3" s="2" t="s">
        <v>23</v>
      </c>
      <c r="K3" s="2" t="s">
        <v>40</v>
      </c>
      <c r="L3" s="2" t="s">
        <v>24</v>
      </c>
    </row>
    <row r="4" spans="1:12" ht="22" customHeight="1" x14ac:dyDescent="0.35">
      <c r="A4" t="s">
        <v>30</v>
      </c>
      <c r="B4" t="s">
        <v>22</v>
      </c>
      <c r="C4" t="s">
        <v>24</v>
      </c>
      <c r="D4" t="s">
        <v>26</v>
      </c>
      <c r="E4" t="s">
        <v>41</v>
      </c>
      <c r="I4" s="2" t="s">
        <v>43</v>
      </c>
      <c r="J4" s="2" t="s">
        <v>26</v>
      </c>
      <c r="K4" s="3" t="s">
        <v>39</v>
      </c>
      <c r="L4" s="2" t="s">
        <v>38</v>
      </c>
    </row>
    <row r="5" spans="1:12" ht="15.5" x14ac:dyDescent="0.35">
      <c r="I5" s="2" t="s">
        <v>44</v>
      </c>
      <c r="J5" s="3" t="s">
        <v>41</v>
      </c>
      <c r="K5" s="2" t="s">
        <v>38</v>
      </c>
      <c r="L5" s="2" t="s">
        <v>41</v>
      </c>
    </row>
    <row r="6" spans="1:12" ht="15.5" x14ac:dyDescent="0.35">
      <c r="I6" s="15"/>
      <c r="J6" s="16"/>
      <c r="K6" s="16"/>
      <c r="L6" s="2"/>
    </row>
    <row r="7" spans="1:12" ht="15.5" x14ac:dyDescent="0.35">
      <c r="I7" s="2" t="s">
        <v>49</v>
      </c>
      <c r="J7" s="2" t="s">
        <v>135</v>
      </c>
      <c r="K7" s="3" t="s">
        <v>47</v>
      </c>
      <c r="L7" s="2" t="s">
        <v>22</v>
      </c>
    </row>
    <row r="8" spans="1:12" ht="15.5" x14ac:dyDescent="0.35">
      <c r="I8" s="2" t="s">
        <v>50</v>
      </c>
      <c r="J8" s="2" t="s">
        <v>68</v>
      </c>
      <c r="K8" s="3" t="s">
        <v>77</v>
      </c>
      <c r="L8" s="2"/>
    </row>
    <row r="9" spans="1:12" ht="15.5" x14ac:dyDescent="0.35">
      <c r="I9" s="2" t="s">
        <v>45</v>
      </c>
      <c r="J9" s="2" t="s">
        <v>58</v>
      </c>
      <c r="K9" s="2" t="s">
        <v>71</v>
      </c>
      <c r="L9" s="2" t="s">
        <v>74</v>
      </c>
    </row>
    <row r="10" spans="1:12" ht="15.5" x14ac:dyDescent="0.35">
      <c r="I10" s="2" t="s">
        <v>46</v>
      </c>
      <c r="J10" s="2" t="s">
        <v>69</v>
      </c>
      <c r="K10" s="2" t="s">
        <v>72</v>
      </c>
      <c r="L10" s="2" t="s">
        <v>75</v>
      </c>
    </row>
    <row r="11" spans="1:12" ht="15.5" x14ac:dyDescent="0.35">
      <c r="I11" s="2" t="s">
        <v>51</v>
      </c>
      <c r="J11" s="2" t="s">
        <v>70</v>
      </c>
      <c r="K11" s="2" t="s">
        <v>73</v>
      </c>
      <c r="L11" s="2" t="s">
        <v>76</v>
      </c>
    </row>
    <row r="12" spans="1:12" ht="15.5" x14ac:dyDescent="0.35">
      <c r="I12" s="15"/>
      <c r="J12" s="16"/>
      <c r="K12" s="16"/>
      <c r="L12" s="2"/>
    </row>
    <row r="13" spans="1:12" ht="15.5" x14ac:dyDescent="0.35">
      <c r="I13" s="2" t="s">
        <v>48</v>
      </c>
      <c r="J13" s="2" t="s">
        <v>57</v>
      </c>
      <c r="K13" s="3" t="s">
        <v>40</v>
      </c>
      <c r="L13" s="2" t="s">
        <v>57</v>
      </c>
    </row>
    <row r="14" spans="1:12" ht="15.5" x14ac:dyDescent="0.35">
      <c r="I14" s="2" t="s">
        <v>52</v>
      </c>
      <c r="J14" s="3" t="s">
        <v>56</v>
      </c>
      <c r="K14" s="2" t="s">
        <v>40</v>
      </c>
      <c r="L14" s="3" t="s">
        <v>56</v>
      </c>
    </row>
    <row r="15" spans="1:12" ht="15.5" x14ac:dyDescent="0.35">
      <c r="I15" s="2" t="s">
        <v>53</v>
      </c>
      <c r="J15" s="2" t="s">
        <v>59</v>
      </c>
      <c r="K15" s="2" t="s">
        <v>60</v>
      </c>
      <c r="L15" s="2" t="s">
        <v>61</v>
      </c>
    </row>
    <row r="16" spans="1:12" ht="15.5" x14ac:dyDescent="0.35">
      <c r="I16" s="2" t="s">
        <v>54</v>
      </c>
      <c r="J16" s="2" t="s">
        <v>62</v>
      </c>
      <c r="K16" s="2" t="s">
        <v>63</v>
      </c>
      <c r="L16" s="2" t="s">
        <v>64</v>
      </c>
    </row>
    <row r="17" spans="9:12" ht="15.5" x14ac:dyDescent="0.35">
      <c r="I17" s="2" t="s">
        <v>55</v>
      </c>
      <c r="J17" s="2" t="s">
        <v>65</v>
      </c>
      <c r="K17" s="2" t="s">
        <v>66</v>
      </c>
      <c r="L17" s="2" t="s">
        <v>67</v>
      </c>
    </row>
    <row r="18" spans="9:12" ht="15.5" x14ac:dyDescent="0.35">
      <c r="I18" s="15"/>
      <c r="J18" s="16"/>
      <c r="K18" s="16"/>
      <c r="L18" s="2"/>
    </row>
    <row r="19" spans="9:12" ht="15.5" x14ac:dyDescent="0.35">
      <c r="I19" s="2" t="s">
        <v>78</v>
      </c>
      <c r="J19" s="3" t="s">
        <v>40</v>
      </c>
      <c r="K19" s="3" t="s">
        <v>40</v>
      </c>
      <c r="L19" s="3" t="s">
        <v>40</v>
      </c>
    </row>
    <row r="20" spans="9:12" ht="15.5" x14ac:dyDescent="0.35">
      <c r="I20" s="2" t="s">
        <v>79</v>
      </c>
      <c r="J20" s="2" t="s">
        <v>83</v>
      </c>
      <c r="K20" s="2" t="s">
        <v>38</v>
      </c>
      <c r="L20" s="2" t="s">
        <v>84</v>
      </c>
    </row>
    <row r="21" spans="9:12" ht="15.5" x14ac:dyDescent="0.35">
      <c r="I21" s="2" t="s">
        <v>80</v>
      </c>
      <c r="J21" s="2" t="s">
        <v>85</v>
      </c>
      <c r="K21" s="2" t="s">
        <v>86</v>
      </c>
      <c r="L21" s="2" t="s">
        <v>87</v>
      </c>
    </row>
    <row r="22" spans="9:12" ht="15.5" x14ac:dyDescent="0.35">
      <c r="I22" s="2" t="s">
        <v>81</v>
      </c>
      <c r="J22" s="2" t="s">
        <v>88</v>
      </c>
      <c r="K22" s="2" t="s">
        <v>89</v>
      </c>
      <c r="L22" s="2" t="s">
        <v>74</v>
      </c>
    </row>
    <row r="23" spans="9:12" ht="15.5" x14ac:dyDescent="0.35">
      <c r="I23" s="2" t="s">
        <v>82</v>
      </c>
      <c r="J23" s="2" t="s">
        <v>90</v>
      </c>
      <c r="K23" s="2" t="s">
        <v>91</v>
      </c>
      <c r="L23" s="2" t="s">
        <v>92</v>
      </c>
    </row>
    <row r="24" spans="9:12" ht="15.5" x14ac:dyDescent="0.35">
      <c r="I24" s="4"/>
      <c r="J24" s="4"/>
      <c r="K24" s="4"/>
      <c r="L24" s="4"/>
    </row>
    <row r="25" spans="9:12" ht="15.5" x14ac:dyDescent="0.35">
      <c r="I25" s="11" t="s">
        <v>134</v>
      </c>
      <c r="J25" s="11" t="s">
        <v>138</v>
      </c>
      <c r="K25" s="11" t="s">
        <v>40</v>
      </c>
      <c r="L25" s="11" t="s">
        <v>139</v>
      </c>
    </row>
    <row r="26" spans="9:12" ht="15.5" x14ac:dyDescent="0.35">
      <c r="I26" s="11" t="s">
        <v>136</v>
      </c>
      <c r="J26" s="11" t="s">
        <v>140</v>
      </c>
      <c r="K26" s="11" t="s">
        <v>40</v>
      </c>
      <c r="L26" s="14" t="s">
        <v>141</v>
      </c>
    </row>
    <row r="27" spans="9:12" ht="15.5" x14ac:dyDescent="0.35">
      <c r="I27" s="11" t="s">
        <v>137</v>
      </c>
      <c r="J27" s="11" t="s">
        <v>142</v>
      </c>
      <c r="K27" s="11" t="s">
        <v>40</v>
      </c>
      <c r="L27" s="11" t="s">
        <v>143</v>
      </c>
    </row>
  </sheetData>
  <mergeCells count="3">
    <mergeCell ref="I6:K6"/>
    <mergeCell ref="I12:K12"/>
    <mergeCell ref="I18:K18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3" sqref="B23"/>
    </sheetView>
  </sheetViews>
  <sheetFormatPr defaultRowHeight="14.5" x14ac:dyDescent="0.35"/>
  <cols>
    <col min="2" max="2" width="19.6328125" bestFit="1" customWidth="1"/>
    <col min="3" max="3" width="18.1796875" bestFit="1" customWidth="1"/>
  </cols>
  <sheetData>
    <row r="1" spans="1:3" ht="15.5" x14ac:dyDescent="0.35">
      <c r="A1" s="4" t="s">
        <v>103</v>
      </c>
      <c r="B1" s="4" t="s">
        <v>104</v>
      </c>
      <c r="C1" s="4" t="s">
        <v>105</v>
      </c>
    </row>
    <row r="2" spans="1:3" ht="15.5" x14ac:dyDescent="0.35">
      <c r="A2" s="4" t="s">
        <v>35</v>
      </c>
      <c r="B2" s="9">
        <v>0.8159769</v>
      </c>
      <c r="C2" s="9">
        <v>0.90791219999999995</v>
      </c>
    </row>
    <row r="3" spans="1:3" ht="15.5" x14ac:dyDescent="0.35">
      <c r="A3" s="4" t="s">
        <v>106</v>
      </c>
      <c r="B3" s="9">
        <v>3.0103610000000001</v>
      </c>
      <c r="C3" s="9">
        <v>3.1927189999999999</v>
      </c>
    </row>
    <row r="4" spans="1:3" ht="15.5" x14ac:dyDescent="0.35">
      <c r="A4" s="4" t="s">
        <v>107</v>
      </c>
      <c r="B4" s="9">
        <v>2.3749410000000002</v>
      </c>
      <c r="C4" s="9">
        <v>2.6935699999999998</v>
      </c>
    </row>
    <row r="5" spans="1:3" ht="15.5" x14ac:dyDescent="0.35">
      <c r="A5" s="4" t="s">
        <v>37</v>
      </c>
      <c r="B5" s="9">
        <v>1.242149E-2</v>
      </c>
      <c r="C5" s="9">
        <v>-0.1781421</v>
      </c>
    </row>
    <row r="6" spans="1:3" ht="15.5" x14ac:dyDescent="0.35">
      <c r="A6" s="4"/>
      <c r="B6" s="4"/>
      <c r="C6" s="4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8" sqref="E18"/>
    </sheetView>
  </sheetViews>
  <sheetFormatPr defaultRowHeight="14.5" x14ac:dyDescent="0.35"/>
  <cols>
    <col min="1" max="1" width="17.36328125" bestFit="1" customWidth="1"/>
    <col min="3" max="3" width="14.81640625" bestFit="1" customWidth="1"/>
    <col min="4" max="4" width="17.36328125" bestFit="1" customWidth="1"/>
  </cols>
  <sheetData>
    <row r="1" spans="1:5" x14ac:dyDescent="0.35">
      <c r="A1" t="s">
        <v>113</v>
      </c>
      <c r="B1" t="s">
        <v>120</v>
      </c>
      <c r="C1" t="s">
        <v>121</v>
      </c>
      <c r="D1" t="s">
        <v>122</v>
      </c>
      <c r="E1" t="s">
        <v>123</v>
      </c>
    </row>
    <row r="2" spans="1:5" x14ac:dyDescent="0.35">
      <c r="A2" t="s">
        <v>110</v>
      </c>
    </row>
    <row r="3" spans="1:5" x14ac:dyDescent="0.35">
      <c r="A3" t="s">
        <v>111</v>
      </c>
      <c r="B3">
        <v>2.7340099999999999E-4</v>
      </c>
      <c r="C3">
        <v>3.0142540000000002</v>
      </c>
      <c r="D3">
        <v>2.079514E-4</v>
      </c>
      <c r="E3">
        <v>3.0919660000000002</v>
      </c>
    </row>
    <row r="4" spans="1:5" x14ac:dyDescent="0.35">
      <c r="A4" t="s">
        <v>112</v>
      </c>
      <c r="B4">
        <v>2.7439860000000001E-4</v>
      </c>
      <c r="C4">
        <v>3.0142540000000002</v>
      </c>
      <c r="D4">
        <v>2.0835839999999999E-4</v>
      </c>
      <c r="E4">
        <v>3.0919660000000002</v>
      </c>
    </row>
    <row r="5" spans="1:5" x14ac:dyDescent="0.35">
      <c r="A5" t="s">
        <v>114</v>
      </c>
    </row>
    <row r="6" spans="1:5" x14ac:dyDescent="0.35">
      <c r="A6" t="s">
        <v>115</v>
      </c>
      <c r="B6">
        <v>2.3695650000000001E-4</v>
      </c>
      <c r="C6">
        <v>3.11951</v>
      </c>
      <c r="D6">
        <v>3.428293E-4</v>
      </c>
      <c r="E6">
        <v>3.0517479999999999</v>
      </c>
    </row>
    <row r="7" spans="1:5" x14ac:dyDescent="0.35">
      <c r="A7" t="s">
        <v>116</v>
      </c>
      <c r="B7">
        <v>2.3778819999999999E-4</v>
      </c>
      <c r="C7">
        <v>3.1195089999999999</v>
      </c>
      <c r="D7">
        <v>3.4347739999999999E-4</v>
      </c>
      <c r="E7">
        <v>3.0517479999999999</v>
      </c>
    </row>
    <row r="8" spans="1:5" x14ac:dyDescent="0.35">
      <c r="A8" t="s">
        <v>117</v>
      </c>
    </row>
    <row r="9" spans="1:5" x14ac:dyDescent="0.35">
      <c r="A9" t="s">
        <v>118</v>
      </c>
      <c r="B9">
        <v>3.8990010000000002E-4</v>
      </c>
      <c r="C9">
        <v>3.1478860000000002</v>
      </c>
      <c r="D9">
        <v>4.8090300000000003E-4</v>
      </c>
      <c r="E9">
        <v>3.1111659999999999</v>
      </c>
    </row>
    <row r="10" spans="1:5" x14ac:dyDescent="0.35">
      <c r="A10" t="s">
        <v>119</v>
      </c>
      <c r="B10">
        <v>3.9084450000000001E-4</v>
      </c>
      <c r="C10">
        <v>3.1478860000000002</v>
      </c>
      <c r="D10">
        <v>4.8189169999999999E-4</v>
      </c>
      <c r="E10" s="10">
        <v>3.1111659999999999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Tbl1 Sampling effort</vt:lpstr>
      <vt:lpstr>Table1a Female and SMBKC_Effort</vt:lpstr>
      <vt:lpstr>Tbl2 ModelParams</vt:lpstr>
      <vt:lpstr>Tbl3 ANCOVA</vt:lpstr>
      <vt:lpstr>Tbl4 PctDif</vt:lpstr>
      <vt:lpstr>Tbl5Params</vt:lpstr>
    </vt:vector>
  </TitlesOfParts>
  <Company>NOAA - Alaska Fisheries Science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Jon.Richar</dc:creator>
  <cp:lastModifiedBy>Jon.Richar</cp:lastModifiedBy>
  <dcterms:created xsi:type="dcterms:W3CDTF">2020-05-29T01:13:19Z</dcterms:created>
  <dcterms:modified xsi:type="dcterms:W3CDTF">2022-01-19T19:28:53Z</dcterms:modified>
</cp:coreProperties>
</file>