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5367e7870d7541/Documents/data science/assisements/"/>
    </mc:Choice>
  </mc:AlternateContent>
  <xr:revisionPtr revIDLastSave="72" documentId="8_{97635C21-FB32-4EAE-B14F-48677E5D89B8}" xr6:coauthVersionLast="47" xr6:coauthVersionMax="47" xr10:uidLastSave="{E746666B-E42B-4D5B-A9B0-339B749025EE}"/>
  <bookViews>
    <workbookView xWindow="-108" yWindow="-108" windowWidth="23256" windowHeight="12456" xr2:uid="{1BAE0366-351A-43DA-94CF-C95999B553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G12" i="1"/>
  <c r="H12" i="1"/>
  <c r="E3" i="1"/>
  <c r="C45" i="1"/>
  <c r="C44" i="1"/>
  <c r="F3" i="1"/>
  <c r="H3" i="1"/>
  <c r="G3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E4" i="1"/>
  <c r="D49" i="1" s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C42" i="1"/>
  <c r="C46" i="1"/>
  <c r="A41" i="1"/>
  <c r="C41" i="1"/>
  <c r="C48" i="1" l="1"/>
  <c r="D48" i="1"/>
  <c r="C49" i="1"/>
</calcChain>
</file>

<file path=xl/sharedStrings.xml><?xml version="1.0" encoding="utf-8"?>
<sst xmlns="http://schemas.openxmlformats.org/spreadsheetml/2006/main" count="135" uniqueCount="82">
  <si>
    <t xml:space="preserve">MODEL NAME </t>
  </si>
  <si>
    <t>PRICE</t>
  </si>
  <si>
    <t>CATEGORY</t>
  </si>
  <si>
    <t>BULLET 350</t>
  </si>
  <si>
    <t>COLOUR</t>
  </si>
  <si>
    <t>350cc</t>
  </si>
  <si>
    <t>MILLITARY SILVER BLACK, MILLITARY SILVER RED</t>
  </si>
  <si>
    <t>THE STANDARD BLACK, THE STANDARD MAROON</t>
  </si>
  <si>
    <t>BLACK GOLD</t>
  </si>
  <si>
    <t xml:space="preserve">HUNTER 350 </t>
  </si>
  <si>
    <t>350cc RETRO</t>
  </si>
  <si>
    <t>FACTORY BLACK, FACTORY SILVER</t>
  </si>
  <si>
    <t>DAPPER WHITE, DAPPER GREY, DAPPER ORANGE</t>
  </si>
  <si>
    <t>350cc METRO</t>
  </si>
  <si>
    <t>REBEL BLUE, REBEL BLACK, REBEL RED</t>
  </si>
  <si>
    <t>CLASSIC 350</t>
  </si>
  <si>
    <t>REDDITCH GREY, REDDITCH RED</t>
  </si>
  <si>
    <t>HALCYON BLACK, HALCYON GREEN</t>
  </si>
  <si>
    <t>350cc Single Channel ABS</t>
  </si>
  <si>
    <t>350cc Dual Chanal ABS</t>
  </si>
  <si>
    <t>SIGNALS MARSH GREY, SIGNALS DESERT SAND</t>
  </si>
  <si>
    <t>DARK SEALTH BLACK, DARK GUNMETAL GREY</t>
  </si>
  <si>
    <t>CROME BRONZE, CROME RED</t>
  </si>
  <si>
    <t>350cc Fireball</t>
  </si>
  <si>
    <t>METEOR 350</t>
  </si>
  <si>
    <t>FIREBALL BLACK, RED, BLUE, MATT GREEN</t>
  </si>
  <si>
    <t>STELLAR BLUE, RED, BLACK</t>
  </si>
  <si>
    <t>AURORA BLUE, GREEN, BLACK</t>
  </si>
  <si>
    <t>SUPERNOVA BLUE, RED</t>
  </si>
  <si>
    <t>350cc Stellar</t>
  </si>
  <si>
    <t xml:space="preserve">350cc Aurora </t>
  </si>
  <si>
    <t xml:space="preserve"> 350cc Super Nova</t>
  </si>
  <si>
    <t>HIMALAYAN 411</t>
  </si>
  <si>
    <t>GRAPHITE YELLOW, RED, BLUE</t>
  </si>
  <si>
    <t>SKYLINE BLUE, BLAZING BLACK</t>
  </si>
  <si>
    <t>WHITE FLAME, SILVER SPIRIT</t>
  </si>
  <si>
    <t>411cc Scram</t>
  </si>
  <si>
    <t>HIMALAYAN 450</t>
  </si>
  <si>
    <t>KAZA BROWN</t>
  </si>
  <si>
    <t>SLATE HIMALAYAN SALT, SLATE POPPY BLUE</t>
  </si>
  <si>
    <t>KAMET WHITE</t>
  </si>
  <si>
    <t>450cc</t>
  </si>
  <si>
    <t>HANLE BLACK</t>
  </si>
  <si>
    <t>INTERCEPTOR 650</t>
  </si>
  <si>
    <t>CONTINENTAL GT 650</t>
  </si>
  <si>
    <t>SUPER METEOR 650</t>
  </si>
  <si>
    <t>SHOTGUN 650</t>
  </si>
  <si>
    <t>CANYON RED, CALI GREEN</t>
  </si>
  <si>
    <t>SUNSET STRIP BLACK, BLACKPEARL</t>
  </si>
  <si>
    <t>BARCELONA BLUE, BLACKRAY</t>
  </si>
  <si>
    <t>MARK TWO CROME</t>
  </si>
  <si>
    <t>ROCKER RED, BRITISH RACING GREEN</t>
  </si>
  <si>
    <t>DUX DELUXUE</t>
  </si>
  <si>
    <t>APEX GREY, SLIPSTREAM BLUE</t>
  </si>
  <si>
    <t>Mr CLEAN CROME</t>
  </si>
  <si>
    <t>ASTRAL BLACK, ASTRAL BLUE, ASTRAL GREEN</t>
  </si>
  <si>
    <t>INTERSTELLAR GREEN, INTERSTELLAR GREY</t>
  </si>
  <si>
    <t>CELESTIAL RED, CELESTIAL BLUE</t>
  </si>
  <si>
    <t>SHEET METAL GREY</t>
  </si>
  <si>
    <t>GREEN DRILL, PLASMA BLUE</t>
  </si>
  <si>
    <t>STENCIL WHITE</t>
  </si>
  <si>
    <t>650cc Twin cylinder</t>
  </si>
  <si>
    <t>650cc Twin cylinder with alloy</t>
  </si>
  <si>
    <t>650cc c22 (connected)</t>
  </si>
  <si>
    <t>650cc</t>
  </si>
  <si>
    <t>MILLITARY BLACK , MILLTARY RED</t>
  </si>
  <si>
    <t>ROYAL ENFIELD MOTORCYCLE MODELS &amp; PRICE</t>
  </si>
  <si>
    <t>SUMIF</t>
  </si>
  <si>
    <t>HIGH PRICE</t>
  </si>
  <si>
    <t>LOW PRICE</t>
  </si>
  <si>
    <t>PRICE HIGH /LOW</t>
  </si>
  <si>
    <t>COUNTIF</t>
  </si>
  <si>
    <t>RIGHT FUNCTIONS</t>
  </si>
  <si>
    <t xml:space="preserve"> </t>
  </si>
  <si>
    <t>LEFT</t>
  </si>
  <si>
    <t>MID</t>
  </si>
  <si>
    <r>
      <rPr>
        <sz val="11"/>
        <color theme="1"/>
        <rFont val="Calibri"/>
        <family val="2"/>
        <scheme val="minor"/>
      </rPr>
      <t xml:space="preserve">Totel </t>
    </r>
    <r>
      <rPr>
        <b/>
        <sz val="11"/>
        <color theme="1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 xml:space="preserve"> of Price</t>
    </r>
  </si>
  <si>
    <r>
      <rPr>
        <sz val="11"/>
        <color theme="1"/>
        <rFont val="Calibri"/>
        <family val="2"/>
        <scheme val="minor"/>
      </rPr>
      <t xml:space="preserve">Totel </t>
    </r>
    <r>
      <rPr>
        <b/>
        <sz val="11"/>
        <color theme="1"/>
        <rFont val="Calibri"/>
        <family val="2"/>
        <scheme val="minor"/>
      </rPr>
      <t xml:space="preserve">COUNT </t>
    </r>
    <r>
      <rPr>
        <sz val="11"/>
        <color theme="1"/>
        <rFont val="Calibri"/>
        <family val="2"/>
        <scheme val="minor"/>
      </rPr>
      <t>of Motorcycle</t>
    </r>
  </si>
  <si>
    <r>
      <rPr>
        <b/>
        <sz val="11"/>
        <color theme="1"/>
        <rFont val="Calibri"/>
        <family val="2"/>
        <scheme val="minor"/>
      </rPr>
      <t xml:space="preserve">MIN </t>
    </r>
    <r>
      <rPr>
        <sz val="11"/>
        <color theme="1"/>
        <rFont val="Calibri"/>
        <family val="2"/>
        <scheme val="minor"/>
      </rPr>
      <t xml:space="preserve">Price </t>
    </r>
  </si>
  <si>
    <r>
      <rPr>
        <b/>
        <sz val="11"/>
        <color theme="1"/>
        <rFont val="Calibri"/>
        <family val="2"/>
        <scheme val="minor"/>
      </rPr>
      <t xml:space="preserve">MAX </t>
    </r>
    <r>
      <rPr>
        <sz val="11"/>
        <color theme="1"/>
        <rFont val="Calibri"/>
        <family val="2"/>
        <scheme val="minor"/>
      </rPr>
      <t>Price</t>
    </r>
  </si>
  <si>
    <r>
      <rPr>
        <b/>
        <sz val="11"/>
        <color theme="1"/>
        <rFont val="Calibri"/>
        <family val="2"/>
        <scheme val="minor"/>
      </rPr>
      <t xml:space="preserve">AVG </t>
    </r>
    <r>
      <rPr>
        <sz val="11"/>
        <color theme="1"/>
        <rFont val="Calibri"/>
        <family val="2"/>
        <scheme val="minor"/>
      </rPr>
      <t>Price</t>
    </r>
  </si>
  <si>
    <r>
      <t>IF</t>
    </r>
    <r>
      <rPr>
        <sz val="11"/>
        <color theme="1"/>
        <rFont val="Calibri"/>
        <family val="2"/>
        <scheme val="minor"/>
      </rPr>
      <t>(C3&gt;=200100"HIGH PRICE","LOW PRICE")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</si>
</sst>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7C80"/>
      <name val="Calibri"/>
      <family val="2"/>
      <scheme val="minor"/>
    </font>
    <font>
      <sz val="11"/>
      <color rgb="FFCC33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0066FF"/>
      <name val="Calibri"/>
      <family val="2"/>
      <scheme val="minor"/>
    </font>
    <font>
      <sz val="11"/>
      <color rgb="FF808000"/>
      <name val="Calibri"/>
      <family val="2"/>
      <scheme val="minor"/>
    </font>
    <font>
      <sz val="11"/>
      <color rgb="FF508E70"/>
      <name val="Calibri"/>
      <family val="2"/>
      <scheme val="minor"/>
    </font>
    <font>
      <b/>
      <u/>
      <sz val="12"/>
      <color rgb="FFCC3300"/>
      <name val="Cooper Black"/>
      <family val="1"/>
    </font>
    <font>
      <b/>
      <u/>
      <sz val="11"/>
      <color rgb="FFCC3300"/>
      <name val="Cooper Black"/>
      <family val="1"/>
    </font>
    <font>
      <i/>
      <sz val="11"/>
      <color theme="7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rgb="FFFF7C8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rgb="FFFF00FF"/>
      <name val="Calibri"/>
      <family val="2"/>
      <scheme val="minor"/>
    </font>
    <font>
      <i/>
      <sz val="11"/>
      <color rgb="FF0066FF"/>
      <name val="Calibri"/>
      <family val="2"/>
      <scheme val="minor"/>
    </font>
    <font>
      <i/>
      <sz val="11"/>
      <color rgb="FF808000"/>
      <name val="Calibri"/>
      <family val="2"/>
      <scheme val="minor"/>
    </font>
    <font>
      <i/>
      <sz val="11"/>
      <color rgb="FF508E7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7C8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rgb="FF0066FF"/>
      <name val="Calibri"/>
      <family val="2"/>
      <scheme val="minor"/>
    </font>
    <font>
      <b/>
      <sz val="11"/>
      <color rgb="FF808000"/>
      <name val="Calibri"/>
      <family val="2"/>
      <scheme val="minor"/>
    </font>
    <font>
      <b/>
      <sz val="11"/>
      <color rgb="FF508E7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7" tint="-0.249977111117893"/>
      <name val="Arial"/>
      <family val="2"/>
    </font>
    <font>
      <b/>
      <i/>
      <u val="double"/>
      <sz val="12"/>
      <color theme="7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13" fillId="0" borderId="0" xfId="0" applyFont="1"/>
    <xf numFmtId="0" fontId="8" fillId="0" borderId="0" xfId="0" applyFont="1"/>
    <xf numFmtId="0" fontId="26" fillId="0" borderId="0" xfId="0" applyFont="1" applyAlignment="1">
      <alignment horizontal="left"/>
    </xf>
    <xf numFmtId="0" fontId="34" fillId="0" borderId="1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7" fillId="0" borderId="2" xfId="0" applyFont="1" applyBorder="1" applyAlignment="1">
      <alignment horizontal="left"/>
    </xf>
    <xf numFmtId="3" fontId="3" fillId="0" borderId="0" xfId="0" applyNumberFormat="1" applyFont="1" applyAlignment="1">
      <alignment horizontal="left"/>
    </xf>
    <xf numFmtId="0" fontId="35" fillId="0" borderId="1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36" fillId="0" borderId="1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horizontal="left"/>
    </xf>
    <xf numFmtId="0" fontId="30" fillId="0" borderId="1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horizontal="left"/>
    </xf>
    <xf numFmtId="0" fontId="31" fillId="0" borderId="1" xfId="0" applyFont="1" applyBorder="1" applyAlignment="1">
      <alignment horizontal="left"/>
    </xf>
    <xf numFmtId="0" fontId="2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horizontal="left"/>
    </xf>
    <xf numFmtId="0" fontId="32" fillId="0" borderId="1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horizontal="left"/>
    </xf>
    <xf numFmtId="0" fontId="33" fillId="0" borderId="1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2" xfId="0" applyFont="1" applyBorder="1" applyAlignment="1">
      <alignment horizontal="left"/>
    </xf>
    <xf numFmtId="0" fontId="14" fillId="2" borderId="3" xfId="0" applyFont="1" applyFill="1" applyBorder="1" applyAlignment="1">
      <alignment horizontal="left"/>
    </xf>
    <xf numFmtId="0" fontId="14" fillId="2" borderId="4" xfId="0" applyFont="1" applyFill="1" applyBorder="1" applyAlignment="1">
      <alignment horizontal="left"/>
    </xf>
    <xf numFmtId="0" fontId="15" fillId="2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 vertical="center" indent="21"/>
    </xf>
    <xf numFmtId="0" fontId="38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33" fillId="0" borderId="9" xfId="0" applyFont="1" applyBorder="1" applyAlignment="1">
      <alignment horizontal="left"/>
    </xf>
    <xf numFmtId="0" fontId="25" fillId="0" borderId="10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0" fillId="0" borderId="0" xfId="0" applyAlignment="1">
      <alignment horizontal="center"/>
    </xf>
    <xf numFmtId="0" fontId="14" fillId="2" borderId="12" xfId="0" applyFont="1" applyFill="1" applyBorder="1" applyAlignment="1">
      <alignment horizontal="left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0" fillId="0" borderId="13" xfId="0" applyBorder="1" applyAlignment="1">
      <alignment horizontal="left"/>
    </xf>
    <xf numFmtId="0" fontId="0" fillId="0" borderId="0" xfId="0" applyAlignment="1">
      <alignment horizontal="right"/>
    </xf>
    <xf numFmtId="0" fontId="39" fillId="0" borderId="0" xfId="0" applyFont="1" applyAlignment="1">
      <alignment horizontal="right"/>
    </xf>
    <xf numFmtId="0" fontId="18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CC3300"/>
        <name val="Cooper Black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CC3300"/>
      <color rgb="FF508E70"/>
      <color rgb="FF777777"/>
      <color rgb="FF808000"/>
      <color rgb="FFCC99FF"/>
      <color rgb="FF0066FF"/>
      <color rgb="FFFF00FF"/>
      <color rgb="FF0099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ADEE2D-3F16-4157-96A0-FBC3D0E7EBA9}" name="Table1" displayName="Table1" ref="A2:H41" totalsRowCount="1" headerRowDxfId="15" dataDxfId="14" headerRowBorderDxfId="12" tableBorderDxfId="13">
  <autoFilter ref="A2:H40" xr:uid="{7FADEE2D-3F16-4157-96A0-FBC3D0E7EBA9}"/>
  <tableColumns count="8">
    <tableColumn id="1" xr3:uid="{4CBC5FA9-E49E-499A-AAD9-263757FCE736}" name="MODEL NAME " totalsRowFunction="count" dataDxfId="10" totalsRowDxfId="11"/>
    <tableColumn id="2" xr3:uid="{8CEC8B52-451B-4BF4-B44E-E0A22EB3A474}" name="COLOUR" dataDxfId="8" totalsRowDxfId="9"/>
    <tableColumn id="3" xr3:uid="{AC2798EC-1C47-4176-A85D-D5A5FC33C4E6}" name="PRICE" totalsRowFunction="sum" dataDxfId="6" totalsRowDxfId="7"/>
    <tableColumn id="4" xr3:uid="{2FBC778F-2FCA-4CCB-963A-F9A7DA931BF2}" name="CATEGORY" dataDxfId="4" totalsRowDxfId="5"/>
    <tableColumn id="5" xr3:uid="{D0E7AFD2-C79A-462D-9B43-9AE87CA94CD2}" name="PRICE HIGH /LOW" dataDxfId="3">
      <calculatedColumnFormula>IF(C3&gt;=200100,"HIGH PRICE","LOW PRICE")</calculatedColumnFormula>
    </tableColumn>
    <tableColumn id="6" xr3:uid="{8171CF41-352D-4D30-A034-916348109198}" name="RIGHT FUNCTIONS" dataDxfId="2">
      <calculatedColumnFormula>RIGHT(A3,5)</calculatedColumnFormula>
    </tableColumn>
    <tableColumn id="7" xr3:uid="{BA399422-8B82-408A-8D27-CA5186655092}" name="LEFT" dataDxfId="1">
      <calculatedColumnFormula>LEFT(B3,6)</calculatedColumnFormula>
    </tableColumn>
    <tableColumn id="8" xr3:uid="{85E75BBB-142F-47EF-8C1F-E324BE69A908}" name="MID" dataDxfId="0">
      <calculatedColumnFormula>MID(B3,8,18)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D6A3-4D98-4771-94C9-0579A8ED67F8}">
  <dimension ref="A1:H49"/>
  <sheetViews>
    <sheetView tabSelected="1" zoomScale="126" zoomScaleNormal="126" workbookViewId="0">
      <selection activeCell="E4" sqref="A2:H41"/>
    </sheetView>
  </sheetViews>
  <sheetFormatPr defaultRowHeight="14.4" x14ac:dyDescent="0.3"/>
  <cols>
    <col min="1" max="1" width="22" style="2" customWidth="1"/>
    <col min="2" max="2" width="45.6640625" style="2" customWidth="1"/>
    <col min="3" max="3" width="17.109375" style="2" customWidth="1"/>
    <col min="4" max="4" width="27.44140625" style="2" customWidth="1"/>
    <col min="5" max="5" width="23.33203125" customWidth="1"/>
    <col min="6" max="6" width="17.109375" customWidth="1"/>
    <col min="7" max="7" width="11.21875" customWidth="1"/>
    <col min="8" max="8" width="18.6640625" customWidth="1"/>
  </cols>
  <sheetData>
    <row r="1" spans="1:8" ht="16.2" thickBot="1" x14ac:dyDescent="0.35">
      <c r="A1" s="52"/>
      <c r="B1" s="53" t="s">
        <v>66</v>
      </c>
      <c r="C1" s="54"/>
      <c r="D1" s="55"/>
      <c r="E1" t="s">
        <v>73</v>
      </c>
      <c r="F1" t="s">
        <v>73</v>
      </c>
    </row>
    <row r="2" spans="1:8" s="5" customFormat="1" ht="16.2" thickBot="1" x14ac:dyDescent="0.35">
      <c r="A2" s="49" t="s">
        <v>0</v>
      </c>
      <c r="B2" s="50" t="s">
        <v>4</v>
      </c>
      <c r="C2" s="50" t="s">
        <v>1</v>
      </c>
      <c r="D2" s="51" t="s">
        <v>2</v>
      </c>
      <c r="E2" s="61" t="s">
        <v>70</v>
      </c>
      <c r="F2" s="61" t="s">
        <v>72</v>
      </c>
      <c r="G2" s="61" t="s">
        <v>74</v>
      </c>
      <c r="H2" s="61" t="s">
        <v>75</v>
      </c>
    </row>
    <row r="3" spans="1:8" s="1" customFormat="1" x14ac:dyDescent="0.3">
      <c r="A3" s="7" t="s">
        <v>3</v>
      </c>
      <c r="B3" s="8" t="s">
        <v>65</v>
      </c>
      <c r="C3" s="9">
        <v>173562</v>
      </c>
      <c r="D3" s="10" t="s">
        <v>5</v>
      </c>
      <c r="E3" s="2" t="str">
        <f>IF(C3&gt;=200100,"HIGH PRICE","LOW PRICE")</f>
        <v>LOW PRICE</v>
      </c>
      <c r="F3" s="2" t="str">
        <f>RIGHT(A3,5)</f>
        <v>T 350</v>
      </c>
      <c r="G3" s="2" t="str">
        <f>LEFT(B3,6)</f>
        <v>MILLIT</v>
      </c>
      <c r="H3" s="2" t="str">
        <f>MID(B3,8,18)</f>
        <v>RY BLACK , MILLTAR</v>
      </c>
    </row>
    <row r="4" spans="1:8" x14ac:dyDescent="0.3">
      <c r="A4" s="7" t="s">
        <v>3</v>
      </c>
      <c r="B4" s="8" t="s">
        <v>6</v>
      </c>
      <c r="C4" s="9">
        <v>179000</v>
      </c>
      <c r="D4" s="11" t="s">
        <v>5</v>
      </c>
      <c r="E4" s="2" t="str">
        <f>IF(C4&gt;=200100,"HIGH PRICE","LOW PRICE")</f>
        <v>LOW PRICE</v>
      </c>
      <c r="F4" s="2" t="str">
        <f>RIGHT(A4,5)</f>
        <v>T 350</v>
      </c>
      <c r="G4" s="2" t="str">
        <f>LEFT(B4,6)</f>
        <v>MILLIT</v>
      </c>
      <c r="H4" s="2" t="str">
        <f>MID(B4,8,18)</f>
        <v>RY SILVER BLACK, M</v>
      </c>
    </row>
    <row r="5" spans="1:8" x14ac:dyDescent="0.3">
      <c r="A5" s="7" t="s">
        <v>3</v>
      </c>
      <c r="B5" s="8" t="s">
        <v>7</v>
      </c>
      <c r="C5" s="12">
        <v>197436</v>
      </c>
      <c r="D5" s="10" t="s">
        <v>5</v>
      </c>
      <c r="E5" s="2" t="str">
        <f>IF(C5&gt;=200100,"HIGH PRICE","LOW PRICE")</f>
        <v>LOW PRICE</v>
      </c>
      <c r="F5" s="2" t="str">
        <f>RIGHT(A5,5)</f>
        <v>T 350</v>
      </c>
      <c r="G5" s="2" t="str">
        <f>LEFT(B5,6)</f>
        <v>THE ST</v>
      </c>
      <c r="H5" s="2" t="str">
        <f>MID(B5,8,18)</f>
        <v>NDARD BLACK, THE S</v>
      </c>
    </row>
    <row r="6" spans="1:8" x14ac:dyDescent="0.3">
      <c r="A6" s="7" t="s">
        <v>3</v>
      </c>
      <c r="B6" s="8" t="s">
        <v>8</v>
      </c>
      <c r="C6" s="9">
        <v>215801</v>
      </c>
      <c r="D6" s="10" t="s">
        <v>5</v>
      </c>
      <c r="E6" s="2" t="str">
        <f>IF(C6&gt;=200100,"HIGH PRICE","LOW PRICE")</f>
        <v>HIGH PRICE</v>
      </c>
      <c r="F6" s="2" t="str">
        <f>RIGHT(A6,5)</f>
        <v>T 350</v>
      </c>
      <c r="G6" s="2" t="str">
        <f>LEFT(B6,6)</f>
        <v xml:space="preserve">BLACK </v>
      </c>
      <c r="H6" s="2" t="str">
        <f>MID(B6,8,18)</f>
        <v>OLD</v>
      </c>
    </row>
    <row r="7" spans="1:8" x14ac:dyDescent="0.3">
      <c r="A7" s="13" t="s">
        <v>9</v>
      </c>
      <c r="B7" s="14" t="s">
        <v>11</v>
      </c>
      <c r="C7" s="15">
        <v>149900</v>
      </c>
      <c r="D7" s="16" t="s">
        <v>10</v>
      </c>
      <c r="E7" s="2" t="str">
        <f>IF(C7&gt;=200100,"HIGH PRICE","LOW PRICE")</f>
        <v>LOW PRICE</v>
      </c>
      <c r="F7" s="2" t="str">
        <f>RIGHT(A7,5)</f>
        <v xml:space="preserve"> 350 </v>
      </c>
      <c r="G7" s="2" t="str">
        <f>LEFT(B7,6)</f>
        <v>FACTOR</v>
      </c>
      <c r="H7" s="2" t="str">
        <f>MID(B7,8,18)</f>
        <v xml:space="preserve"> BLACK, FACTORY SI</v>
      </c>
    </row>
    <row r="8" spans="1:8" x14ac:dyDescent="0.3">
      <c r="A8" s="13" t="s">
        <v>9</v>
      </c>
      <c r="B8" s="14" t="s">
        <v>12</v>
      </c>
      <c r="C8" s="15">
        <v>169656</v>
      </c>
      <c r="D8" s="16" t="s">
        <v>13</v>
      </c>
      <c r="E8" s="2" t="str">
        <f>IF(C8&gt;=200100,"HIGH PRICE","LOW PRICE")</f>
        <v>LOW PRICE</v>
      </c>
      <c r="F8" s="2" t="str">
        <f>RIGHT(A8,5)</f>
        <v xml:space="preserve"> 350 </v>
      </c>
      <c r="G8" s="2" t="str">
        <f>LEFT(B8,6)</f>
        <v>DAPPER</v>
      </c>
      <c r="H8" s="2" t="str">
        <f>MID(B8,8,18)</f>
        <v>WHITE, DAPPER GREY</v>
      </c>
    </row>
    <row r="9" spans="1:8" x14ac:dyDescent="0.3">
      <c r="A9" s="13" t="s">
        <v>9</v>
      </c>
      <c r="B9" s="14" t="s">
        <v>14</v>
      </c>
      <c r="C9" s="15">
        <v>174655</v>
      </c>
      <c r="D9" s="16" t="s">
        <v>13</v>
      </c>
      <c r="E9" s="2" t="str">
        <f>IF(C9&gt;=200100,"HIGH PRICE","LOW PRICE")</f>
        <v>LOW PRICE</v>
      </c>
      <c r="F9" s="2" t="str">
        <f>RIGHT(A9,5)</f>
        <v xml:space="preserve"> 350 </v>
      </c>
      <c r="G9" s="2" t="str">
        <f>LEFT(B9,6)</f>
        <v xml:space="preserve">REBEL </v>
      </c>
      <c r="H9" s="2" t="str">
        <f>MID(B9,8,18)</f>
        <v xml:space="preserve">LUE, REBEL BLACK, </v>
      </c>
    </row>
    <row r="10" spans="1:8" x14ac:dyDescent="0.3">
      <c r="A10" s="17" t="s">
        <v>15</v>
      </c>
      <c r="B10" s="18" t="s">
        <v>16</v>
      </c>
      <c r="C10" s="19">
        <v>193080</v>
      </c>
      <c r="D10" s="20" t="s">
        <v>18</v>
      </c>
      <c r="E10" s="2" t="str">
        <f>IF(C10&gt;=200100,"HIGH PRICE","LOW PRICE")</f>
        <v>LOW PRICE</v>
      </c>
      <c r="F10" s="2" t="str">
        <f>RIGHT(A10,5)</f>
        <v>C 350</v>
      </c>
      <c r="G10" s="2" t="str">
        <f>LEFT(B10,6)</f>
        <v>REDDIT</v>
      </c>
      <c r="H10" s="2" t="str">
        <f>MID(B10,8,18)</f>
        <v>H GREY, REDDITCH R</v>
      </c>
    </row>
    <row r="11" spans="1:8" x14ac:dyDescent="0.3">
      <c r="A11" s="17" t="s">
        <v>15</v>
      </c>
      <c r="B11" s="18" t="s">
        <v>17</v>
      </c>
      <c r="C11" s="19">
        <v>195919</v>
      </c>
      <c r="D11" s="20" t="s">
        <v>18</v>
      </c>
      <c r="E11" s="2" t="str">
        <f>IF(C11&gt;=200100,"HIGH PRICE","LOW PRICE")</f>
        <v>LOW PRICE</v>
      </c>
      <c r="F11" s="2" t="str">
        <f>RIGHT(A11,5)</f>
        <v>C 350</v>
      </c>
      <c r="G11" s="2" t="str">
        <f>LEFT(B11,6)</f>
        <v>HALCYO</v>
      </c>
      <c r="H11" s="2" t="str">
        <f>MID(B11,8,18)</f>
        <v xml:space="preserve"> BLACK, HALCYON GR</v>
      </c>
    </row>
    <row r="12" spans="1:8" x14ac:dyDescent="0.3">
      <c r="A12" s="17" t="s">
        <v>15</v>
      </c>
      <c r="B12" s="68" t="s">
        <v>17</v>
      </c>
      <c r="C12" s="69">
        <v>199900</v>
      </c>
      <c r="D12" s="20" t="s">
        <v>19</v>
      </c>
      <c r="E12" s="2" t="str">
        <f>IF(C12&gt;=200100,"HIGH PRICE","LOW PRICE")</f>
        <v>LOW PRICE</v>
      </c>
      <c r="F12" s="2" t="str">
        <f>RIGHT(A12,5)</f>
        <v>C 350</v>
      </c>
      <c r="G12" s="2" t="str">
        <f>LEFT(B12,6)</f>
        <v>HALCYO</v>
      </c>
      <c r="H12" s="2" t="str">
        <f>MID(B12,8,18)</f>
        <v xml:space="preserve"> BLACK, HALCYON GR</v>
      </c>
    </row>
    <row r="13" spans="1:8" x14ac:dyDescent="0.3">
      <c r="A13" s="17" t="s">
        <v>15</v>
      </c>
      <c r="B13" s="18" t="s">
        <v>20</v>
      </c>
      <c r="C13" s="19">
        <v>213852</v>
      </c>
      <c r="D13" s="20" t="s">
        <v>19</v>
      </c>
      <c r="E13" s="2" t="str">
        <f>IF(C13&gt;=200100,"HIGH PRICE","LOW PRICE")</f>
        <v>HIGH PRICE</v>
      </c>
      <c r="F13" s="2" t="str">
        <f>RIGHT(A13,5)</f>
        <v>C 350</v>
      </c>
      <c r="G13" s="2" t="str">
        <f>LEFT(B13,6)</f>
        <v>SIGNAL</v>
      </c>
      <c r="H13" s="2" t="str">
        <f>MID(B13,8,18)</f>
        <v xml:space="preserve"> MARSH GREY, SIGNA</v>
      </c>
    </row>
    <row r="14" spans="1:8" x14ac:dyDescent="0.3">
      <c r="A14" s="17" t="s">
        <v>15</v>
      </c>
      <c r="B14" s="18" t="s">
        <v>21</v>
      </c>
      <c r="C14" s="19">
        <v>220991</v>
      </c>
      <c r="D14" s="20" t="s">
        <v>19</v>
      </c>
      <c r="E14" s="2" t="str">
        <f>IF(C14&gt;=200100,"HIGH PRICE","LOW PRICE")</f>
        <v>HIGH PRICE</v>
      </c>
      <c r="F14" s="2" t="str">
        <f>RIGHT(A14,5)</f>
        <v>C 350</v>
      </c>
      <c r="G14" s="2" t="str">
        <f>LEFT(B14,6)</f>
        <v>DARK S</v>
      </c>
      <c r="H14" s="2" t="str">
        <f>MID(B14,8,18)</f>
        <v>ALTH BLACK, DARK G</v>
      </c>
    </row>
    <row r="15" spans="1:8" x14ac:dyDescent="0.3">
      <c r="A15" s="17" t="s">
        <v>15</v>
      </c>
      <c r="B15" s="18" t="s">
        <v>22</v>
      </c>
      <c r="C15" s="19">
        <v>224755</v>
      </c>
      <c r="D15" s="20" t="s">
        <v>19</v>
      </c>
      <c r="E15" s="2" t="str">
        <f>IF(C15&gt;=200100,"HIGH PRICE","LOW PRICE")</f>
        <v>HIGH PRICE</v>
      </c>
      <c r="F15" s="2" t="str">
        <f>RIGHT(A15,5)</f>
        <v>C 350</v>
      </c>
      <c r="G15" s="2" t="str">
        <f>LEFT(B15,6)</f>
        <v xml:space="preserve">CROME </v>
      </c>
      <c r="H15" s="2" t="str">
        <f>MID(B15,8,18)</f>
        <v>RONZE, CROME RED</v>
      </c>
    </row>
    <row r="16" spans="1:8" x14ac:dyDescent="0.3">
      <c r="A16" s="21" t="s">
        <v>24</v>
      </c>
      <c r="B16" s="22" t="s">
        <v>25</v>
      </c>
      <c r="C16" s="23">
        <v>199942</v>
      </c>
      <c r="D16" s="24" t="s">
        <v>23</v>
      </c>
      <c r="E16" s="2" t="str">
        <f>IF(C16&gt;=200100,"HIGH PRICE","LOW PRICE")</f>
        <v>LOW PRICE</v>
      </c>
      <c r="F16" s="2" t="str">
        <f>RIGHT(A16,5)</f>
        <v>R 350</v>
      </c>
      <c r="G16" s="2" t="str">
        <f>LEFT(B16,6)</f>
        <v>FIREBA</v>
      </c>
      <c r="H16" s="2" t="str">
        <f>MID(B16,8,18)</f>
        <v>L BLACK, RED, BLUE</v>
      </c>
    </row>
    <row r="17" spans="1:8" x14ac:dyDescent="0.3">
      <c r="A17" s="21" t="s">
        <v>24</v>
      </c>
      <c r="B17" s="22" t="s">
        <v>26</v>
      </c>
      <c r="C17" s="23">
        <v>215900</v>
      </c>
      <c r="D17" s="24" t="s">
        <v>29</v>
      </c>
      <c r="E17" s="2" t="str">
        <f>IF(C17&gt;=200100,"HIGH PRICE","LOW PRICE")</f>
        <v>HIGH PRICE</v>
      </c>
      <c r="F17" s="2" t="str">
        <f>RIGHT(A17,5)</f>
        <v>R 350</v>
      </c>
      <c r="G17" s="2" t="str">
        <f>LEFT(B17,6)</f>
        <v>STELLA</v>
      </c>
      <c r="H17" s="2" t="str">
        <f>MID(B17,8,18)</f>
        <v xml:space="preserve"> BLUE, RED, BLACK</v>
      </c>
    </row>
    <row r="18" spans="1:8" x14ac:dyDescent="0.3">
      <c r="A18" s="21" t="s">
        <v>24</v>
      </c>
      <c r="B18" s="22" t="s">
        <v>27</v>
      </c>
      <c r="C18" s="23">
        <v>219900</v>
      </c>
      <c r="D18" s="24" t="s">
        <v>30</v>
      </c>
      <c r="E18" s="2" t="str">
        <f>IF(C18&gt;=200100,"HIGH PRICE","LOW PRICE")</f>
        <v>HIGH PRICE</v>
      </c>
      <c r="F18" s="2" t="str">
        <f>RIGHT(A18,5)</f>
        <v>R 350</v>
      </c>
      <c r="G18" s="2" t="str">
        <f>LEFT(B18,6)</f>
        <v>AURORA</v>
      </c>
      <c r="H18" s="2" t="str">
        <f>MID(B18,8,18)</f>
        <v>BLUE, GREEN, BLACK</v>
      </c>
    </row>
    <row r="19" spans="1:8" x14ac:dyDescent="0.3">
      <c r="A19" s="21" t="s">
        <v>24</v>
      </c>
      <c r="B19" s="22" t="s">
        <v>28</v>
      </c>
      <c r="C19" s="23">
        <v>229900</v>
      </c>
      <c r="D19" s="24" t="s">
        <v>31</v>
      </c>
      <c r="E19" s="2" t="str">
        <f>IF(C19&gt;=200100,"HIGH PRICE","LOW PRICE")</f>
        <v>HIGH PRICE</v>
      </c>
      <c r="F19" s="2" t="str">
        <f>RIGHT(A19,5)</f>
        <v>R 350</v>
      </c>
      <c r="G19" s="2" t="str">
        <f>LEFT(B19,6)</f>
        <v>SUPERN</v>
      </c>
      <c r="H19" s="2" t="str">
        <f>MID(B19,8,18)</f>
        <v>VA BLUE, RED</v>
      </c>
    </row>
    <row r="20" spans="1:8" x14ac:dyDescent="0.3">
      <c r="A20" s="25" t="s">
        <v>32</v>
      </c>
      <c r="B20" s="26" t="s">
        <v>33</v>
      </c>
      <c r="C20" s="27">
        <v>203210</v>
      </c>
      <c r="D20" s="28" t="s">
        <v>36</v>
      </c>
      <c r="E20" s="2" t="str">
        <f>IF(C20&gt;=200100,"HIGH PRICE","LOW PRICE")</f>
        <v>HIGH PRICE</v>
      </c>
      <c r="F20" s="2" t="str">
        <f>RIGHT(A20,5)</f>
        <v>N 411</v>
      </c>
      <c r="G20" s="2" t="str">
        <f>LEFT(B20,6)</f>
        <v>GRAPHI</v>
      </c>
      <c r="H20" s="2" t="str">
        <f>MID(B20,8,18)</f>
        <v>E YELLOW, RED, BLU</v>
      </c>
    </row>
    <row r="21" spans="1:8" x14ac:dyDescent="0.3">
      <c r="A21" s="25" t="s">
        <v>32</v>
      </c>
      <c r="B21" s="26" t="s">
        <v>34</v>
      </c>
      <c r="C21" s="27">
        <v>208257</v>
      </c>
      <c r="D21" s="28" t="s">
        <v>36</v>
      </c>
      <c r="E21" s="2" t="str">
        <f>IF(C21&gt;=200100,"HIGH PRICE","LOW PRICE")</f>
        <v>HIGH PRICE</v>
      </c>
      <c r="F21" s="2" t="str">
        <f>RIGHT(A21,5)</f>
        <v>N 411</v>
      </c>
      <c r="G21" s="2" t="str">
        <f>LEFT(B21,6)</f>
        <v>SKYLIN</v>
      </c>
      <c r="H21" s="2" t="str">
        <f>MID(B21,8,18)</f>
        <v xml:space="preserve"> BLUE, BLAZING BLA</v>
      </c>
    </row>
    <row r="22" spans="1:8" x14ac:dyDescent="0.3">
      <c r="A22" s="25" t="s">
        <v>32</v>
      </c>
      <c r="B22" s="26" t="s">
        <v>35</v>
      </c>
      <c r="C22" s="27">
        <v>211984</v>
      </c>
      <c r="D22" s="28" t="s">
        <v>36</v>
      </c>
      <c r="E22" s="2" t="str">
        <f>IF(C22&gt;=200100,"HIGH PRICE","LOW PRICE")</f>
        <v>HIGH PRICE</v>
      </c>
      <c r="F22" s="2" t="str">
        <f>RIGHT(A22,5)</f>
        <v>N 411</v>
      </c>
      <c r="G22" s="2" t="str">
        <f>LEFT(B22,6)</f>
        <v xml:space="preserve">WHITE </v>
      </c>
      <c r="H22" s="2" t="str">
        <f>MID(B22,8,18)</f>
        <v>LAME, SILVER SPIRI</v>
      </c>
    </row>
    <row r="23" spans="1:8" x14ac:dyDescent="0.3">
      <c r="A23" s="29" t="s">
        <v>37</v>
      </c>
      <c r="B23" s="30" t="s">
        <v>38</v>
      </c>
      <c r="C23" s="31">
        <v>285000</v>
      </c>
      <c r="D23" s="32" t="s">
        <v>41</v>
      </c>
      <c r="E23" s="2" t="str">
        <f>IF(C23&gt;=200100,"HIGH PRICE","LOW PRICE")</f>
        <v>HIGH PRICE</v>
      </c>
      <c r="F23" s="2" t="str">
        <f>RIGHT(A23,5)</f>
        <v>N 450</v>
      </c>
      <c r="G23" s="2" t="str">
        <f>LEFT(B23,6)</f>
        <v>KAZA B</v>
      </c>
      <c r="H23" s="2" t="str">
        <f>MID(B23,8,18)</f>
        <v>OWN</v>
      </c>
    </row>
    <row r="24" spans="1:8" x14ac:dyDescent="0.3">
      <c r="A24" s="29" t="s">
        <v>37</v>
      </c>
      <c r="B24" s="30" t="s">
        <v>39</v>
      </c>
      <c r="C24" s="31">
        <v>289000</v>
      </c>
      <c r="D24" s="32" t="s">
        <v>41</v>
      </c>
      <c r="E24" s="2" t="str">
        <f>IF(C24&gt;=200100,"HIGH PRICE","LOW PRICE")</f>
        <v>HIGH PRICE</v>
      </c>
      <c r="F24" s="2" t="str">
        <f>RIGHT(A24,5)</f>
        <v>N 450</v>
      </c>
      <c r="G24" s="2" t="str">
        <f>LEFT(B24,6)</f>
        <v xml:space="preserve">SLATE </v>
      </c>
      <c r="H24" s="2" t="str">
        <f>MID(B24,8,18)</f>
        <v>IMALAYAN SALT, SLA</v>
      </c>
    </row>
    <row r="25" spans="1:8" x14ac:dyDescent="0.3">
      <c r="A25" s="29" t="s">
        <v>37</v>
      </c>
      <c r="B25" s="30" t="s">
        <v>40</v>
      </c>
      <c r="C25" s="31">
        <v>293000</v>
      </c>
      <c r="D25" s="32" t="s">
        <v>41</v>
      </c>
      <c r="E25" s="2" t="str">
        <f>IF(C25&gt;=200100,"HIGH PRICE","LOW PRICE")</f>
        <v>HIGH PRICE</v>
      </c>
      <c r="F25" s="2" t="str">
        <f>RIGHT(A25,5)</f>
        <v>N 450</v>
      </c>
      <c r="G25" s="2" t="str">
        <f>LEFT(B25,6)</f>
        <v xml:space="preserve">KAMET </v>
      </c>
      <c r="H25" s="2" t="str">
        <f>MID(B25,8,18)</f>
        <v>HITE</v>
      </c>
    </row>
    <row r="26" spans="1:8" x14ac:dyDescent="0.3">
      <c r="A26" s="29" t="s">
        <v>37</v>
      </c>
      <c r="B26" s="30" t="s">
        <v>42</v>
      </c>
      <c r="C26" s="31">
        <v>298000</v>
      </c>
      <c r="D26" s="32" t="s">
        <v>41</v>
      </c>
      <c r="E26" s="2" t="str">
        <f>IF(C26&gt;=200100,"HIGH PRICE","LOW PRICE")</f>
        <v>HIGH PRICE</v>
      </c>
      <c r="F26" s="2" t="str">
        <f>RIGHT(A26,5)</f>
        <v>N 450</v>
      </c>
      <c r="G26" s="2" t="str">
        <f>LEFT(B26,6)</f>
        <v xml:space="preserve">HANLE </v>
      </c>
      <c r="H26" s="2" t="str">
        <f>MID(B26,8,18)</f>
        <v>LACK</v>
      </c>
    </row>
    <row r="27" spans="1:8" x14ac:dyDescent="0.3">
      <c r="A27" s="33" t="s">
        <v>43</v>
      </c>
      <c r="B27" s="34" t="s">
        <v>47</v>
      </c>
      <c r="C27" s="35">
        <v>301000</v>
      </c>
      <c r="D27" s="36" t="s">
        <v>61</v>
      </c>
      <c r="E27" s="2" t="str">
        <f>IF(C27&gt;=200100,"HIGH PRICE","LOW PRICE")</f>
        <v>HIGH PRICE</v>
      </c>
      <c r="F27" s="2" t="str">
        <f>RIGHT(A27,5)</f>
        <v>R 650</v>
      </c>
      <c r="G27" s="2" t="str">
        <f>LEFT(B27,6)</f>
        <v>CANYON</v>
      </c>
      <c r="H27" s="2" t="str">
        <f>MID(B27,8,18)</f>
        <v>RED, CALI GREEN</v>
      </c>
    </row>
    <row r="28" spans="1:8" x14ac:dyDescent="0.3">
      <c r="A28" s="33" t="s">
        <v>43</v>
      </c>
      <c r="B28" s="34" t="s">
        <v>48</v>
      </c>
      <c r="C28" s="35">
        <v>309000</v>
      </c>
      <c r="D28" s="36" t="s">
        <v>61</v>
      </c>
      <c r="E28" s="2" t="str">
        <f>IF(C28&gt;=200100,"HIGH PRICE","LOW PRICE")</f>
        <v>HIGH PRICE</v>
      </c>
      <c r="F28" s="2" t="str">
        <f>RIGHT(A28,5)</f>
        <v>R 650</v>
      </c>
      <c r="G28" s="2" t="str">
        <f>LEFT(B28,6)</f>
        <v>SUNSET</v>
      </c>
      <c r="H28" s="2" t="str">
        <f>MID(B28,8,18)</f>
        <v>STRIP BLACK, BLACK</v>
      </c>
    </row>
    <row r="29" spans="1:8" x14ac:dyDescent="0.3">
      <c r="A29" s="33" t="s">
        <v>43</v>
      </c>
      <c r="B29" s="34" t="s">
        <v>49</v>
      </c>
      <c r="C29" s="35">
        <v>319000</v>
      </c>
      <c r="D29" s="36" t="s">
        <v>62</v>
      </c>
      <c r="E29" s="2" t="str">
        <f>IF(C29&gt;=200100,"HIGH PRICE","LOW PRICE")</f>
        <v>HIGH PRICE</v>
      </c>
      <c r="F29" s="2" t="str">
        <f>RIGHT(A29,5)</f>
        <v>R 650</v>
      </c>
      <c r="G29" s="2" t="str">
        <f>LEFT(B29,6)</f>
        <v>BARCEL</v>
      </c>
      <c r="H29" s="2" t="str">
        <f>MID(B29,8,18)</f>
        <v>NA BLUE, BLACKRAY</v>
      </c>
    </row>
    <row r="30" spans="1:8" x14ac:dyDescent="0.3">
      <c r="A30" s="33" t="s">
        <v>43</v>
      </c>
      <c r="B30" s="34" t="s">
        <v>50</v>
      </c>
      <c r="C30" s="35">
        <v>328000</v>
      </c>
      <c r="D30" s="36" t="s">
        <v>61</v>
      </c>
      <c r="E30" s="2" t="str">
        <f>IF(C30&gt;=200100,"HIGH PRICE","LOW PRICE")</f>
        <v>HIGH PRICE</v>
      </c>
      <c r="F30" s="2" t="str">
        <f>RIGHT(A30,5)</f>
        <v>R 650</v>
      </c>
      <c r="G30" s="2" t="str">
        <f>LEFT(B30,6)</f>
        <v>MARK T</v>
      </c>
      <c r="H30" s="2" t="str">
        <f>MID(B30,8,18)</f>
        <v>O CROME</v>
      </c>
    </row>
    <row r="31" spans="1:8" x14ac:dyDescent="0.3">
      <c r="A31" s="37" t="s">
        <v>44</v>
      </c>
      <c r="B31" s="38" t="s">
        <v>51</v>
      </c>
      <c r="C31" s="39">
        <v>317000</v>
      </c>
      <c r="D31" s="40" t="s">
        <v>61</v>
      </c>
      <c r="E31" s="2" t="str">
        <f>IF(C31&gt;=200100,"HIGH PRICE","LOW PRICE")</f>
        <v>HIGH PRICE</v>
      </c>
      <c r="F31" s="2" t="str">
        <f>RIGHT(A31,5)</f>
        <v>T 650</v>
      </c>
      <c r="G31" s="2" t="str">
        <f>LEFT(B31,6)</f>
        <v>ROCKER</v>
      </c>
      <c r="H31" s="2" t="str">
        <f>MID(B31,8,18)</f>
        <v>RED, BRITISH RACIN</v>
      </c>
    </row>
    <row r="32" spans="1:8" x14ac:dyDescent="0.3">
      <c r="A32" s="37" t="s">
        <v>44</v>
      </c>
      <c r="B32" s="38" t="s">
        <v>52</v>
      </c>
      <c r="C32" s="39">
        <v>327000</v>
      </c>
      <c r="D32" s="40" t="s">
        <v>61</v>
      </c>
      <c r="E32" s="2" t="str">
        <f>IF(C32&gt;=200100,"HIGH PRICE","LOW PRICE")</f>
        <v>HIGH PRICE</v>
      </c>
      <c r="F32" s="2" t="str">
        <f>RIGHT(A32,5)</f>
        <v>T 650</v>
      </c>
      <c r="G32" s="2" t="str">
        <f>LEFT(B32,6)</f>
        <v>DUX DE</v>
      </c>
      <c r="H32" s="2" t="str">
        <f>MID(B32,8,18)</f>
        <v>UXUE</v>
      </c>
    </row>
    <row r="33" spans="1:8" x14ac:dyDescent="0.3">
      <c r="A33" s="37" t="s">
        <v>44</v>
      </c>
      <c r="B33" s="38" t="s">
        <v>53</v>
      </c>
      <c r="C33" s="39">
        <v>337000</v>
      </c>
      <c r="D33" s="40" t="s">
        <v>62</v>
      </c>
      <c r="E33" s="2" t="str">
        <f>IF(C33&gt;=200100,"HIGH PRICE","LOW PRICE")</f>
        <v>HIGH PRICE</v>
      </c>
      <c r="F33" s="2" t="str">
        <f>RIGHT(A33,5)</f>
        <v>T 650</v>
      </c>
      <c r="G33" s="2" t="str">
        <f>LEFT(B33,6)</f>
        <v>APEX G</v>
      </c>
      <c r="H33" s="2" t="str">
        <f>MID(B33,8,18)</f>
        <v>EY, SLIPSTREAM BLU</v>
      </c>
    </row>
    <row r="34" spans="1:8" x14ac:dyDescent="0.3">
      <c r="A34" s="37" t="s">
        <v>44</v>
      </c>
      <c r="B34" s="38" t="s">
        <v>54</v>
      </c>
      <c r="C34" s="39">
        <v>342000</v>
      </c>
      <c r="D34" s="40" t="s">
        <v>61</v>
      </c>
      <c r="E34" s="2" t="str">
        <f>IF(C34&gt;=200100,"HIGH PRICE","LOW PRICE")</f>
        <v>HIGH PRICE</v>
      </c>
      <c r="F34" s="2" t="str">
        <f>RIGHT(A34,5)</f>
        <v>T 650</v>
      </c>
      <c r="G34" s="2" t="str">
        <f>LEFT(B34,6)</f>
        <v>Mr CLE</v>
      </c>
      <c r="H34" s="2" t="str">
        <f>MID(B34,8,18)</f>
        <v>N CROME</v>
      </c>
    </row>
    <row r="35" spans="1:8" s="3" customFormat="1" x14ac:dyDescent="0.3">
      <c r="A35" s="41" t="s">
        <v>45</v>
      </c>
      <c r="B35" s="42" t="s">
        <v>55</v>
      </c>
      <c r="C35" s="43">
        <v>363900</v>
      </c>
      <c r="D35" s="44" t="s">
        <v>63</v>
      </c>
      <c r="E35" s="63" t="str">
        <f>IF(C35&gt;=200100,"HIGH PRICE","LOW PRICE")</f>
        <v>HIGH PRICE</v>
      </c>
      <c r="F35" s="63" t="str">
        <f>RIGHT(A35,5)</f>
        <v>R 650</v>
      </c>
      <c r="G35" s="63" t="str">
        <f>LEFT(B35,6)</f>
        <v>ASTRAL</v>
      </c>
      <c r="H35" s="63" t="str">
        <f>MID(B35,8,18)</f>
        <v>BLACK, ASTRAL BLUE</v>
      </c>
    </row>
    <row r="36" spans="1:8" s="3" customFormat="1" x14ac:dyDescent="0.3">
      <c r="A36" s="41" t="s">
        <v>45</v>
      </c>
      <c r="B36" s="42" t="s">
        <v>56</v>
      </c>
      <c r="C36" s="43">
        <v>379123</v>
      </c>
      <c r="D36" s="44" t="s">
        <v>63</v>
      </c>
      <c r="E36" s="63" t="str">
        <f>IF(C36&gt;=200100,"HIGH PRICE","LOW PRICE")</f>
        <v>HIGH PRICE</v>
      </c>
      <c r="F36" s="63" t="str">
        <f>RIGHT(A36,5)</f>
        <v>R 650</v>
      </c>
      <c r="G36" s="63" t="str">
        <f>LEFT(B36,6)</f>
        <v>INTERS</v>
      </c>
      <c r="H36" s="63" t="str">
        <f>MID(B36,8,18)</f>
        <v>ELLAR GREEN, INTER</v>
      </c>
    </row>
    <row r="37" spans="1:8" s="3" customFormat="1" x14ac:dyDescent="0.3">
      <c r="A37" s="41" t="s">
        <v>45</v>
      </c>
      <c r="B37" s="42" t="s">
        <v>57</v>
      </c>
      <c r="C37" s="43">
        <v>394347</v>
      </c>
      <c r="D37" s="44" t="s">
        <v>63</v>
      </c>
      <c r="E37" s="63" t="str">
        <f>IF(C37&gt;=200100,"HIGH PRICE","LOW PRICE")</f>
        <v>HIGH PRICE</v>
      </c>
      <c r="F37" s="63" t="str">
        <f>RIGHT(A37,5)</f>
        <v>R 650</v>
      </c>
      <c r="G37" s="63" t="str">
        <f>LEFT(B37,6)</f>
        <v>CELEST</v>
      </c>
      <c r="H37" s="63" t="str">
        <f>MID(B37,8,18)</f>
        <v xml:space="preserve">AL RED, CELESTIAL </v>
      </c>
    </row>
    <row r="38" spans="1:8" s="4" customFormat="1" x14ac:dyDescent="0.3">
      <c r="A38" s="45" t="s">
        <v>46</v>
      </c>
      <c r="B38" s="46" t="s">
        <v>58</v>
      </c>
      <c r="C38" s="47">
        <v>359430</v>
      </c>
      <c r="D38" s="48" t="s">
        <v>64</v>
      </c>
      <c r="E38" s="63" t="str">
        <f>IF(C38&gt;=200100,"HIGH PRICE","LOW PRICE")</f>
        <v>HIGH PRICE</v>
      </c>
      <c r="F38" s="63" t="str">
        <f>RIGHT(A38,5)</f>
        <v>N 650</v>
      </c>
      <c r="G38" s="63" t="str">
        <f>LEFT(B38,6)</f>
        <v xml:space="preserve">SHEET </v>
      </c>
      <c r="H38" s="63" t="str">
        <f>MID(B38,8,18)</f>
        <v>ETAL GREY</v>
      </c>
    </row>
    <row r="39" spans="1:8" s="4" customFormat="1" x14ac:dyDescent="0.3">
      <c r="A39" s="45" t="s">
        <v>46</v>
      </c>
      <c r="B39" s="46" t="s">
        <v>59</v>
      </c>
      <c r="C39" s="47">
        <v>370138</v>
      </c>
      <c r="D39" s="48" t="s">
        <v>64</v>
      </c>
      <c r="E39" s="63" t="str">
        <f>IF(C39&gt;=200100,"HIGH PRICE","LOW PRICE")</f>
        <v>HIGH PRICE</v>
      </c>
      <c r="F39" s="63" t="str">
        <f>RIGHT(A39,5)</f>
        <v>N 650</v>
      </c>
      <c r="G39" s="63" t="str">
        <f>LEFT(B39,6)</f>
        <v xml:space="preserve">GREEN </v>
      </c>
      <c r="H39" s="63" t="str">
        <f>MID(B39,8,18)</f>
        <v>RILL, PLASMA BLUE</v>
      </c>
    </row>
    <row r="40" spans="1:8" s="4" customFormat="1" ht="15" thickBot="1" x14ac:dyDescent="0.35">
      <c r="A40" s="56" t="s">
        <v>46</v>
      </c>
      <c r="B40" s="57" t="s">
        <v>60</v>
      </c>
      <c r="C40" s="58">
        <v>373000</v>
      </c>
      <c r="D40" s="59" t="s">
        <v>64</v>
      </c>
      <c r="E40" s="63" t="str">
        <f>IF(C40&gt;=200100,"HIGH PRICE","LOW PRICE")</f>
        <v>HIGH PRICE</v>
      </c>
      <c r="F40" s="63" t="str">
        <f>RIGHT(A40,5)</f>
        <v>N 650</v>
      </c>
      <c r="G40" s="63" t="str">
        <f>LEFT(B40,6)</f>
        <v>STENCI</v>
      </c>
      <c r="H40" s="63" t="str">
        <f>MID(B40,8,18)</f>
        <v xml:space="preserve"> WHITE</v>
      </c>
    </row>
    <row r="41" spans="1:8" ht="15.6" thickTop="1" thickBot="1" x14ac:dyDescent="0.35">
      <c r="A41" s="67">
        <f>SUBTOTAL(103,Table1[[MODEL NAME ]])</f>
        <v>38</v>
      </c>
      <c r="B41" s="6"/>
      <c r="C41" s="66">
        <f>SUBTOTAL(109,Table1[PRICE])</f>
        <v>9982538</v>
      </c>
    </row>
    <row r="42" spans="1:8" ht="15" thickTop="1" x14ac:dyDescent="0.3">
      <c r="B42" s="60" t="s">
        <v>76</v>
      </c>
      <c r="C42" s="65">
        <f>SUM(Table1[PRICE])</f>
        <v>9982538</v>
      </c>
    </row>
    <row r="43" spans="1:8" x14ac:dyDescent="0.3">
      <c r="B43" s="64" t="s">
        <v>77</v>
      </c>
      <c r="C43" s="2">
        <v>38</v>
      </c>
    </row>
    <row r="44" spans="1:8" x14ac:dyDescent="0.3">
      <c r="B44" s="60" t="s">
        <v>78</v>
      </c>
      <c r="C44" s="2">
        <f>MIN(Table1[PRICE])</f>
        <v>149900</v>
      </c>
    </row>
    <row r="45" spans="1:8" x14ac:dyDescent="0.3">
      <c r="B45" s="60" t="s">
        <v>79</v>
      </c>
      <c r="C45" s="2">
        <f>MAX(Table1[PRICE])</f>
        <v>394347</v>
      </c>
    </row>
    <row r="46" spans="1:8" x14ac:dyDescent="0.3">
      <c r="B46" s="60" t="s">
        <v>80</v>
      </c>
      <c r="C46" s="2">
        <f>AVERAGE(Table1[PRICE])</f>
        <v>262698.36842105264</v>
      </c>
    </row>
    <row r="47" spans="1:8" x14ac:dyDescent="0.3">
      <c r="B47" s="64" t="s">
        <v>81</v>
      </c>
      <c r="C47" s="62" t="s">
        <v>68</v>
      </c>
      <c r="D47" s="62" t="s">
        <v>69</v>
      </c>
    </row>
    <row r="48" spans="1:8" x14ac:dyDescent="0.3">
      <c r="B48" s="64" t="s">
        <v>67</v>
      </c>
      <c r="C48" s="2">
        <f>SUMIF(Table1[PRICE HIGH /LOW],"HIGH PRICE",Table1[PRICE])</f>
        <v>8149488</v>
      </c>
      <c r="D48" s="2">
        <f>SUMIF(Table1[PRICE HIGH /LOW],"LOW PRICE",Table1[PRICE])</f>
        <v>1833050</v>
      </c>
    </row>
    <row r="49" spans="2:4" x14ac:dyDescent="0.3">
      <c r="B49" s="64" t="s">
        <v>71</v>
      </c>
      <c r="C49" s="2">
        <f>COUNTIF(Table1[PRICE HIGH /LOW],"HIGH PRICE")</f>
        <v>28</v>
      </c>
      <c r="D49" s="2">
        <f>COUNTIF(Table1[PRICE HIGH /LOW],"LOW PRICE")</f>
        <v>10</v>
      </c>
    </row>
  </sheetData>
  <sortState xmlns:xlrd2="http://schemas.microsoft.com/office/spreadsheetml/2017/richdata2" ref="A2:D2">
    <sortCondition ref="B2"/>
  </sortState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 e</dc:creator>
  <cp:lastModifiedBy>jishnu e</cp:lastModifiedBy>
  <dcterms:created xsi:type="dcterms:W3CDTF">2024-05-07T09:33:21Z</dcterms:created>
  <dcterms:modified xsi:type="dcterms:W3CDTF">2024-05-21T10:44:02Z</dcterms:modified>
</cp:coreProperties>
</file>