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c5367e7870d7541/Documents/data science/assisements/"/>
    </mc:Choice>
  </mc:AlternateContent>
  <xr:revisionPtr revIDLastSave="72" documentId="8_{A6720198-1338-4AFE-A4D9-FB08D5DA3266}" xr6:coauthVersionLast="47" xr6:coauthVersionMax="47" xr10:uidLastSave="{F5124A7D-2546-4B26-9BA7-88A6E6D5F703}"/>
  <bookViews>
    <workbookView xWindow="-108" yWindow="-108" windowWidth="23256" windowHeight="12456" xr2:uid="{CBCB179B-165F-4F5E-B30A-49B2ACFA3F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C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F46" i="1"/>
  <c r="F45" i="1"/>
  <c r="F44" i="1"/>
  <c r="F42" i="1"/>
  <c r="F41" i="1"/>
  <c r="B41" i="1"/>
  <c r="K40" i="1"/>
  <c r="J40" i="1"/>
  <c r="I40" i="1"/>
  <c r="H40" i="1"/>
  <c r="K39" i="1"/>
  <c r="J39" i="1"/>
  <c r="I39" i="1"/>
  <c r="H39" i="1"/>
  <c r="K38" i="1"/>
  <c r="J38" i="1"/>
  <c r="I38" i="1"/>
  <c r="H38" i="1"/>
  <c r="K37" i="1"/>
  <c r="J37" i="1"/>
  <c r="I37" i="1"/>
  <c r="H37" i="1"/>
  <c r="K36" i="1"/>
  <c r="J36" i="1"/>
  <c r="I36" i="1"/>
  <c r="H36" i="1"/>
  <c r="K35" i="1"/>
  <c r="J35" i="1"/>
  <c r="I35" i="1"/>
  <c r="H35" i="1"/>
  <c r="K34" i="1"/>
  <c r="J34" i="1"/>
  <c r="I34" i="1"/>
  <c r="H34" i="1"/>
  <c r="K33" i="1"/>
  <c r="J33" i="1"/>
  <c r="I33" i="1"/>
  <c r="H33" i="1"/>
  <c r="K32" i="1"/>
  <c r="J32" i="1"/>
  <c r="I32" i="1"/>
  <c r="H32" i="1"/>
  <c r="K31" i="1"/>
  <c r="J31" i="1"/>
  <c r="I31" i="1"/>
  <c r="H31" i="1"/>
  <c r="K30" i="1"/>
  <c r="J30" i="1"/>
  <c r="I30" i="1"/>
  <c r="H30" i="1"/>
  <c r="K29" i="1"/>
  <c r="J29" i="1"/>
  <c r="I29" i="1"/>
  <c r="H29" i="1"/>
  <c r="K28" i="1"/>
  <c r="J28" i="1"/>
  <c r="I28" i="1"/>
  <c r="H28" i="1"/>
  <c r="K27" i="1"/>
  <c r="J27" i="1"/>
  <c r="I27" i="1"/>
  <c r="H27" i="1"/>
  <c r="K26" i="1"/>
  <c r="J26" i="1"/>
  <c r="I26" i="1"/>
  <c r="H26" i="1"/>
  <c r="K25" i="1"/>
  <c r="J25" i="1"/>
  <c r="I25" i="1"/>
  <c r="H25" i="1"/>
  <c r="K24" i="1"/>
  <c r="J24" i="1"/>
  <c r="I24" i="1"/>
  <c r="H24" i="1"/>
  <c r="K23" i="1"/>
  <c r="J23" i="1"/>
  <c r="I23" i="1"/>
  <c r="H23" i="1"/>
  <c r="K22" i="1"/>
  <c r="J22" i="1"/>
  <c r="I22" i="1"/>
  <c r="H22" i="1"/>
  <c r="K21" i="1"/>
  <c r="J21" i="1"/>
  <c r="I21" i="1"/>
  <c r="H21" i="1"/>
  <c r="K20" i="1"/>
  <c r="J20" i="1"/>
  <c r="I20" i="1"/>
  <c r="H20" i="1"/>
  <c r="K19" i="1"/>
  <c r="J19" i="1"/>
  <c r="I19" i="1"/>
  <c r="H19" i="1"/>
  <c r="K18" i="1"/>
  <c r="J18" i="1"/>
  <c r="I18" i="1"/>
  <c r="H18" i="1"/>
  <c r="K17" i="1"/>
  <c r="J17" i="1"/>
  <c r="I17" i="1"/>
  <c r="H17" i="1"/>
  <c r="K16" i="1"/>
  <c r="J16" i="1"/>
  <c r="I16" i="1"/>
  <c r="H16" i="1"/>
  <c r="K15" i="1"/>
  <c r="J15" i="1"/>
  <c r="I15" i="1"/>
  <c r="H15" i="1"/>
  <c r="K14" i="1"/>
  <c r="J14" i="1"/>
  <c r="I14" i="1"/>
  <c r="H14" i="1"/>
  <c r="K13" i="1"/>
  <c r="J13" i="1"/>
  <c r="I13" i="1"/>
  <c r="H13" i="1"/>
  <c r="K12" i="1"/>
  <c r="J12" i="1"/>
  <c r="I12" i="1"/>
  <c r="H12" i="1"/>
  <c r="K11" i="1"/>
  <c r="J11" i="1"/>
  <c r="I11" i="1"/>
  <c r="H11" i="1"/>
  <c r="K10" i="1"/>
  <c r="J10" i="1"/>
  <c r="I10" i="1"/>
  <c r="H10" i="1"/>
  <c r="K9" i="1"/>
  <c r="J9" i="1"/>
  <c r="I9" i="1"/>
  <c r="H9" i="1"/>
  <c r="K8" i="1"/>
  <c r="J8" i="1"/>
  <c r="I8" i="1"/>
  <c r="H8" i="1"/>
  <c r="K7" i="1"/>
  <c r="J7" i="1"/>
  <c r="I7" i="1"/>
  <c r="H7" i="1"/>
  <c r="K6" i="1"/>
  <c r="J6" i="1"/>
  <c r="I6" i="1"/>
  <c r="H6" i="1"/>
  <c r="K5" i="1"/>
  <c r="J5" i="1"/>
  <c r="I5" i="1"/>
  <c r="H5" i="1"/>
  <c r="K4" i="1"/>
  <c r="J4" i="1"/>
  <c r="I4" i="1"/>
  <c r="H4" i="1"/>
  <c r="K3" i="1"/>
  <c r="J3" i="1"/>
  <c r="I3" i="1"/>
  <c r="H3" i="1"/>
  <c r="F49" i="1" l="1"/>
  <c r="G49" i="1"/>
  <c r="F48" i="1"/>
  <c r="G48" i="1"/>
</calcChain>
</file>

<file path=xl/sharedStrings.xml><?xml version="1.0" encoding="utf-8"?>
<sst xmlns="http://schemas.openxmlformats.org/spreadsheetml/2006/main" count="138" uniqueCount="85">
  <si>
    <t>ROYAL ENFIELD MOTORCYCLE MODELS &amp; PRICE</t>
  </si>
  <si>
    <t xml:space="preserve"> </t>
  </si>
  <si>
    <t xml:space="preserve">MODEL NAME </t>
  </si>
  <si>
    <t>COLOUR</t>
  </si>
  <si>
    <t>PRICE</t>
  </si>
  <si>
    <t>CATEGORY</t>
  </si>
  <si>
    <t>PRICE HIGH /LOW</t>
  </si>
  <si>
    <t>RIGHT FUNCTIONS</t>
  </si>
  <si>
    <t>LEFT</t>
  </si>
  <si>
    <t>MID</t>
  </si>
  <si>
    <t>BULLET 350</t>
  </si>
  <si>
    <t>MILLITARY BLACK , MILLTARY RED</t>
  </si>
  <si>
    <t>350cc</t>
  </si>
  <si>
    <t>MILLITARY SILVER BLACK, MILLITARY SILVER RED</t>
  </si>
  <si>
    <t>THE STANDARD BLACK, THE STANDARD MAROON</t>
  </si>
  <si>
    <t>BLACK GOLD</t>
  </si>
  <si>
    <t xml:space="preserve">HUNTER 350 </t>
  </si>
  <si>
    <t>FACTORY BLACK, FACTORY SILVER</t>
  </si>
  <si>
    <t>350cc RETRO</t>
  </si>
  <si>
    <t>DAPPER WHITE, DAPPER GREY, DAPPER ORANGE</t>
  </si>
  <si>
    <t>350cc METRO</t>
  </si>
  <si>
    <t>REBEL BLUE, REBEL BLACK, REBEL RED</t>
  </si>
  <si>
    <t>CLASSIC 350</t>
  </si>
  <si>
    <t>REDDITCH GREY, REDDITCH RED</t>
  </si>
  <si>
    <t>350cc Single Channel ABS</t>
  </si>
  <si>
    <t>HALCYON BLACK, HALCYON GREEN</t>
  </si>
  <si>
    <t>350cc Dual Chanal ABS</t>
  </si>
  <si>
    <t>SIGNALS MARSH GREY, SIGNALS DESERT SAND</t>
  </si>
  <si>
    <t>DARK SEALTH BLACK, DARK GUNMETAL GREY</t>
  </si>
  <si>
    <t>CROME BRONZE, CROME RED</t>
  </si>
  <si>
    <t>METEOR 350</t>
  </si>
  <si>
    <t>FIREBALL BLACK, RED, BLUE, MATT GREEN</t>
  </si>
  <si>
    <t>350cc Fireball</t>
  </si>
  <si>
    <t>STELLAR BLUE, RED, BLACK</t>
  </si>
  <si>
    <t>350cc Stellar</t>
  </si>
  <si>
    <t>AURORA BLUE, GREEN, BLACK</t>
  </si>
  <si>
    <t xml:space="preserve">350cc Aurora </t>
  </si>
  <si>
    <t>SUPERNOVA BLUE, RED</t>
  </si>
  <si>
    <t xml:space="preserve"> 350cc Super Nova</t>
  </si>
  <si>
    <t>HIMALAYAN 411</t>
  </si>
  <si>
    <t>GRAPHITE YELLOW, RED, BLUE</t>
  </si>
  <si>
    <t>411cc Scram</t>
  </si>
  <si>
    <t>SKYLINE BLUE, BLAZING BLACK</t>
  </si>
  <si>
    <t>WHITE FLAME, SILVER SPIRIT</t>
  </si>
  <si>
    <t>HIMALAYAN 450</t>
  </si>
  <si>
    <t>KAZA BROWN</t>
  </si>
  <si>
    <t>450cc</t>
  </si>
  <si>
    <t>SLATE HIMALAYAN SALT, SLATE POPPY BLUE</t>
  </si>
  <si>
    <t>KAMET WHITE</t>
  </si>
  <si>
    <t>HANLE BLACK</t>
  </si>
  <si>
    <t>INTERCEPTOR 650</t>
  </si>
  <si>
    <t>CANYON RED, CALI GREEN</t>
  </si>
  <si>
    <t>650cc Twin cylinder</t>
  </si>
  <si>
    <t>SUNSET STRIP BLACK, BLACKPEARL</t>
  </si>
  <si>
    <t>BARCELONA BLUE, BLACKRAY</t>
  </si>
  <si>
    <t>650cc Twin cylinder with alloy</t>
  </si>
  <si>
    <t>MARK TWO CROME</t>
  </si>
  <si>
    <t>CONTINENTAL GT 650</t>
  </si>
  <si>
    <t>ROCKER RED, BRITISH RACING GREEN</t>
  </si>
  <si>
    <t>DUX DELUXUE</t>
  </si>
  <si>
    <t>APEX GREY, SLIPSTREAM BLUE</t>
  </si>
  <si>
    <t>Mr CLEAN CROME</t>
  </si>
  <si>
    <t>SUPER METEOR 650</t>
  </si>
  <si>
    <t>ASTRAL BLACK, ASTRAL BLUE, ASTRAL GREEN</t>
  </si>
  <si>
    <t>650cc c22 (connected)</t>
  </si>
  <si>
    <t>INTERSTELLAR GREEN, INTERSTELLAR GREY</t>
  </si>
  <si>
    <t>CELESTIAL RED, CELESTIAL BLUE</t>
  </si>
  <si>
    <t>SHOTGUN 650</t>
  </si>
  <si>
    <t>SHEET METAL GREY</t>
  </si>
  <si>
    <t>650cc</t>
  </si>
  <si>
    <t>GREEN DRILL, PLASMA BLUE</t>
  </si>
  <si>
    <t>STENCIL WHITE</t>
  </si>
  <si>
    <r>
      <rPr>
        <sz val="11"/>
        <color theme="1"/>
        <rFont val="Calibri"/>
        <family val="2"/>
        <scheme val="minor"/>
      </rPr>
      <t xml:space="preserve">Totel </t>
    </r>
    <r>
      <rPr>
        <b/>
        <sz val="11"/>
        <color theme="1"/>
        <rFont val="Calibri"/>
        <family val="2"/>
        <scheme val="minor"/>
      </rPr>
      <t>SUM</t>
    </r>
    <r>
      <rPr>
        <sz val="11"/>
        <color theme="1"/>
        <rFont val="Calibri"/>
        <family val="2"/>
        <scheme val="minor"/>
      </rPr>
      <t xml:space="preserve"> of Price</t>
    </r>
  </si>
  <si>
    <r>
      <rPr>
        <sz val="11"/>
        <color theme="1"/>
        <rFont val="Calibri"/>
        <family val="2"/>
        <scheme val="minor"/>
      </rPr>
      <t xml:space="preserve">Totel </t>
    </r>
    <r>
      <rPr>
        <b/>
        <sz val="11"/>
        <color theme="1"/>
        <rFont val="Calibri"/>
        <family val="2"/>
        <scheme val="minor"/>
      </rPr>
      <t xml:space="preserve">COUNT </t>
    </r>
    <r>
      <rPr>
        <sz val="11"/>
        <color theme="1"/>
        <rFont val="Calibri"/>
        <family val="2"/>
        <scheme val="minor"/>
      </rPr>
      <t>of Motorcycle</t>
    </r>
  </si>
  <si>
    <r>
      <rPr>
        <b/>
        <sz val="11"/>
        <color theme="1"/>
        <rFont val="Calibri"/>
        <family val="2"/>
        <scheme val="minor"/>
      </rPr>
      <t xml:space="preserve">MIN </t>
    </r>
    <r>
      <rPr>
        <sz val="11"/>
        <color theme="1"/>
        <rFont val="Calibri"/>
        <family val="2"/>
        <scheme val="minor"/>
      </rPr>
      <t xml:space="preserve">Price </t>
    </r>
  </si>
  <si>
    <r>
      <rPr>
        <b/>
        <sz val="11"/>
        <color theme="1"/>
        <rFont val="Calibri"/>
        <family val="2"/>
        <scheme val="minor"/>
      </rPr>
      <t xml:space="preserve">MAX </t>
    </r>
    <r>
      <rPr>
        <sz val="11"/>
        <color theme="1"/>
        <rFont val="Calibri"/>
        <family val="2"/>
        <scheme val="minor"/>
      </rPr>
      <t>Price</t>
    </r>
  </si>
  <si>
    <r>
      <rPr>
        <b/>
        <sz val="11"/>
        <color theme="1"/>
        <rFont val="Calibri"/>
        <family val="2"/>
        <scheme val="minor"/>
      </rPr>
      <t xml:space="preserve">AVG </t>
    </r>
    <r>
      <rPr>
        <sz val="11"/>
        <color theme="1"/>
        <rFont val="Calibri"/>
        <family val="2"/>
        <scheme val="minor"/>
      </rPr>
      <t>Price</t>
    </r>
  </si>
  <si>
    <r>
      <t>IF</t>
    </r>
    <r>
      <rPr>
        <sz val="11"/>
        <color theme="1"/>
        <rFont val="Calibri"/>
        <family val="2"/>
        <scheme val="minor"/>
      </rPr>
      <t>(C3&gt;=200100"HIGH PRICE","LOW PRICE")</t>
    </r>
  </si>
  <si>
    <t>HIGH PRICE</t>
  </si>
  <si>
    <t>LOW PRICE</t>
  </si>
  <si>
    <t>SUMIF</t>
  </si>
  <si>
    <t>COUNTIF</t>
  </si>
  <si>
    <t>NUMBER</t>
  </si>
  <si>
    <t>DATE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</si>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</sst>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₹-4009]\ #,##0.00"/>
    <numFmt numFmtId="165" formatCode="yyyy\-mm\-dd;@"/>
  </numFmts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 val="double"/>
      <sz val="12"/>
      <color theme="7" tint="-0.249977111117893"/>
      <name val="Calibri"/>
      <family val="2"/>
      <scheme val="minor"/>
    </font>
    <font>
      <b/>
      <u/>
      <sz val="12"/>
      <color rgb="FFCC3300"/>
      <name val="Cooper Black"/>
      <family val="1"/>
    </font>
    <font>
      <b/>
      <u/>
      <sz val="11"/>
      <color rgb="FFCC3300"/>
      <name val="Cooper Black"/>
      <family val="1"/>
    </font>
    <font>
      <sz val="11"/>
      <color rgb="FFCC330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i/>
      <sz val="11"/>
      <color theme="7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7" tint="-0.249977111117893"/>
      <name val="Arial"/>
      <family val="2"/>
    </font>
    <font>
      <b/>
      <sz val="11"/>
      <color theme="4" tint="-0.249977111117893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i/>
      <sz val="11"/>
      <color theme="5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i/>
      <sz val="11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FF7C80"/>
      <name val="Calibri"/>
      <family val="2"/>
      <scheme val="minor"/>
    </font>
    <font>
      <i/>
      <sz val="11"/>
      <color rgb="FFFF7C80"/>
      <name val="Calibri"/>
      <family val="2"/>
      <scheme val="minor"/>
    </font>
    <font>
      <sz val="11"/>
      <color rgb="FFFF7C8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i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FF00FF"/>
      <name val="Calibri"/>
      <family val="2"/>
      <scheme val="minor"/>
    </font>
    <font>
      <i/>
      <sz val="11"/>
      <color rgb="FFFF00FF"/>
      <name val="Calibri"/>
      <family val="2"/>
      <scheme val="minor"/>
    </font>
    <font>
      <sz val="11"/>
      <color rgb="FFFF00FF"/>
      <name val="Calibri"/>
      <family val="2"/>
      <scheme val="minor"/>
    </font>
    <font>
      <b/>
      <sz val="11"/>
      <color rgb="FF0066FF"/>
      <name val="Calibri"/>
      <family val="2"/>
      <scheme val="minor"/>
    </font>
    <font>
      <i/>
      <sz val="11"/>
      <color rgb="FF0066FF"/>
      <name val="Calibri"/>
      <family val="2"/>
      <scheme val="minor"/>
    </font>
    <font>
      <sz val="11"/>
      <color rgb="FF0066FF"/>
      <name val="Calibri"/>
      <family val="2"/>
      <scheme val="minor"/>
    </font>
    <font>
      <b/>
      <sz val="11"/>
      <color rgb="FF808000"/>
      <name val="Calibri"/>
      <family val="2"/>
      <scheme val="minor"/>
    </font>
    <font>
      <i/>
      <sz val="11"/>
      <color rgb="FF808000"/>
      <name val="Calibri"/>
      <family val="2"/>
      <scheme val="minor"/>
    </font>
    <font>
      <sz val="11"/>
      <color rgb="FF808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508E70"/>
      <name val="Calibri"/>
      <family val="2"/>
      <scheme val="minor"/>
    </font>
    <font>
      <i/>
      <sz val="11"/>
      <color rgb="FF508E70"/>
      <name val="Calibri"/>
      <family val="2"/>
      <scheme val="minor"/>
    </font>
    <font>
      <sz val="11"/>
      <color rgb="FF508E7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2"/>
      <color theme="1"/>
      <name val="Cooper Black"/>
      <family val="1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theme="1"/>
      </left>
      <right style="thin">
        <color theme="1"/>
      </right>
      <top style="double">
        <color theme="1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2" borderId="1" xfId="0" applyFill="1" applyBorder="1" applyAlignment="1">
      <alignment horizontal="left" vertical="center" indent="21"/>
    </xf>
    <xf numFmtId="0" fontId="2" fillId="2" borderId="2" xfId="0" applyFont="1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4" fillId="3" borderId="6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5" fillId="0" borderId="0" xfId="0" applyFont="1"/>
    <xf numFmtId="0" fontId="6" fillId="0" borderId="8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0" fillId="0" borderId="0" xfId="0" applyAlignment="1">
      <alignment horizontal="left"/>
    </xf>
    <xf numFmtId="0" fontId="9" fillId="0" borderId="0" xfId="0" applyFont="1" applyAlignment="1">
      <alignment horizontal="right"/>
    </xf>
    <xf numFmtId="0" fontId="10" fillId="0" borderId="9" xfId="0" applyFont="1" applyBorder="1" applyAlignment="1">
      <alignment horizontal="left"/>
    </xf>
    <xf numFmtId="0" fontId="11" fillId="0" borderId="8" xfId="0" applyFont="1" applyBorder="1" applyAlignment="1">
      <alignment horizontal="left"/>
    </xf>
    <xf numFmtId="0" fontId="13" fillId="0" borderId="9" xfId="0" applyFont="1" applyBorder="1" applyAlignment="1">
      <alignment horizontal="left"/>
    </xf>
    <xf numFmtId="0" fontId="14" fillId="0" borderId="8" xfId="0" applyFont="1" applyBorder="1" applyAlignment="1">
      <alignment horizontal="left"/>
    </xf>
    <xf numFmtId="0" fontId="16" fillId="0" borderId="9" xfId="0" applyFont="1" applyBorder="1" applyAlignment="1">
      <alignment horizontal="left"/>
    </xf>
    <xf numFmtId="0" fontId="17" fillId="0" borderId="8" xfId="0" applyFont="1" applyBorder="1" applyAlignment="1">
      <alignment horizontal="left"/>
    </xf>
    <xf numFmtId="0" fontId="19" fillId="0" borderId="9" xfId="0" applyFont="1" applyBorder="1" applyAlignment="1">
      <alignment horizontal="left"/>
    </xf>
    <xf numFmtId="0" fontId="20" fillId="0" borderId="8" xfId="0" applyFont="1" applyBorder="1" applyAlignment="1">
      <alignment horizontal="left"/>
    </xf>
    <xf numFmtId="0" fontId="22" fillId="0" borderId="9" xfId="0" applyFont="1" applyBorder="1" applyAlignment="1">
      <alignment horizontal="left"/>
    </xf>
    <xf numFmtId="0" fontId="23" fillId="0" borderId="8" xfId="0" applyFont="1" applyBorder="1" applyAlignment="1">
      <alignment horizontal="left"/>
    </xf>
    <xf numFmtId="0" fontId="25" fillId="0" borderId="9" xfId="0" applyFont="1" applyBorder="1" applyAlignment="1">
      <alignment horizontal="left"/>
    </xf>
    <xf numFmtId="0" fontId="26" fillId="0" borderId="8" xfId="0" applyFont="1" applyBorder="1" applyAlignment="1">
      <alignment horizontal="left"/>
    </xf>
    <xf numFmtId="0" fontId="28" fillId="0" borderId="9" xfId="0" applyFont="1" applyBorder="1" applyAlignment="1">
      <alignment horizontal="left"/>
    </xf>
    <xf numFmtId="0" fontId="29" fillId="0" borderId="8" xfId="0" applyFont="1" applyBorder="1" applyAlignment="1">
      <alignment horizontal="left"/>
    </xf>
    <xf numFmtId="0" fontId="31" fillId="0" borderId="9" xfId="0" applyFont="1" applyBorder="1" applyAlignment="1">
      <alignment horizontal="left"/>
    </xf>
    <xf numFmtId="0" fontId="32" fillId="0" borderId="8" xfId="0" applyFont="1" applyBorder="1" applyAlignment="1">
      <alignment horizontal="left"/>
    </xf>
    <xf numFmtId="0" fontId="34" fillId="0" borderId="9" xfId="0" applyFont="1" applyBorder="1" applyAlignment="1">
      <alignment horizontal="left"/>
    </xf>
    <xf numFmtId="0" fontId="35" fillId="0" borderId="0" xfId="0" applyFont="1" applyAlignment="1">
      <alignment horizontal="left"/>
    </xf>
    <xf numFmtId="0" fontId="34" fillId="0" borderId="0" xfId="0" applyFont="1"/>
    <xf numFmtId="0" fontId="36" fillId="0" borderId="8" xfId="0" applyFont="1" applyBorder="1" applyAlignment="1">
      <alignment horizontal="left"/>
    </xf>
    <xf numFmtId="0" fontId="38" fillId="0" borderId="9" xfId="0" applyFont="1" applyBorder="1" applyAlignment="1">
      <alignment horizontal="left"/>
    </xf>
    <xf numFmtId="0" fontId="38" fillId="0" borderId="0" xfId="0" applyFont="1"/>
    <xf numFmtId="0" fontId="36" fillId="0" borderId="10" xfId="0" applyFont="1" applyBorder="1" applyAlignment="1">
      <alignment horizontal="left"/>
    </xf>
    <xf numFmtId="0" fontId="38" fillId="0" borderId="12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0" fillId="0" borderId="0" xfId="0" applyFont="1" applyAlignment="1">
      <alignment horizontal="left"/>
    </xf>
    <xf numFmtId="0" fontId="1" fillId="0" borderId="0" xfId="0" applyFont="1" applyAlignment="1">
      <alignment horizontal="left" indent="3"/>
    </xf>
    <xf numFmtId="0" fontId="1" fillId="0" borderId="0" xfId="0" applyFont="1" applyAlignment="1">
      <alignment horizontal="left" indent="5"/>
    </xf>
    <xf numFmtId="0" fontId="3" fillId="3" borderId="5" xfId="0" applyFont="1" applyFill="1" applyBorder="1" applyAlignment="1">
      <alignment horizontal="left" indent="2"/>
    </xf>
    <xf numFmtId="0" fontId="7" fillId="0" borderId="0" xfId="0" applyFont="1" applyAlignment="1">
      <alignment horizontal="left" indent="2"/>
    </xf>
    <xf numFmtId="0" fontId="12" fillId="0" borderId="0" xfId="0" applyFont="1" applyAlignment="1">
      <alignment horizontal="left" indent="2"/>
    </xf>
    <xf numFmtId="0" fontId="15" fillId="0" borderId="0" xfId="0" applyFont="1" applyAlignment="1">
      <alignment horizontal="left" indent="2"/>
    </xf>
    <xf numFmtId="0" fontId="18" fillId="0" borderId="0" xfId="0" applyFont="1" applyAlignment="1">
      <alignment horizontal="left" indent="2"/>
    </xf>
    <xf numFmtId="0" fontId="21" fillId="0" borderId="0" xfId="0" applyFont="1" applyAlignment="1">
      <alignment horizontal="left" indent="2"/>
    </xf>
    <xf numFmtId="0" fontId="24" fillId="0" borderId="0" xfId="0" applyFont="1" applyAlignment="1">
      <alignment horizontal="left" indent="2"/>
    </xf>
    <xf numFmtId="0" fontId="27" fillId="0" borderId="0" xfId="0" applyFont="1" applyAlignment="1">
      <alignment horizontal="left" indent="2"/>
    </xf>
    <xf numFmtId="0" fontId="30" fillId="0" borderId="0" xfId="0" applyFont="1" applyAlignment="1">
      <alignment horizontal="left" indent="2"/>
    </xf>
    <xf numFmtId="0" fontId="33" fillId="0" borderId="0" xfId="0" applyFont="1" applyAlignment="1">
      <alignment horizontal="left" indent="2"/>
    </xf>
    <xf numFmtId="0" fontId="37" fillId="0" borderId="0" xfId="0" applyFont="1" applyAlignment="1">
      <alignment horizontal="left" indent="2"/>
    </xf>
    <xf numFmtId="0" fontId="37" fillId="0" borderId="11" xfId="0" applyFont="1" applyBorder="1" applyAlignment="1">
      <alignment horizontal="left" indent="2"/>
    </xf>
    <xf numFmtId="0" fontId="39" fillId="0" borderId="0" xfId="0" applyFont="1" applyAlignment="1">
      <alignment horizontal="left" indent="2"/>
    </xf>
    <xf numFmtId="165" fontId="0" fillId="0" borderId="14" xfId="0" applyNumberFormat="1" applyBorder="1"/>
    <xf numFmtId="165" fontId="5" fillId="0" borderId="0" xfId="0" applyNumberFormat="1" applyFont="1"/>
    <xf numFmtId="165" fontId="9" fillId="0" borderId="0" xfId="0" applyNumberFormat="1" applyFont="1" applyAlignment="1">
      <alignment horizontal="right"/>
    </xf>
    <xf numFmtId="165" fontId="0" fillId="0" borderId="0" xfId="0" applyNumberFormat="1"/>
    <xf numFmtId="164" fontId="40" fillId="0" borderId="0" xfId="0" applyNumberFormat="1" applyFont="1" applyAlignment="1">
      <alignment horizontal="center"/>
    </xf>
    <xf numFmtId="0" fontId="0" fillId="2" borderId="2" xfId="0" applyFont="1" applyFill="1" applyBorder="1" applyAlignment="1">
      <alignment horizontal="left" vertical="center" indent="26"/>
    </xf>
    <xf numFmtId="0" fontId="42" fillId="3" borderId="5" xfId="0" applyFont="1" applyFill="1" applyBorder="1" applyAlignment="1">
      <alignment horizontal="left" indent="5"/>
    </xf>
    <xf numFmtId="0" fontId="1" fillId="0" borderId="11" xfId="0" applyFont="1" applyBorder="1" applyAlignment="1">
      <alignment horizontal="left" indent="5"/>
    </xf>
    <xf numFmtId="0" fontId="0" fillId="0" borderId="0" xfId="0" applyFont="1" applyAlignment="1">
      <alignment horizontal="left" indent="5"/>
    </xf>
    <xf numFmtId="0" fontId="0" fillId="2" borderId="2" xfId="0" applyFont="1" applyFill="1" applyBorder="1" applyAlignment="1">
      <alignment horizontal="left" vertical="center" indent="24"/>
    </xf>
    <xf numFmtId="0" fontId="42" fillId="3" borderId="5" xfId="0" applyFont="1" applyFill="1" applyBorder="1" applyAlignment="1">
      <alignment horizontal="left" indent="3"/>
    </xf>
    <xf numFmtId="0" fontId="1" fillId="0" borderId="11" xfId="0" applyFont="1" applyBorder="1" applyAlignment="1">
      <alignment horizontal="left" indent="3"/>
    </xf>
    <xf numFmtId="0" fontId="0" fillId="0" borderId="0" xfId="0" applyFont="1" applyAlignment="1">
      <alignment horizontal="left" indent="3"/>
    </xf>
    <xf numFmtId="164" fontId="42" fillId="3" borderId="5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164" fontId="1" fillId="0" borderId="13" xfId="0" applyNumberFormat="1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left"/>
    </xf>
    <xf numFmtId="1" fontId="1" fillId="0" borderId="0" xfId="0" applyNumberFormat="1" applyFont="1" applyAlignment="1">
      <alignment horizontal="left"/>
    </xf>
  </cellXfs>
  <cellStyles count="1">
    <cellStyle name="Normal" xfId="0" builtinId="0"/>
  </cellStyles>
  <dxfs count="20">
    <dxf>
      <font>
        <b/>
        <strike val="0"/>
        <outline val="0"/>
        <shadow val="0"/>
        <vertAlign val="baseline"/>
        <color theme="1"/>
      </font>
      <numFmt numFmtId="164" formatCode="[$₹-4009]\ #,##0.00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</font>
      <numFmt numFmtId="164" formatCode="[$₹-4009]\ 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relative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3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bottom" textRotation="0" wrapText="0" relative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bottom" textRotation="0" wrapText="0" relative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5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2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</font>
      <alignment horizontal="left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rgb="FFCC3300"/>
        <name val="Cooper Black"/>
        <family val="1"/>
        <scheme val="none"/>
      </font>
      <fill>
        <patternFill patternType="solid">
          <fgColor indexed="64"/>
          <bgColor theme="5" tint="0.59999389629810485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59E826-D842-416C-9D94-E3915BE44095}" name="Table1" displayName="Table1" ref="B2:K41" totalsRowCount="1" headerRowDxfId="19" dataDxfId="17" headerRowBorderDxfId="18" tableBorderDxfId="16">
  <autoFilter ref="B2:K40" xr:uid="{AE59E826-D842-416C-9D94-E3915BE44095}"/>
  <tableColumns count="10">
    <tableColumn id="1" xr3:uid="{4023D760-926E-4524-936C-AB98C82B7B2B}" name="MODEL NAME " totalsRowFunction="count" dataDxfId="8" totalsRowDxfId="15"/>
    <tableColumn id="9" xr3:uid="{A2A2893A-97CC-43C6-917B-6AD907D3EDF7}" name="NUMBER" dataDxfId="6" totalsRowDxfId="7">
      <calculatedColumnFormula>TEXT(A3,"DD,MM,YYYY")</calculatedColumnFormula>
    </tableColumn>
    <tableColumn id="10" xr3:uid="{58610603-0493-4ADB-8175-FDB9D473618E}" name="TEXT" dataDxfId="5" totalsRowDxfId="4">
      <calculatedColumnFormula>TEXT(A3,"DDDD,MMMM")</calculatedColumnFormula>
    </tableColumn>
    <tableColumn id="2" xr3:uid="{558D49D1-2B7F-4ED0-B70B-22B6F66AFA69}" name="COLOUR" dataDxfId="3" totalsRowDxfId="14"/>
    <tableColumn id="3" xr3:uid="{C6D65838-A6B8-4B62-8DC8-5601FA8B5C49}" name="PRICE" totalsRowFunction="sum" dataDxfId="1" totalsRowDxfId="0"/>
    <tableColumn id="4" xr3:uid="{D9CB5478-CF8A-4701-AF16-94BE847384AB}" name="CATEGORY" dataDxfId="2" totalsRowDxfId="13"/>
    <tableColumn id="5" xr3:uid="{98D4010A-2964-4023-9F37-BF5B17F6FA84}" name="PRICE HIGH /LOW" dataDxfId="12">
      <calculatedColumnFormula>IF(F3&gt;=200100,"HIGH PRICE","LOW PRICE")</calculatedColumnFormula>
    </tableColumn>
    <tableColumn id="6" xr3:uid="{C82359D9-6358-4432-AB29-E0B636299A5A}" name="RIGHT FUNCTIONS" dataDxfId="11">
      <calculatedColumnFormula>RIGHT(B3,5)</calculatedColumnFormula>
    </tableColumn>
    <tableColumn id="7" xr3:uid="{115B5A37-8C54-42E5-B249-BB072D8C2A78}" name="LEFT" dataDxfId="10">
      <calculatedColumnFormula>LEFT(E3,6)</calculatedColumnFormula>
    </tableColumn>
    <tableColumn id="8" xr3:uid="{DF8BE6D0-58BB-4788-AA3D-090F54D3E690}" name="MID" dataDxfId="9">
      <calculatedColumnFormula>MID(E3,8,18)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E8BB7-B32D-4DB0-A3DE-BCBC7737B659}">
  <dimension ref="A1:K49"/>
  <sheetViews>
    <sheetView tabSelected="1" workbookViewId="0">
      <selection activeCell="H48" sqref="H48"/>
    </sheetView>
  </sheetViews>
  <sheetFormatPr defaultRowHeight="14.4" x14ac:dyDescent="0.3"/>
  <cols>
    <col min="1" max="1" width="16.44140625" style="58" customWidth="1"/>
    <col min="2" max="2" width="18.88671875" style="10" customWidth="1"/>
    <col min="3" max="3" width="22" style="63" customWidth="1"/>
    <col min="4" max="4" width="23.5546875" style="67" customWidth="1"/>
    <col min="5" max="5" width="10.5546875" style="10" customWidth="1"/>
    <col min="6" max="6" width="28.21875" style="70" customWidth="1"/>
    <col min="7" max="7" width="27.44140625" style="10" customWidth="1"/>
    <col min="8" max="8" width="23.33203125" customWidth="1"/>
    <col min="9" max="9" width="17.109375" customWidth="1"/>
    <col min="10" max="10" width="11.21875" customWidth="1"/>
    <col min="11" max="11" width="18.6640625" customWidth="1"/>
  </cols>
  <sheetData>
    <row r="1" spans="1:11" ht="16.2" thickBot="1" x14ac:dyDescent="0.35">
      <c r="A1" s="55"/>
      <c r="B1" s="1"/>
      <c r="C1" s="60"/>
      <c r="D1" s="64"/>
      <c r="E1" s="2" t="s">
        <v>0</v>
      </c>
      <c r="F1" s="69"/>
      <c r="G1" s="3"/>
      <c r="H1" t="s">
        <v>1</v>
      </c>
      <c r="I1" t="s">
        <v>1</v>
      </c>
    </row>
    <row r="2" spans="1:11" s="7" customFormat="1" ht="16.2" thickBot="1" x14ac:dyDescent="0.35">
      <c r="A2" s="56" t="s">
        <v>83</v>
      </c>
      <c r="B2" s="4" t="s">
        <v>2</v>
      </c>
      <c r="C2" s="61" t="s">
        <v>82</v>
      </c>
      <c r="D2" s="65" t="s">
        <v>84</v>
      </c>
      <c r="E2" s="42" t="s">
        <v>3</v>
      </c>
      <c r="F2" s="68" t="s">
        <v>4</v>
      </c>
      <c r="G2" s="5" t="s">
        <v>5</v>
      </c>
      <c r="H2" s="6" t="s">
        <v>6</v>
      </c>
      <c r="I2" s="6" t="s">
        <v>7</v>
      </c>
      <c r="J2" s="6" t="s">
        <v>8</v>
      </c>
      <c r="K2" s="6" t="s">
        <v>9</v>
      </c>
    </row>
    <row r="3" spans="1:11" s="11" customFormat="1" x14ac:dyDescent="0.3">
      <c r="A3" s="57">
        <v>45296</v>
      </c>
      <c r="B3" s="8" t="s">
        <v>10</v>
      </c>
      <c r="C3" s="41" t="str">
        <f>TEXT(A3,"DD,MM,YYYY")</f>
        <v>05,01,2024</v>
      </c>
      <c r="D3" s="40" t="str">
        <f>TEXT(A3,"DDDD,MMMM")</f>
        <v>Friday,January</v>
      </c>
      <c r="E3" s="43" t="s">
        <v>11</v>
      </c>
      <c r="F3" s="70">
        <v>173562</v>
      </c>
      <c r="G3" s="9" t="s">
        <v>12</v>
      </c>
      <c r="H3" s="10" t="str">
        <f t="shared" ref="H3:H40" si="0">IF(F3&gt;=200100,"HIGH PRICE","LOW PRICE")</f>
        <v>LOW PRICE</v>
      </c>
      <c r="I3" s="10" t="str">
        <f t="shared" ref="I3:I40" si="1">RIGHT(B3,5)</f>
        <v>T 350</v>
      </c>
      <c r="J3" s="10" t="str">
        <f t="shared" ref="J3:J40" si="2">LEFT(E3,6)</f>
        <v>MILLIT</v>
      </c>
      <c r="K3" s="10" t="str">
        <f t="shared" ref="K3:K40" si="3">MID(E3,8,18)</f>
        <v>RY BLACK , MILLTAR</v>
      </c>
    </row>
    <row r="4" spans="1:11" x14ac:dyDescent="0.3">
      <c r="A4" s="57">
        <v>45297</v>
      </c>
      <c r="B4" s="8" t="s">
        <v>10</v>
      </c>
      <c r="C4" s="41" t="str">
        <f t="shared" ref="C4:C40" si="4">TEXT(A4,"DD,MM,YYYY")</f>
        <v>06,01,2024</v>
      </c>
      <c r="D4" s="40" t="str">
        <f t="shared" ref="D4:D40" si="5">TEXT(A4,"DDDD,MMMM")</f>
        <v>Saturday,January</v>
      </c>
      <c r="E4" s="43" t="s">
        <v>13</v>
      </c>
      <c r="F4" s="70">
        <v>179000</v>
      </c>
      <c r="G4" s="12" t="s">
        <v>12</v>
      </c>
      <c r="H4" s="10" t="str">
        <f t="shared" si="0"/>
        <v>LOW PRICE</v>
      </c>
      <c r="I4" s="10" t="str">
        <f t="shared" si="1"/>
        <v>T 350</v>
      </c>
      <c r="J4" s="10" t="str">
        <f t="shared" si="2"/>
        <v>MILLIT</v>
      </c>
      <c r="K4" s="10" t="str">
        <f t="shared" si="3"/>
        <v>RY SILVER BLACK, M</v>
      </c>
    </row>
    <row r="5" spans="1:11" x14ac:dyDescent="0.3">
      <c r="A5" s="57">
        <v>45298</v>
      </c>
      <c r="B5" s="8" t="s">
        <v>10</v>
      </c>
      <c r="C5" s="41" t="str">
        <f t="shared" si="4"/>
        <v>07,01,2024</v>
      </c>
      <c r="D5" s="40" t="str">
        <f t="shared" si="5"/>
        <v>Sunday,January</v>
      </c>
      <c r="E5" s="43" t="s">
        <v>14</v>
      </c>
      <c r="F5" s="70">
        <v>197436</v>
      </c>
      <c r="G5" s="9" t="s">
        <v>12</v>
      </c>
      <c r="H5" s="10" t="str">
        <f t="shared" si="0"/>
        <v>LOW PRICE</v>
      </c>
      <c r="I5" s="10" t="str">
        <f t="shared" si="1"/>
        <v>T 350</v>
      </c>
      <c r="J5" s="10" t="str">
        <f t="shared" si="2"/>
        <v>THE ST</v>
      </c>
      <c r="K5" s="10" t="str">
        <f t="shared" si="3"/>
        <v>NDARD BLACK, THE S</v>
      </c>
    </row>
    <row r="6" spans="1:11" x14ac:dyDescent="0.3">
      <c r="A6" s="57">
        <v>45299</v>
      </c>
      <c r="B6" s="8" t="s">
        <v>10</v>
      </c>
      <c r="C6" s="41" t="str">
        <f t="shared" si="4"/>
        <v>08,01,2024</v>
      </c>
      <c r="D6" s="40" t="str">
        <f t="shared" si="5"/>
        <v>Monday,January</v>
      </c>
      <c r="E6" s="43" t="s">
        <v>15</v>
      </c>
      <c r="F6" s="70">
        <v>215801</v>
      </c>
      <c r="G6" s="9" t="s">
        <v>12</v>
      </c>
      <c r="H6" s="10" t="str">
        <f t="shared" si="0"/>
        <v>HIGH PRICE</v>
      </c>
      <c r="I6" s="10" t="str">
        <f t="shared" si="1"/>
        <v>T 350</v>
      </c>
      <c r="J6" s="10" t="str">
        <f t="shared" si="2"/>
        <v xml:space="preserve">BLACK </v>
      </c>
      <c r="K6" s="10" t="str">
        <f t="shared" si="3"/>
        <v>OLD</v>
      </c>
    </row>
    <row r="7" spans="1:11" x14ac:dyDescent="0.3">
      <c r="A7" s="57">
        <v>45300</v>
      </c>
      <c r="B7" s="13" t="s">
        <v>16</v>
      </c>
      <c r="C7" s="41" t="str">
        <f t="shared" si="4"/>
        <v>09,01,2024</v>
      </c>
      <c r="D7" s="40" t="str">
        <f t="shared" si="5"/>
        <v>Tuesday,January</v>
      </c>
      <c r="E7" s="44" t="s">
        <v>17</v>
      </c>
      <c r="F7" s="70">
        <v>149900</v>
      </c>
      <c r="G7" s="14" t="s">
        <v>18</v>
      </c>
      <c r="H7" s="10" t="str">
        <f t="shared" si="0"/>
        <v>LOW PRICE</v>
      </c>
      <c r="I7" s="10" t="str">
        <f t="shared" si="1"/>
        <v xml:space="preserve"> 350 </v>
      </c>
      <c r="J7" s="10" t="str">
        <f t="shared" si="2"/>
        <v>FACTOR</v>
      </c>
      <c r="K7" s="10" t="str">
        <f t="shared" si="3"/>
        <v xml:space="preserve"> BLACK, FACTORY SI</v>
      </c>
    </row>
    <row r="8" spans="1:11" x14ac:dyDescent="0.3">
      <c r="A8" s="57">
        <v>45301</v>
      </c>
      <c r="B8" s="13" t="s">
        <v>16</v>
      </c>
      <c r="C8" s="41" t="str">
        <f t="shared" si="4"/>
        <v>10,01,2024</v>
      </c>
      <c r="D8" s="40" t="str">
        <f t="shared" si="5"/>
        <v>Wednesday,January</v>
      </c>
      <c r="E8" s="44" t="s">
        <v>19</v>
      </c>
      <c r="F8" s="70">
        <v>169656</v>
      </c>
      <c r="G8" s="14" t="s">
        <v>20</v>
      </c>
      <c r="H8" s="10" t="str">
        <f t="shared" si="0"/>
        <v>LOW PRICE</v>
      </c>
      <c r="I8" s="10" t="str">
        <f t="shared" si="1"/>
        <v xml:space="preserve"> 350 </v>
      </c>
      <c r="J8" s="10" t="str">
        <f t="shared" si="2"/>
        <v>DAPPER</v>
      </c>
      <c r="K8" s="10" t="str">
        <f t="shared" si="3"/>
        <v>WHITE, DAPPER GREY</v>
      </c>
    </row>
    <row r="9" spans="1:11" x14ac:dyDescent="0.3">
      <c r="A9" s="57">
        <v>45302</v>
      </c>
      <c r="B9" s="13" t="s">
        <v>16</v>
      </c>
      <c r="C9" s="41" t="str">
        <f t="shared" si="4"/>
        <v>11,01,2024</v>
      </c>
      <c r="D9" s="40" t="str">
        <f t="shared" si="5"/>
        <v>Thursday,January</v>
      </c>
      <c r="E9" s="44" t="s">
        <v>21</v>
      </c>
      <c r="F9" s="70">
        <v>174655</v>
      </c>
      <c r="G9" s="14" t="s">
        <v>20</v>
      </c>
      <c r="H9" s="10" t="str">
        <f t="shared" si="0"/>
        <v>LOW PRICE</v>
      </c>
      <c r="I9" s="10" t="str">
        <f t="shared" si="1"/>
        <v xml:space="preserve"> 350 </v>
      </c>
      <c r="J9" s="10" t="str">
        <f t="shared" si="2"/>
        <v xml:space="preserve">REBEL </v>
      </c>
      <c r="K9" s="10" t="str">
        <f t="shared" si="3"/>
        <v xml:space="preserve">LUE, REBEL BLACK, </v>
      </c>
    </row>
    <row r="10" spans="1:11" x14ac:dyDescent="0.3">
      <c r="A10" s="57">
        <v>45303</v>
      </c>
      <c r="B10" s="15" t="s">
        <v>22</v>
      </c>
      <c r="C10" s="41" t="str">
        <f t="shared" si="4"/>
        <v>12,01,2024</v>
      </c>
      <c r="D10" s="40" t="str">
        <f t="shared" si="5"/>
        <v>Friday,January</v>
      </c>
      <c r="E10" s="45" t="s">
        <v>23</v>
      </c>
      <c r="F10" s="70">
        <v>193080</v>
      </c>
      <c r="G10" s="16" t="s">
        <v>24</v>
      </c>
      <c r="H10" s="10" t="str">
        <f t="shared" si="0"/>
        <v>LOW PRICE</v>
      </c>
      <c r="I10" s="10" t="str">
        <f t="shared" si="1"/>
        <v>C 350</v>
      </c>
      <c r="J10" s="10" t="str">
        <f t="shared" si="2"/>
        <v>REDDIT</v>
      </c>
      <c r="K10" s="10" t="str">
        <f t="shared" si="3"/>
        <v>H GREY, REDDITCH R</v>
      </c>
    </row>
    <row r="11" spans="1:11" x14ac:dyDescent="0.3">
      <c r="A11" s="57">
        <v>45304</v>
      </c>
      <c r="B11" s="15" t="s">
        <v>22</v>
      </c>
      <c r="C11" s="41" t="str">
        <f t="shared" si="4"/>
        <v>13,01,2024</v>
      </c>
      <c r="D11" s="40" t="str">
        <f t="shared" si="5"/>
        <v>Saturday,January</v>
      </c>
      <c r="E11" s="45" t="s">
        <v>25</v>
      </c>
      <c r="F11" s="70">
        <v>195919</v>
      </c>
      <c r="G11" s="16" t="s">
        <v>24</v>
      </c>
      <c r="H11" s="10" t="str">
        <f t="shared" si="0"/>
        <v>LOW PRICE</v>
      </c>
      <c r="I11" s="10" t="str">
        <f t="shared" si="1"/>
        <v>C 350</v>
      </c>
      <c r="J11" s="10" t="str">
        <f t="shared" si="2"/>
        <v>HALCYO</v>
      </c>
      <c r="K11" s="10" t="str">
        <f t="shared" si="3"/>
        <v xml:space="preserve"> BLACK, HALCYON GR</v>
      </c>
    </row>
    <row r="12" spans="1:11" x14ac:dyDescent="0.3">
      <c r="A12" s="57">
        <v>45305</v>
      </c>
      <c r="B12" s="15" t="s">
        <v>22</v>
      </c>
      <c r="C12" s="41" t="str">
        <f t="shared" si="4"/>
        <v>14,01,2024</v>
      </c>
      <c r="D12" s="40" t="str">
        <f t="shared" si="5"/>
        <v>Sunday,January</v>
      </c>
      <c r="E12" s="45" t="s">
        <v>25</v>
      </c>
      <c r="F12" s="70">
        <v>199900</v>
      </c>
      <c r="G12" s="16" t="s">
        <v>26</v>
      </c>
      <c r="H12" s="10" t="str">
        <f t="shared" si="0"/>
        <v>LOW PRICE</v>
      </c>
      <c r="I12" s="10" t="str">
        <f t="shared" si="1"/>
        <v>C 350</v>
      </c>
      <c r="J12" s="10" t="str">
        <f t="shared" si="2"/>
        <v>HALCYO</v>
      </c>
      <c r="K12" s="10" t="str">
        <f t="shared" si="3"/>
        <v xml:space="preserve"> BLACK, HALCYON GR</v>
      </c>
    </row>
    <row r="13" spans="1:11" x14ac:dyDescent="0.3">
      <c r="A13" s="57">
        <v>45306</v>
      </c>
      <c r="B13" s="15" t="s">
        <v>22</v>
      </c>
      <c r="C13" s="41" t="str">
        <f t="shared" si="4"/>
        <v>15,01,2024</v>
      </c>
      <c r="D13" s="40" t="str">
        <f t="shared" si="5"/>
        <v>Monday,January</v>
      </c>
      <c r="E13" s="45" t="s">
        <v>27</v>
      </c>
      <c r="F13" s="70">
        <v>213852</v>
      </c>
      <c r="G13" s="16" t="s">
        <v>26</v>
      </c>
      <c r="H13" s="10" t="str">
        <f t="shared" si="0"/>
        <v>HIGH PRICE</v>
      </c>
      <c r="I13" s="10" t="str">
        <f t="shared" si="1"/>
        <v>C 350</v>
      </c>
      <c r="J13" s="10" t="str">
        <f t="shared" si="2"/>
        <v>SIGNAL</v>
      </c>
      <c r="K13" s="10" t="str">
        <f t="shared" si="3"/>
        <v xml:space="preserve"> MARSH GREY, SIGNA</v>
      </c>
    </row>
    <row r="14" spans="1:11" x14ac:dyDescent="0.3">
      <c r="A14" s="57">
        <v>45307</v>
      </c>
      <c r="B14" s="15" t="s">
        <v>22</v>
      </c>
      <c r="C14" s="41" t="str">
        <f t="shared" si="4"/>
        <v>16,01,2024</v>
      </c>
      <c r="D14" s="40" t="str">
        <f t="shared" si="5"/>
        <v>Tuesday,January</v>
      </c>
      <c r="E14" s="45" t="s">
        <v>28</v>
      </c>
      <c r="F14" s="70">
        <v>220991</v>
      </c>
      <c r="G14" s="16" t="s">
        <v>26</v>
      </c>
      <c r="H14" s="10" t="str">
        <f t="shared" si="0"/>
        <v>HIGH PRICE</v>
      </c>
      <c r="I14" s="10" t="str">
        <f t="shared" si="1"/>
        <v>C 350</v>
      </c>
      <c r="J14" s="10" t="str">
        <f t="shared" si="2"/>
        <v>DARK S</v>
      </c>
      <c r="K14" s="10" t="str">
        <f t="shared" si="3"/>
        <v>ALTH BLACK, DARK G</v>
      </c>
    </row>
    <row r="15" spans="1:11" x14ac:dyDescent="0.3">
      <c r="A15" s="57">
        <v>45308</v>
      </c>
      <c r="B15" s="15" t="s">
        <v>22</v>
      </c>
      <c r="C15" s="41" t="str">
        <f t="shared" si="4"/>
        <v>17,01,2024</v>
      </c>
      <c r="D15" s="40" t="str">
        <f t="shared" si="5"/>
        <v>Wednesday,January</v>
      </c>
      <c r="E15" s="45" t="s">
        <v>29</v>
      </c>
      <c r="F15" s="70">
        <v>224755</v>
      </c>
      <c r="G15" s="16" t="s">
        <v>26</v>
      </c>
      <c r="H15" s="10" t="str">
        <f t="shared" si="0"/>
        <v>HIGH PRICE</v>
      </c>
      <c r="I15" s="10" t="str">
        <f t="shared" si="1"/>
        <v>C 350</v>
      </c>
      <c r="J15" s="10" t="str">
        <f t="shared" si="2"/>
        <v xml:space="preserve">CROME </v>
      </c>
      <c r="K15" s="10" t="str">
        <f t="shared" si="3"/>
        <v>RONZE, CROME RED</v>
      </c>
    </row>
    <row r="16" spans="1:11" x14ac:dyDescent="0.3">
      <c r="A16" s="57">
        <v>45309</v>
      </c>
      <c r="B16" s="17" t="s">
        <v>30</v>
      </c>
      <c r="C16" s="41" t="str">
        <f t="shared" si="4"/>
        <v>18,01,2024</v>
      </c>
      <c r="D16" s="40" t="str">
        <f t="shared" si="5"/>
        <v>Thursday,January</v>
      </c>
      <c r="E16" s="46" t="s">
        <v>31</v>
      </c>
      <c r="F16" s="70">
        <v>199942</v>
      </c>
      <c r="G16" s="18" t="s">
        <v>32</v>
      </c>
      <c r="H16" s="10" t="str">
        <f t="shared" si="0"/>
        <v>LOW PRICE</v>
      </c>
      <c r="I16" s="10" t="str">
        <f t="shared" si="1"/>
        <v>R 350</v>
      </c>
      <c r="J16" s="10" t="str">
        <f t="shared" si="2"/>
        <v>FIREBA</v>
      </c>
      <c r="K16" s="10" t="str">
        <f t="shared" si="3"/>
        <v>L BLACK, RED, BLUE</v>
      </c>
    </row>
    <row r="17" spans="1:11" x14ac:dyDescent="0.3">
      <c r="A17" s="57">
        <v>45310</v>
      </c>
      <c r="B17" s="17" t="s">
        <v>30</v>
      </c>
      <c r="C17" s="41" t="str">
        <f t="shared" si="4"/>
        <v>19,01,2024</v>
      </c>
      <c r="D17" s="40" t="str">
        <f t="shared" si="5"/>
        <v>Friday,January</v>
      </c>
      <c r="E17" s="46" t="s">
        <v>33</v>
      </c>
      <c r="F17" s="70">
        <v>215900</v>
      </c>
      <c r="G17" s="18" t="s">
        <v>34</v>
      </c>
      <c r="H17" s="10" t="str">
        <f t="shared" si="0"/>
        <v>HIGH PRICE</v>
      </c>
      <c r="I17" s="10" t="str">
        <f t="shared" si="1"/>
        <v>R 350</v>
      </c>
      <c r="J17" s="10" t="str">
        <f t="shared" si="2"/>
        <v>STELLA</v>
      </c>
      <c r="K17" s="10" t="str">
        <f t="shared" si="3"/>
        <v xml:space="preserve"> BLUE, RED, BLACK</v>
      </c>
    </row>
    <row r="18" spans="1:11" x14ac:dyDescent="0.3">
      <c r="A18" s="57">
        <v>45311</v>
      </c>
      <c r="B18" s="17" t="s">
        <v>30</v>
      </c>
      <c r="C18" s="41" t="str">
        <f t="shared" si="4"/>
        <v>20,01,2024</v>
      </c>
      <c r="D18" s="40" t="str">
        <f t="shared" si="5"/>
        <v>Saturday,January</v>
      </c>
      <c r="E18" s="46" t="s">
        <v>35</v>
      </c>
      <c r="F18" s="70">
        <v>219900</v>
      </c>
      <c r="G18" s="18" t="s">
        <v>36</v>
      </c>
      <c r="H18" s="10" t="str">
        <f t="shared" si="0"/>
        <v>HIGH PRICE</v>
      </c>
      <c r="I18" s="10" t="str">
        <f t="shared" si="1"/>
        <v>R 350</v>
      </c>
      <c r="J18" s="10" t="str">
        <f t="shared" si="2"/>
        <v>AURORA</v>
      </c>
      <c r="K18" s="10" t="str">
        <f t="shared" si="3"/>
        <v>BLUE, GREEN, BLACK</v>
      </c>
    </row>
    <row r="19" spans="1:11" x14ac:dyDescent="0.3">
      <c r="A19" s="57">
        <v>45312</v>
      </c>
      <c r="B19" s="17" t="s">
        <v>30</v>
      </c>
      <c r="C19" s="41" t="str">
        <f t="shared" si="4"/>
        <v>21,01,2024</v>
      </c>
      <c r="D19" s="40" t="str">
        <f t="shared" si="5"/>
        <v>Sunday,January</v>
      </c>
      <c r="E19" s="46" t="s">
        <v>37</v>
      </c>
      <c r="F19" s="70">
        <v>229900</v>
      </c>
      <c r="G19" s="18" t="s">
        <v>38</v>
      </c>
      <c r="H19" s="10" t="str">
        <f t="shared" si="0"/>
        <v>HIGH PRICE</v>
      </c>
      <c r="I19" s="10" t="str">
        <f t="shared" si="1"/>
        <v>R 350</v>
      </c>
      <c r="J19" s="10" t="str">
        <f t="shared" si="2"/>
        <v>SUPERN</v>
      </c>
      <c r="K19" s="10" t="str">
        <f t="shared" si="3"/>
        <v>VA BLUE, RED</v>
      </c>
    </row>
    <row r="20" spans="1:11" x14ac:dyDescent="0.3">
      <c r="A20" s="57">
        <v>45313</v>
      </c>
      <c r="B20" s="19" t="s">
        <v>39</v>
      </c>
      <c r="C20" s="41" t="str">
        <f t="shared" si="4"/>
        <v>22,01,2024</v>
      </c>
      <c r="D20" s="40" t="str">
        <f t="shared" si="5"/>
        <v>Monday,January</v>
      </c>
      <c r="E20" s="47" t="s">
        <v>40</v>
      </c>
      <c r="F20" s="70">
        <v>203210</v>
      </c>
      <c r="G20" s="20" t="s">
        <v>41</v>
      </c>
      <c r="H20" s="10" t="str">
        <f t="shared" si="0"/>
        <v>HIGH PRICE</v>
      </c>
      <c r="I20" s="10" t="str">
        <f t="shared" si="1"/>
        <v>N 411</v>
      </c>
      <c r="J20" s="10" t="str">
        <f t="shared" si="2"/>
        <v>GRAPHI</v>
      </c>
      <c r="K20" s="10" t="str">
        <f t="shared" si="3"/>
        <v>E YELLOW, RED, BLU</v>
      </c>
    </row>
    <row r="21" spans="1:11" x14ac:dyDescent="0.3">
      <c r="A21" s="57">
        <v>45314</v>
      </c>
      <c r="B21" s="19" t="s">
        <v>39</v>
      </c>
      <c r="C21" s="41" t="str">
        <f t="shared" si="4"/>
        <v>23,01,2024</v>
      </c>
      <c r="D21" s="40" t="str">
        <f t="shared" si="5"/>
        <v>Tuesday,January</v>
      </c>
      <c r="E21" s="47" t="s">
        <v>42</v>
      </c>
      <c r="F21" s="70">
        <v>208257</v>
      </c>
      <c r="G21" s="20" t="s">
        <v>41</v>
      </c>
      <c r="H21" s="10" t="str">
        <f t="shared" si="0"/>
        <v>HIGH PRICE</v>
      </c>
      <c r="I21" s="10" t="str">
        <f t="shared" si="1"/>
        <v>N 411</v>
      </c>
      <c r="J21" s="10" t="str">
        <f t="shared" si="2"/>
        <v>SKYLIN</v>
      </c>
      <c r="K21" s="10" t="str">
        <f t="shared" si="3"/>
        <v xml:space="preserve"> BLUE, BLAZING BLA</v>
      </c>
    </row>
    <row r="22" spans="1:11" x14ac:dyDescent="0.3">
      <c r="A22" s="57">
        <v>45315</v>
      </c>
      <c r="B22" s="19" t="s">
        <v>39</v>
      </c>
      <c r="C22" s="41" t="str">
        <f t="shared" si="4"/>
        <v>24,01,2024</v>
      </c>
      <c r="D22" s="40" t="str">
        <f t="shared" si="5"/>
        <v>Wednesday,January</v>
      </c>
      <c r="E22" s="47" t="s">
        <v>43</v>
      </c>
      <c r="F22" s="70">
        <v>211984</v>
      </c>
      <c r="G22" s="20" t="s">
        <v>41</v>
      </c>
      <c r="H22" s="10" t="str">
        <f t="shared" si="0"/>
        <v>HIGH PRICE</v>
      </c>
      <c r="I22" s="10" t="str">
        <f t="shared" si="1"/>
        <v>N 411</v>
      </c>
      <c r="J22" s="10" t="str">
        <f t="shared" si="2"/>
        <v xml:space="preserve">WHITE </v>
      </c>
      <c r="K22" s="10" t="str">
        <f t="shared" si="3"/>
        <v>LAME, SILVER SPIRI</v>
      </c>
    </row>
    <row r="23" spans="1:11" x14ac:dyDescent="0.3">
      <c r="A23" s="57">
        <v>45316</v>
      </c>
      <c r="B23" s="21" t="s">
        <v>44</v>
      </c>
      <c r="C23" s="41" t="str">
        <f t="shared" si="4"/>
        <v>25,01,2024</v>
      </c>
      <c r="D23" s="40" t="str">
        <f t="shared" si="5"/>
        <v>Thursday,January</v>
      </c>
      <c r="E23" s="48" t="s">
        <v>45</v>
      </c>
      <c r="F23" s="70">
        <v>285000</v>
      </c>
      <c r="G23" s="22" t="s">
        <v>46</v>
      </c>
      <c r="H23" s="10" t="str">
        <f t="shared" si="0"/>
        <v>HIGH PRICE</v>
      </c>
      <c r="I23" s="10" t="str">
        <f t="shared" si="1"/>
        <v>N 450</v>
      </c>
      <c r="J23" s="10" t="str">
        <f t="shared" si="2"/>
        <v>KAZA B</v>
      </c>
      <c r="K23" s="10" t="str">
        <f t="shared" si="3"/>
        <v>OWN</v>
      </c>
    </row>
    <row r="24" spans="1:11" x14ac:dyDescent="0.3">
      <c r="A24" s="57">
        <v>45317</v>
      </c>
      <c r="B24" s="21" t="s">
        <v>44</v>
      </c>
      <c r="C24" s="41" t="str">
        <f t="shared" si="4"/>
        <v>26,01,2024</v>
      </c>
      <c r="D24" s="40" t="str">
        <f t="shared" si="5"/>
        <v>Friday,January</v>
      </c>
      <c r="E24" s="48" t="s">
        <v>47</v>
      </c>
      <c r="F24" s="70">
        <v>289000</v>
      </c>
      <c r="G24" s="22" t="s">
        <v>46</v>
      </c>
      <c r="H24" s="10" t="str">
        <f t="shared" si="0"/>
        <v>HIGH PRICE</v>
      </c>
      <c r="I24" s="10" t="str">
        <f t="shared" si="1"/>
        <v>N 450</v>
      </c>
      <c r="J24" s="10" t="str">
        <f t="shared" si="2"/>
        <v xml:space="preserve">SLATE </v>
      </c>
      <c r="K24" s="10" t="str">
        <f t="shared" si="3"/>
        <v>IMALAYAN SALT, SLA</v>
      </c>
    </row>
    <row r="25" spans="1:11" x14ac:dyDescent="0.3">
      <c r="A25" s="57">
        <v>45318</v>
      </c>
      <c r="B25" s="21" t="s">
        <v>44</v>
      </c>
      <c r="C25" s="41" t="str">
        <f t="shared" si="4"/>
        <v>27,01,2024</v>
      </c>
      <c r="D25" s="40" t="str">
        <f t="shared" si="5"/>
        <v>Saturday,January</v>
      </c>
      <c r="E25" s="48" t="s">
        <v>48</v>
      </c>
      <c r="F25" s="70">
        <v>293000</v>
      </c>
      <c r="G25" s="22" t="s">
        <v>46</v>
      </c>
      <c r="H25" s="10" t="str">
        <f t="shared" si="0"/>
        <v>HIGH PRICE</v>
      </c>
      <c r="I25" s="10" t="str">
        <f t="shared" si="1"/>
        <v>N 450</v>
      </c>
      <c r="J25" s="10" t="str">
        <f t="shared" si="2"/>
        <v xml:space="preserve">KAMET </v>
      </c>
      <c r="K25" s="10" t="str">
        <f t="shared" si="3"/>
        <v>HITE</v>
      </c>
    </row>
    <row r="26" spans="1:11" x14ac:dyDescent="0.3">
      <c r="A26" s="57">
        <v>45319</v>
      </c>
      <c r="B26" s="21" t="s">
        <v>44</v>
      </c>
      <c r="C26" s="41" t="str">
        <f t="shared" si="4"/>
        <v>28,01,2024</v>
      </c>
      <c r="D26" s="40" t="str">
        <f t="shared" si="5"/>
        <v>Sunday,January</v>
      </c>
      <c r="E26" s="48" t="s">
        <v>49</v>
      </c>
      <c r="F26" s="70">
        <v>298000</v>
      </c>
      <c r="G26" s="22" t="s">
        <v>46</v>
      </c>
      <c r="H26" s="10" t="str">
        <f t="shared" si="0"/>
        <v>HIGH PRICE</v>
      </c>
      <c r="I26" s="10" t="str">
        <f t="shared" si="1"/>
        <v>N 450</v>
      </c>
      <c r="J26" s="10" t="str">
        <f t="shared" si="2"/>
        <v xml:space="preserve">HANLE </v>
      </c>
      <c r="K26" s="10" t="str">
        <f t="shared" si="3"/>
        <v>LACK</v>
      </c>
    </row>
    <row r="27" spans="1:11" x14ac:dyDescent="0.3">
      <c r="A27" s="57">
        <v>45320</v>
      </c>
      <c r="B27" s="23" t="s">
        <v>50</v>
      </c>
      <c r="C27" s="41" t="str">
        <f t="shared" si="4"/>
        <v>29,01,2024</v>
      </c>
      <c r="D27" s="40" t="str">
        <f t="shared" si="5"/>
        <v>Monday,January</v>
      </c>
      <c r="E27" s="49" t="s">
        <v>51</v>
      </c>
      <c r="F27" s="70">
        <v>301000</v>
      </c>
      <c r="G27" s="24" t="s">
        <v>52</v>
      </c>
      <c r="H27" s="10" t="str">
        <f t="shared" si="0"/>
        <v>HIGH PRICE</v>
      </c>
      <c r="I27" s="10" t="str">
        <f t="shared" si="1"/>
        <v>R 650</v>
      </c>
      <c r="J27" s="10" t="str">
        <f t="shared" si="2"/>
        <v>CANYON</v>
      </c>
      <c r="K27" s="10" t="str">
        <f t="shared" si="3"/>
        <v>RED, CALI GREEN</v>
      </c>
    </row>
    <row r="28" spans="1:11" x14ac:dyDescent="0.3">
      <c r="A28" s="57">
        <v>45321</v>
      </c>
      <c r="B28" s="23" t="s">
        <v>50</v>
      </c>
      <c r="C28" s="41" t="str">
        <f t="shared" si="4"/>
        <v>30,01,2024</v>
      </c>
      <c r="D28" s="40" t="str">
        <f t="shared" si="5"/>
        <v>Tuesday,January</v>
      </c>
      <c r="E28" s="49" t="s">
        <v>53</v>
      </c>
      <c r="F28" s="70">
        <v>309000</v>
      </c>
      <c r="G28" s="24" t="s">
        <v>52</v>
      </c>
      <c r="H28" s="10" t="str">
        <f t="shared" si="0"/>
        <v>HIGH PRICE</v>
      </c>
      <c r="I28" s="10" t="str">
        <f t="shared" si="1"/>
        <v>R 650</v>
      </c>
      <c r="J28" s="10" t="str">
        <f t="shared" si="2"/>
        <v>SUNSET</v>
      </c>
      <c r="K28" s="10" t="str">
        <f t="shared" si="3"/>
        <v>STRIP BLACK, BLACK</v>
      </c>
    </row>
    <row r="29" spans="1:11" x14ac:dyDescent="0.3">
      <c r="A29" s="57">
        <v>45322</v>
      </c>
      <c r="B29" s="23" t="s">
        <v>50</v>
      </c>
      <c r="C29" s="41" t="str">
        <f t="shared" si="4"/>
        <v>31,01,2024</v>
      </c>
      <c r="D29" s="40" t="str">
        <f t="shared" si="5"/>
        <v>Wednesday,January</v>
      </c>
      <c r="E29" s="49" t="s">
        <v>54</v>
      </c>
      <c r="F29" s="70">
        <v>319000</v>
      </c>
      <c r="G29" s="24" t="s">
        <v>55</v>
      </c>
      <c r="H29" s="10" t="str">
        <f t="shared" si="0"/>
        <v>HIGH PRICE</v>
      </c>
      <c r="I29" s="10" t="str">
        <f t="shared" si="1"/>
        <v>R 650</v>
      </c>
      <c r="J29" s="10" t="str">
        <f t="shared" si="2"/>
        <v>BARCEL</v>
      </c>
      <c r="K29" s="10" t="str">
        <f t="shared" si="3"/>
        <v>NA BLUE, BLACKRAY</v>
      </c>
    </row>
    <row r="30" spans="1:11" x14ac:dyDescent="0.3">
      <c r="A30" s="57">
        <v>45323</v>
      </c>
      <c r="B30" s="23" t="s">
        <v>50</v>
      </c>
      <c r="C30" s="41" t="str">
        <f t="shared" si="4"/>
        <v>01,02,2024</v>
      </c>
      <c r="D30" s="40" t="str">
        <f t="shared" si="5"/>
        <v>Thursday,February</v>
      </c>
      <c r="E30" s="49" t="s">
        <v>56</v>
      </c>
      <c r="F30" s="70">
        <v>328000</v>
      </c>
      <c r="G30" s="24" t="s">
        <v>52</v>
      </c>
      <c r="H30" s="10" t="str">
        <f t="shared" si="0"/>
        <v>HIGH PRICE</v>
      </c>
      <c r="I30" s="10" t="str">
        <f t="shared" si="1"/>
        <v>R 650</v>
      </c>
      <c r="J30" s="10" t="str">
        <f t="shared" si="2"/>
        <v>MARK T</v>
      </c>
      <c r="K30" s="10" t="str">
        <f t="shared" si="3"/>
        <v>O CROME</v>
      </c>
    </row>
    <row r="31" spans="1:11" x14ac:dyDescent="0.3">
      <c r="A31" s="57">
        <v>45324</v>
      </c>
      <c r="B31" s="25" t="s">
        <v>57</v>
      </c>
      <c r="C31" s="41" t="str">
        <f t="shared" si="4"/>
        <v>02,02,2024</v>
      </c>
      <c r="D31" s="40" t="str">
        <f t="shared" si="5"/>
        <v>Friday,February</v>
      </c>
      <c r="E31" s="50" t="s">
        <v>58</v>
      </c>
      <c r="F31" s="70">
        <v>317000</v>
      </c>
      <c r="G31" s="26" t="s">
        <v>52</v>
      </c>
      <c r="H31" s="10" t="str">
        <f t="shared" si="0"/>
        <v>HIGH PRICE</v>
      </c>
      <c r="I31" s="10" t="str">
        <f t="shared" si="1"/>
        <v>T 650</v>
      </c>
      <c r="J31" s="10" t="str">
        <f t="shared" si="2"/>
        <v>ROCKER</v>
      </c>
      <c r="K31" s="10" t="str">
        <f t="shared" si="3"/>
        <v>RED, BRITISH RACIN</v>
      </c>
    </row>
    <row r="32" spans="1:11" x14ac:dyDescent="0.3">
      <c r="A32" s="57">
        <v>45325</v>
      </c>
      <c r="B32" s="25" t="s">
        <v>57</v>
      </c>
      <c r="C32" s="41" t="str">
        <f t="shared" si="4"/>
        <v>03,02,2024</v>
      </c>
      <c r="D32" s="40" t="str">
        <f t="shared" si="5"/>
        <v>Saturday,February</v>
      </c>
      <c r="E32" s="50" t="s">
        <v>59</v>
      </c>
      <c r="F32" s="70">
        <v>327000</v>
      </c>
      <c r="G32" s="26" t="s">
        <v>52</v>
      </c>
      <c r="H32" s="10" t="str">
        <f t="shared" si="0"/>
        <v>HIGH PRICE</v>
      </c>
      <c r="I32" s="10" t="str">
        <f t="shared" si="1"/>
        <v>T 650</v>
      </c>
      <c r="J32" s="10" t="str">
        <f t="shared" si="2"/>
        <v>DUX DE</v>
      </c>
      <c r="K32" s="10" t="str">
        <f t="shared" si="3"/>
        <v>UXUE</v>
      </c>
    </row>
    <row r="33" spans="1:11" x14ac:dyDescent="0.3">
      <c r="A33" s="57">
        <v>45326</v>
      </c>
      <c r="B33" s="25" t="s">
        <v>57</v>
      </c>
      <c r="C33" s="41" t="str">
        <f t="shared" si="4"/>
        <v>04,02,2024</v>
      </c>
      <c r="D33" s="40" t="str">
        <f t="shared" si="5"/>
        <v>Sunday,February</v>
      </c>
      <c r="E33" s="50" t="s">
        <v>60</v>
      </c>
      <c r="F33" s="70">
        <v>337000</v>
      </c>
      <c r="G33" s="26" t="s">
        <v>55</v>
      </c>
      <c r="H33" s="10" t="str">
        <f t="shared" si="0"/>
        <v>HIGH PRICE</v>
      </c>
      <c r="I33" s="10" t="str">
        <f t="shared" si="1"/>
        <v>T 650</v>
      </c>
      <c r="J33" s="10" t="str">
        <f t="shared" si="2"/>
        <v>APEX G</v>
      </c>
      <c r="K33" s="10" t="str">
        <f t="shared" si="3"/>
        <v>EY, SLIPSTREAM BLU</v>
      </c>
    </row>
    <row r="34" spans="1:11" x14ac:dyDescent="0.3">
      <c r="A34" s="57">
        <v>45327</v>
      </c>
      <c r="B34" s="25" t="s">
        <v>57</v>
      </c>
      <c r="C34" s="41" t="str">
        <f t="shared" si="4"/>
        <v>05,02,2024</v>
      </c>
      <c r="D34" s="40" t="str">
        <f t="shared" si="5"/>
        <v>Monday,February</v>
      </c>
      <c r="E34" s="50" t="s">
        <v>61</v>
      </c>
      <c r="F34" s="70">
        <v>342000</v>
      </c>
      <c r="G34" s="26" t="s">
        <v>52</v>
      </c>
      <c r="H34" s="10" t="str">
        <f t="shared" si="0"/>
        <v>HIGH PRICE</v>
      </c>
      <c r="I34" s="10" t="str">
        <f t="shared" si="1"/>
        <v>T 650</v>
      </c>
      <c r="J34" s="10" t="str">
        <f t="shared" si="2"/>
        <v>Mr CLE</v>
      </c>
      <c r="K34" s="10" t="str">
        <f t="shared" si="3"/>
        <v>N CROME</v>
      </c>
    </row>
    <row r="35" spans="1:11" s="30" customFormat="1" x14ac:dyDescent="0.3">
      <c r="A35" s="57">
        <v>45328</v>
      </c>
      <c r="B35" s="27" t="s">
        <v>62</v>
      </c>
      <c r="C35" s="41" t="str">
        <f t="shared" si="4"/>
        <v>06,02,2024</v>
      </c>
      <c r="D35" s="40" t="str">
        <f t="shared" si="5"/>
        <v>Tuesday,February</v>
      </c>
      <c r="E35" s="51" t="s">
        <v>63</v>
      </c>
      <c r="F35" s="70">
        <v>363900</v>
      </c>
      <c r="G35" s="28" t="s">
        <v>64</v>
      </c>
      <c r="H35" s="29" t="str">
        <f t="shared" si="0"/>
        <v>HIGH PRICE</v>
      </c>
      <c r="I35" s="29" t="str">
        <f t="shared" si="1"/>
        <v>R 650</v>
      </c>
      <c r="J35" s="29" t="str">
        <f t="shared" si="2"/>
        <v>ASTRAL</v>
      </c>
      <c r="K35" s="29" t="str">
        <f t="shared" si="3"/>
        <v>BLACK, ASTRAL BLUE</v>
      </c>
    </row>
    <row r="36" spans="1:11" s="30" customFormat="1" x14ac:dyDescent="0.3">
      <c r="A36" s="57">
        <v>45329</v>
      </c>
      <c r="B36" s="27" t="s">
        <v>62</v>
      </c>
      <c r="C36" s="41" t="str">
        <f t="shared" si="4"/>
        <v>07,02,2024</v>
      </c>
      <c r="D36" s="40" t="str">
        <f t="shared" si="5"/>
        <v>Wednesday,February</v>
      </c>
      <c r="E36" s="51" t="s">
        <v>65</v>
      </c>
      <c r="F36" s="70">
        <v>379123</v>
      </c>
      <c r="G36" s="28" t="s">
        <v>64</v>
      </c>
      <c r="H36" s="29" t="str">
        <f t="shared" si="0"/>
        <v>HIGH PRICE</v>
      </c>
      <c r="I36" s="29" t="str">
        <f t="shared" si="1"/>
        <v>R 650</v>
      </c>
      <c r="J36" s="29" t="str">
        <f t="shared" si="2"/>
        <v>INTERS</v>
      </c>
      <c r="K36" s="29" t="str">
        <f t="shared" si="3"/>
        <v>ELLAR GREEN, INTER</v>
      </c>
    </row>
    <row r="37" spans="1:11" s="30" customFormat="1" x14ac:dyDescent="0.3">
      <c r="A37" s="57">
        <v>45330</v>
      </c>
      <c r="B37" s="27" t="s">
        <v>62</v>
      </c>
      <c r="C37" s="41" t="str">
        <f t="shared" si="4"/>
        <v>08,02,2024</v>
      </c>
      <c r="D37" s="40" t="str">
        <f t="shared" si="5"/>
        <v>Thursday,February</v>
      </c>
      <c r="E37" s="51" t="s">
        <v>66</v>
      </c>
      <c r="F37" s="70">
        <v>394347</v>
      </c>
      <c r="G37" s="28" t="s">
        <v>64</v>
      </c>
      <c r="H37" s="29" t="str">
        <f t="shared" si="0"/>
        <v>HIGH PRICE</v>
      </c>
      <c r="I37" s="29" t="str">
        <f t="shared" si="1"/>
        <v>R 650</v>
      </c>
      <c r="J37" s="29" t="str">
        <f t="shared" si="2"/>
        <v>CELEST</v>
      </c>
      <c r="K37" s="29" t="str">
        <f t="shared" si="3"/>
        <v xml:space="preserve">AL RED, CELESTIAL </v>
      </c>
    </row>
    <row r="38" spans="1:11" s="33" customFormat="1" x14ac:dyDescent="0.3">
      <c r="A38" s="57">
        <v>45331</v>
      </c>
      <c r="B38" s="31" t="s">
        <v>67</v>
      </c>
      <c r="C38" s="41" t="str">
        <f t="shared" si="4"/>
        <v>09,02,2024</v>
      </c>
      <c r="D38" s="40" t="str">
        <f t="shared" si="5"/>
        <v>Friday,February</v>
      </c>
      <c r="E38" s="52" t="s">
        <v>68</v>
      </c>
      <c r="F38" s="70">
        <v>359430</v>
      </c>
      <c r="G38" s="32" t="s">
        <v>69</v>
      </c>
      <c r="H38" s="29" t="str">
        <f t="shared" si="0"/>
        <v>HIGH PRICE</v>
      </c>
      <c r="I38" s="29" t="str">
        <f t="shared" si="1"/>
        <v>N 650</v>
      </c>
      <c r="J38" s="29" t="str">
        <f t="shared" si="2"/>
        <v xml:space="preserve">SHEET </v>
      </c>
      <c r="K38" s="29" t="str">
        <f t="shared" si="3"/>
        <v>ETAL GREY</v>
      </c>
    </row>
    <row r="39" spans="1:11" s="33" customFormat="1" x14ac:dyDescent="0.3">
      <c r="A39" s="57">
        <v>45332</v>
      </c>
      <c r="B39" s="31" t="s">
        <v>67</v>
      </c>
      <c r="C39" s="41" t="str">
        <f t="shared" si="4"/>
        <v>10,02,2024</v>
      </c>
      <c r="D39" s="40" t="str">
        <f t="shared" si="5"/>
        <v>Saturday,February</v>
      </c>
      <c r="E39" s="52" t="s">
        <v>70</v>
      </c>
      <c r="F39" s="70">
        <v>370138</v>
      </c>
      <c r="G39" s="32" t="s">
        <v>69</v>
      </c>
      <c r="H39" s="29" t="str">
        <f t="shared" si="0"/>
        <v>HIGH PRICE</v>
      </c>
      <c r="I39" s="29" t="str">
        <f t="shared" si="1"/>
        <v>N 650</v>
      </c>
      <c r="J39" s="29" t="str">
        <f t="shared" si="2"/>
        <v xml:space="preserve">GREEN </v>
      </c>
      <c r="K39" s="29" t="str">
        <f t="shared" si="3"/>
        <v>RILL, PLASMA BLUE</v>
      </c>
    </row>
    <row r="40" spans="1:11" s="33" customFormat="1" ht="15" thickBot="1" x14ac:dyDescent="0.35">
      <c r="A40" s="57">
        <v>45333</v>
      </c>
      <c r="B40" s="34" t="s">
        <v>67</v>
      </c>
      <c r="C40" s="62" t="str">
        <f t="shared" si="4"/>
        <v>11,02,2024</v>
      </c>
      <c r="D40" s="66" t="str">
        <f t="shared" si="5"/>
        <v>Sunday,February</v>
      </c>
      <c r="E40" s="53" t="s">
        <v>71</v>
      </c>
      <c r="F40" s="71">
        <v>373000</v>
      </c>
      <c r="G40" s="35" t="s">
        <v>69</v>
      </c>
      <c r="H40" s="29" t="str">
        <f t="shared" si="0"/>
        <v>HIGH PRICE</v>
      </c>
      <c r="I40" s="29" t="str">
        <f t="shared" si="1"/>
        <v>N 650</v>
      </c>
      <c r="J40" s="29" t="str">
        <f t="shared" si="2"/>
        <v>STENCI</v>
      </c>
      <c r="K40" s="29" t="str">
        <f t="shared" si="3"/>
        <v xml:space="preserve"> WHITE</v>
      </c>
    </row>
    <row r="41" spans="1:11" ht="15.6" thickTop="1" thickBot="1" x14ac:dyDescent="0.35">
      <c r="B41" s="36">
        <f>SUBTOTAL(103,Table1[[MODEL NAME ]])</f>
        <v>38</v>
      </c>
      <c r="C41" s="41"/>
      <c r="D41" s="40"/>
      <c r="E41" s="54"/>
      <c r="F41" s="70">
        <f>SUBTOTAL(109,Table1[PRICE])</f>
        <v>9982538</v>
      </c>
    </row>
    <row r="42" spans="1:11" ht="15" thickTop="1" x14ac:dyDescent="0.3">
      <c r="E42" s="37" t="s">
        <v>72</v>
      </c>
      <c r="F42" s="72">
        <f>SUM(Table1[PRICE])</f>
        <v>9982538</v>
      </c>
    </row>
    <row r="43" spans="1:11" x14ac:dyDescent="0.3">
      <c r="E43" s="38" t="s">
        <v>73</v>
      </c>
      <c r="F43" s="73">
        <v>38</v>
      </c>
    </row>
    <row r="44" spans="1:11" x14ac:dyDescent="0.3">
      <c r="E44" s="37" t="s">
        <v>74</v>
      </c>
      <c r="F44" s="70">
        <f>MIN(Table1[PRICE])</f>
        <v>149900</v>
      </c>
    </row>
    <row r="45" spans="1:11" x14ac:dyDescent="0.3">
      <c r="E45" s="37" t="s">
        <v>75</v>
      </c>
      <c r="F45" s="70">
        <f>MAX(Table1[PRICE])</f>
        <v>394347</v>
      </c>
    </row>
    <row r="46" spans="1:11" x14ac:dyDescent="0.3">
      <c r="E46" s="37" t="s">
        <v>76</v>
      </c>
      <c r="F46" s="70">
        <f>AVERAGE(Table1[PRICE])</f>
        <v>262698.36842105264</v>
      </c>
    </row>
    <row r="47" spans="1:11" x14ac:dyDescent="0.3">
      <c r="E47" s="38" t="s">
        <v>77</v>
      </c>
      <c r="F47" s="59" t="s">
        <v>78</v>
      </c>
      <c r="G47" s="39" t="s">
        <v>79</v>
      </c>
    </row>
    <row r="48" spans="1:11" x14ac:dyDescent="0.3">
      <c r="E48" s="38" t="s">
        <v>80</v>
      </c>
      <c r="F48" s="70">
        <f>SUMIF(Table1[PRICE HIGH /LOW],"HIGH PRICE",Table1[PRICE])</f>
        <v>8149488</v>
      </c>
      <c r="G48" s="74">
        <f>SUMIF(Table1[PRICE HIGH /LOW],"LOW PRICE",Table1[PRICE])</f>
        <v>1833050</v>
      </c>
    </row>
    <row r="49" spans="5:7" x14ac:dyDescent="0.3">
      <c r="E49" s="38" t="s">
        <v>81</v>
      </c>
      <c r="F49" s="73">
        <f>COUNTIF(Table1[PRICE HIGH /LOW],"HIGH PRICE")</f>
        <v>28</v>
      </c>
      <c r="G49" s="75">
        <f>COUNTIF(Table1[PRICE HIGH /LOW],"LOW PRICE")</f>
        <v>10</v>
      </c>
    </row>
  </sheetData>
  <phoneticPr fontId="4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jishnu e</dc:creator>
  <cp:lastModifiedBy>jishnu e</cp:lastModifiedBy>
  <dcterms:created xsi:type="dcterms:W3CDTF">2024-06-02T07:27:01Z</dcterms:created>
  <dcterms:modified xsi:type="dcterms:W3CDTF">2024-06-03T09:11:38Z</dcterms:modified>
</cp:coreProperties>
</file>