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https://umainesystem-my.sharepoint.com/personal/jared_palmer_maine_edu/Documents/ASCC/"/>
    </mc:Choice>
  </mc:AlternateContent>
  <xr:revisionPtr revIDLastSave="12" documentId="11_8E80998FFB516A0F05D3DF3CF53DA31BC2E867C0" xr6:coauthVersionLast="47" xr6:coauthVersionMax="47" xr10:uidLastSave="{02242D1B-333E-49F0-BCEA-26176EC5B1F1}"/>
  <bookViews>
    <workbookView xWindow="-289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 i="1" l="1"/>
  <c r="D14" i="1" l="1"/>
  <c r="D15" i="1" s="1"/>
  <c r="D12" i="1" l="1"/>
  <c r="O8" i="1" s="1"/>
  <c r="B17" i="1"/>
  <c r="D27" i="1" l="1"/>
  <c r="D11" i="1"/>
  <c r="D13" i="1"/>
  <c r="G26" i="1" l="1"/>
  <c r="D28" i="1"/>
  <c r="D29" i="1" s="1"/>
</calcChain>
</file>

<file path=xl/sharedStrings.xml><?xml version="1.0" encoding="utf-8"?>
<sst xmlns="http://schemas.openxmlformats.org/spreadsheetml/2006/main" count="27" uniqueCount="23">
  <si>
    <t>Calibration Modifier</t>
  </si>
  <si>
    <t>Screw Revolutions</t>
  </si>
  <si>
    <t>Screw Speed (RPM)</t>
  </si>
  <si>
    <t>Extrusion Volume (mm^3)</t>
  </si>
  <si>
    <t>Extrustion Speed (mm^3/s)</t>
  </si>
  <si>
    <t>Gigabot X Extrusion Calculator</t>
  </si>
  <si>
    <t>Extrusion Length (mm)</t>
  </si>
  <si>
    <t>Simplify Extrusion Speed (mm/s)</t>
  </si>
  <si>
    <t>Note: Extruder barrel capacity is 20329 mm^3. Purging the extruder will require a minimum extrusion of 4400 mm</t>
  </si>
  <si>
    <t>Layer Height (mm)</t>
  </si>
  <si>
    <t>Print Speed (mm/s)</t>
  </si>
  <si>
    <t>Bead Width (mm)</t>
  </si>
  <si>
    <t>Extrusion Speed (mm/min)</t>
  </si>
  <si>
    <t>Screw Speed (rpm)</t>
  </si>
  <si>
    <t>Legend</t>
  </si>
  <si>
    <t>Input</t>
  </si>
  <si>
    <t>Potential Extruder Instability</t>
  </si>
  <si>
    <t>Extruder Failure</t>
  </si>
  <si>
    <t>Note: At an extrusion calibration of 65 step/mm Simplify Extrusion speed roughly coincides with Extruder RPM. Extrusion may become unstable (intermittant stalling) at screw speeds greater than 15 RPM and will completely stall at speeds greater than 20 RPM . This is material and temperature-dependent (More viscous materials and/or lower print temperatures may cause the extruder to stall at lower speeds). Testing has shown that a Simplify3D extruder speed setting of 15 mm/s is sustainable for purging purposes</t>
  </si>
  <si>
    <t>equivalent gcode:</t>
  </si>
  <si>
    <t xml:space="preserve">While the Gigabot X 3D printer </t>
  </si>
  <si>
    <t>Material Throughput (lb/hr)</t>
  </si>
  <si>
    <t>Extrusion Multiplier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</si>
</sst>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00"/>
        <bgColor indexed="64"/>
      </patternFill>
    </fill>
    <fill>
      <patternFill patternType="solid">
        <fgColor rgb="FFFF7C80"/>
        <bgColor indexed="64"/>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rgb="FF7F7F7F"/>
      </bottom>
      <diagonal/>
    </border>
    <border>
      <left style="thin">
        <color indexed="64"/>
      </left>
      <right style="thin">
        <color indexed="64"/>
      </right>
      <top style="thin">
        <color indexed="64"/>
      </top>
      <bottom style="thin">
        <color rgb="FF7F7F7F"/>
      </bottom>
      <diagonal/>
    </border>
    <border>
      <left style="thin">
        <color indexed="64"/>
      </left>
      <right style="thin">
        <color indexed="64"/>
      </right>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diagonal/>
    </border>
    <border>
      <left style="thin">
        <color indexed="64"/>
      </left>
      <right style="thin">
        <color indexed="64"/>
      </right>
      <top style="thin">
        <color rgb="FF7F7F7F"/>
      </top>
      <bottom style="thin">
        <color indexed="6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4" borderId="1" applyNumberFormat="0" applyAlignment="0" applyProtection="0"/>
  </cellStyleXfs>
  <cellXfs count="47">
    <xf numFmtId="0" fontId="0" fillId="0" borderId="0" xfId="0"/>
    <xf numFmtId="0" fontId="2" fillId="3" borderId="11" xfId="2" applyBorder="1"/>
    <xf numFmtId="0" fontId="2" fillId="3" borderId="12" xfId="2" applyBorder="1"/>
    <xf numFmtId="0" fontId="2" fillId="3" borderId="13" xfId="2" applyBorder="1"/>
    <xf numFmtId="0" fontId="0" fillId="0" borderId="0" xfId="0" applyBorder="1" applyAlignment="1">
      <alignment horizontal="left"/>
    </xf>
    <xf numFmtId="2" fontId="3" fillId="4" borderId="0" xfId="3" applyNumberFormat="1" applyBorder="1"/>
    <xf numFmtId="0" fontId="0" fillId="5" borderId="15" xfId="0" applyFill="1" applyBorder="1"/>
    <xf numFmtId="0" fontId="0" fillId="6" borderId="16" xfId="0" applyFill="1" applyBorder="1"/>
    <xf numFmtId="0" fontId="2" fillId="3" borderId="18" xfId="2" applyBorder="1"/>
    <xf numFmtId="0" fontId="0" fillId="0" borderId="17" xfId="0" applyBorder="1"/>
    <xf numFmtId="164" fontId="0" fillId="0" borderId="14" xfId="0" applyNumberFormat="1" applyBorder="1"/>
    <xf numFmtId="164" fontId="0" fillId="0" borderId="15" xfId="0" applyNumberFormat="1" applyBorder="1"/>
    <xf numFmtId="0" fontId="0" fillId="0" borderId="5"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0" xfId="0" applyBorder="1" applyAlignment="1">
      <alignment horizontal="left"/>
    </xf>
    <xf numFmtId="0" fontId="1" fillId="2" borderId="0" xfId="1" applyBorder="1" applyAlignment="1">
      <alignment horizontal="left" wrapText="1"/>
    </xf>
    <xf numFmtId="0" fontId="0" fillId="0" borderId="7" xfId="0" applyBorder="1"/>
    <xf numFmtId="0" fontId="0" fillId="0" borderId="8" xfId="0" applyBorder="1"/>
    <xf numFmtId="2" fontId="0" fillId="0" borderId="16" xfId="0" applyNumberFormat="1" applyBorder="1"/>
    <xf numFmtId="2" fontId="0" fillId="0" borderId="15" xfId="0" applyNumberFormat="1" applyBorder="1"/>
    <xf numFmtId="0" fontId="2" fillId="3" borderId="19" xfId="2" applyBorder="1"/>
    <xf numFmtId="0" fontId="2" fillId="3" borderId="20" xfId="2" applyBorder="1"/>
    <xf numFmtId="0" fontId="2" fillId="3" borderId="21" xfId="2" applyBorder="1"/>
    <xf numFmtId="0" fontId="2" fillId="3" borderId="22" xfId="2" applyBorder="1"/>
    <xf numFmtId="2" fontId="2" fillId="3" borderId="23" xfId="2" applyNumberFormat="1" applyBorder="1"/>
    <xf numFmtId="0" fontId="0" fillId="0" borderId="5" xfId="0" applyBorder="1" applyAlignment="1">
      <alignment horizontal="left"/>
    </xf>
    <xf numFmtId="0" fontId="0" fillId="0" borderId="0" xfId="0" applyBorder="1" applyAlignment="1">
      <alignment horizontal="left"/>
    </xf>
    <xf numFmtId="0" fontId="1" fillId="2" borderId="2" xfId="1" applyBorder="1" applyAlignment="1">
      <alignment horizontal="left" wrapText="1"/>
    </xf>
    <xf numFmtId="0" fontId="1" fillId="2" borderId="3" xfId="1" applyBorder="1" applyAlignment="1">
      <alignment horizontal="left" wrapText="1"/>
    </xf>
    <xf numFmtId="0" fontId="1" fillId="2" borderId="4" xfId="1" applyBorder="1" applyAlignment="1">
      <alignment horizontal="left" wrapText="1"/>
    </xf>
    <xf numFmtId="0" fontId="1" fillId="2" borderId="7" xfId="1" applyBorder="1" applyAlignment="1">
      <alignment horizontal="left" wrapText="1"/>
    </xf>
    <xf numFmtId="0" fontId="1" fillId="2" borderId="8" xfId="1" applyBorder="1" applyAlignment="1">
      <alignment horizontal="left" wrapText="1"/>
    </xf>
    <xf numFmtId="0" fontId="1" fillId="2" borderId="9" xfId="1" applyBorder="1" applyAlignment="1">
      <alignment horizontal="left" wrapText="1"/>
    </xf>
    <xf numFmtId="0" fontId="1" fillId="2" borderId="5" xfId="1" applyBorder="1" applyAlignment="1">
      <alignment horizontal="left" wrapText="1"/>
    </xf>
    <xf numFmtId="0" fontId="1" fillId="2" borderId="0" xfId="1" applyBorder="1" applyAlignment="1">
      <alignment horizontal="left" wrapText="1"/>
    </xf>
    <xf numFmtId="0" fontId="1" fillId="2" borderId="6" xfId="1" applyBorder="1" applyAlignment="1">
      <alignment horizontal="left" wrapText="1"/>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center"/>
    </xf>
    <xf numFmtId="0" fontId="0" fillId="0" borderId="4" xfId="0" applyBorder="1" applyAlignment="1">
      <alignment horizontal="left"/>
    </xf>
    <xf numFmtId="0" fontId="0" fillId="0" borderId="7" xfId="0" applyBorder="1" applyAlignment="1">
      <alignment horizontal="right"/>
    </xf>
    <xf numFmtId="0" fontId="0" fillId="0" borderId="8" xfId="0" applyBorder="1" applyAlignment="1">
      <alignment horizontal="right"/>
    </xf>
    <xf numFmtId="0" fontId="0" fillId="0" borderId="9" xfId="0" applyBorder="1" applyAlignment="1">
      <alignment horizontal="right"/>
    </xf>
  </cellXfs>
  <cellStyles count="4">
    <cellStyle name="Calculation" xfId="3" builtinId="22"/>
    <cellStyle name="Good" xfId="1" builtinId="26"/>
    <cellStyle name="Input" xfId="2" builtinId="20"/>
    <cellStyle name="Normal" xfId="0" builtinId="0"/>
  </cellStyles>
  <dxfs count="6">
    <dxf>
      <fill>
        <patternFill>
          <bgColor rgb="FFFFFF00"/>
        </patternFill>
      </fill>
    </dxf>
    <dxf>
      <fill>
        <patternFill>
          <bgColor rgb="FFFF7C80"/>
        </patternFill>
      </fill>
    </dxf>
    <dxf>
      <fill>
        <patternFill>
          <bgColor rgb="FFFFFF00"/>
        </patternFill>
      </fill>
    </dxf>
    <dxf>
      <fill>
        <patternFill>
          <bgColor rgb="FFFF7C80"/>
        </patternFill>
      </fill>
    </dxf>
    <dxf>
      <fill>
        <patternFill>
          <bgColor rgb="FFFFFF00"/>
        </patternFill>
      </fill>
    </dxf>
    <dxf>
      <fill>
        <patternFill>
          <bgColor rgb="FFFF7C80"/>
        </patternFill>
      </fill>
    </dxf>
  </dxfs>
  <tableStyles count="0" defaultTableStyle="TableStyleMedium2" defaultPivotStyle="PivotStyleLight16"/>
  <colors>
    <mruColors>
      <color rgb="FFFF7C80"/>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
  <sheetViews>
    <sheetView tabSelected="1" topLeftCell="A4" workbookViewId="0">
      <selection activeCell="D26" sqref="D26"/>
    </sheetView>
  </sheetViews>
  <sheetFormatPr defaultRowHeight="15" x14ac:dyDescent="0.25"/>
  <cols>
    <col min="3" max="3" width="23.5703125" customWidth="1"/>
    <col min="6" max="6" width="27.85546875" customWidth="1"/>
  </cols>
  <sheetData>
    <row r="1" spans="1:15" x14ac:dyDescent="0.25">
      <c r="A1" t="s">
        <v>20</v>
      </c>
    </row>
    <row r="6" spans="1:15" ht="15.75" thickBot="1" x14ac:dyDescent="0.3"/>
    <row r="7" spans="1:15" ht="15.75" thickBot="1" x14ac:dyDescent="0.3">
      <c r="B7" s="37" t="s">
        <v>5</v>
      </c>
      <c r="C7" s="38"/>
      <c r="D7" s="39"/>
    </row>
    <row r="8" spans="1:15" ht="15.75" thickBot="1" x14ac:dyDescent="0.3">
      <c r="B8" s="40" t="s">
        <v>0</v>
      </c>
      <c r="C8" s="41"/>
      <c r="D8" s="1">
        <v>65</v>
      </c>
      <c r="O8">
        <f>((58.462*D12)*(2.87^2*PI()/4))/60</f>
        <v>96.028630387968917</v>
      </c>
    </row>
    <row r="9" spans="1:15" x14ac:dyDescent="0.25">
      <c r="B9" s="26" t="s">
        <v>6</v>
      </c>
      <c r="C9" s="27"/>
      <c r="D9" s="2">
        <v>4000</v>
      </c>
      <c r="G9" s="28" t="s">
        <v>8</v>
      </c>
      <c r="H9" s="29"/>
      <c r="I9" s="29"/>
      <c r="J9" s="29"/>
      <c r="K9" s="29"/>
      <c r="L9" s="30"/>
    </row>
    <row r="10" spans="1:15" ht="15.75" thickBot="1" x14ac:dyDescent="0.3">
      <c r="B10" s="26" t="s">
        <v>7</v>
      </c>
      <c r="C10" s="27"/>
      <c r="D10" s="3">
        <v>15</v>
      </c>
      <c r="G10" s="31"/>
      <c r="H10" s="32"/>
      <c r="I10" s="32"/>
      <c r="J10" s="32"/>
      <c r="K10" s="32"/>
      <c r="L10" s="33"/>
    </row>
    <row r="11" spans="1:15" ht="15.75" thickBot="1" x14ac:dyDescent="0.3">
      <c r="B11" s="26" t="s">
        <v>1</v>
      </c>
      <c r="C11" s="27"/>
      <c r="D11" s="10">
        <f>(D9*D8)/(18.2*200)</f>
        <v>71.428571428571431</v>
      </c>
    </row>
    <row r="12" spans="1:15" ht="16.5" customHeight="1" x14ac:dyDescent="0.25">
      <c r="B12" s="26" t="s">
        <v>2</v>
      </c>
      <c r="C12" s="27"/>
      <c r="D12" s="11">
        <f>(D10*60*D8)/(200*19.2)</f>
        <v>15.234375</v>
      </c>
      <c r="G12" s="28" t="s">
        <v>18</v>
      </c>
      <c r="H12" s="29"/>
      <c r="I12" s="29"/>
      <c r="J12" s="29"/>
      <c r="K12" s="29"/>
      <c r="L12" s="30"/>
    </row>
    <row r="13" spans="1:15" x14ac:dyDescent="0.25">
      <c r="B13" s="26" t="s">
        <v>3</v>
      </c>
      <c r="C13" s="27"/>
      <c r="D13" s="11">
        <f>(PI()*2.87^2*D9)/4</f>
        <v>25876.984528353765</v>
      </c>
      <c r="G13" s="34"/>
      <c r="H13" s="35"/>
      <c r="I13" s="35"/>
      <c r="J13" s="35"/>
      <c r="K13" s="35"/>
      <c r="L13" s="36"/>
    </row>
    <row r="14" spans="1:15" x14ac:dyDescent="0.25">
      <c r="B14" s="26" t="s">
        <v>4</v>
      </c>
      <c r="C14" s="27"/>
      <c r="D14" s="11">
        <f>(D8/65)*D10*(2.87^2*PI())/4</f>
        <v>97.038691981326622</v>
      </c>
      <c r="G14" s="34"/>
      <c r="H14" s="35"/>
      <c r="I14" s="35"/>
      <c r="J14" s="35"/>
      <c r="K14" s="35"/>
      <c r="L14" s="36"/>
    </row>
    <row r="15" spans="1:15" ht="15.75" thickBot="1" x14ac:dyDescent="0.3">
      <c r="B15" s="12" t="s">
        <v>21</v>
      </c>
      <c r="C15" s="13"/>
      <c r="D15" s="20">
        <f>(D14*0.00125*3600)/453.492</f>
        <v>0.96291470172785798</v>
      </c>
      <c r="G15" s="34"/>
      <c r="H15" s="35"/>
      <c r="I15" s="35"/>
      <c r="J15" s="35"/>
      <c r="K15" s="35"/>
      <c r="L15" s="36"/>
    </row>
    <row r="16" spans="1:15" x14ac:dyDescent="0.25">
      <c r="B16" s="40" t="s">
        <v>19</v>
      </c>
      <c r="C16" s="41"/>
      <c r="D16" s="43"/>
      <c r="G16" s="34"/>
      <c r="H16" s="35"/>
      <c r="I16" s="35"/>
      <c r="J16" s="35"/>
      <c r="K16" s="35"/>
      <c r="L16" s="36"/>
    </row>
    <row r="17" spans="2:12" ht="15.75" thickBot="1" x14ac:dyDescent="0.3">
      <c r="B17" s="44" t="str">
        <f>"G1 E"&amp;D9&amp;" F"&amp;D10*60</f>
        <v>G1 E4000 F900</v>
      </c>
      <c r="C17" s="45"/>
      <c r="D17" s="46"/>
      <c r="G17" s="34"/>
      <c r="H17" s="35"/>
      <c r="I17" s="35"/>
      <c r="J17" s="35"/>
      <c r="K17" s="35"/>
      <c r="L17" s="36"/>
    </row>
    <row r="18" spans="2:12" x14ac:dyDescent="0.25">
      <c r="B18" s="4"/>
      <c r="C18" s="4"/>
      <c r="D18" s="5"/>
      <c r="G18" s="34"/>
      <c r="H18" s="35"/>
      <c r="I18" s="35"/>
      <c r="J18" s="35"/>
      <c r="K18" s="35"/>
      <c r="L18" s="36"/>
    </row>
    <row r="19" spans="2:12" ht="15.75" thickBot="1" x14ac:dyDescent="0.3">
      <c r="G19" s="34"/>
      <c r="H19" s="35"/>
      <c r="I19" s="35"/>
      <c r="J19" s="35"/>
      <c r="K19" s="35"/>
      <c r="L19" s="36"/>
    </row>
    <row r="20" spans="2:12" ht="15.75" thickBot="1" x14ac:dyDescent="0.3">
      <c r="B20" s="37" t="s">
        <v>5</v>
      </c>
      <c r="C20" s="38"/>
      <c r="D20" s="42"/>
      <c r="G20" s="34"/>
      <c r="H20" s="35"/>
      <c r="I20" s="35"/>
      <c r="J20" s="35"/>
      <c r="K20" s="35"/>
      <c r="L20" s="36"/>
    </row>
    <row r="21" spans="2:12" ht="15.75" thickBot="1" x14ac:dyDescent="0.3">
      <c r="B21" s="40" t="s">
        <v>0</v>
      </c>
      <c r="C21" s="41"/>
      <c r="D21" s="21">
        <v>65</v>
      </c>
      <c r="G21" s="31"/>
      <c r="H21" s="32"/>
      <c r="I21" s="32"/>
      <c r="J21" s="32"/>
      <c r="K21" s="32"/>
      <c r="L21" s="33"/>
    </row>
    <row r="22" spans="2:12" x14ac:dyDescent="0.25">
      <c r="B22" s="14" t="s">
        <v>22</v>
      </c>
      <c r="C22" s="15"/>
      <c r="D22" s="22">
        <v>1</v>
      </c>
      <c r="G22" s="16"/>
      <c r="H22" s="16"/>
      <c r="I22" s="16"/>
      <c r="J22" s="16"/>
      <c r="K22" s="16"/>
      <c r="L22" s="16"/>
    </row>
    <row r="23" spans="2:12" x14ac:dyDescent="0.25">
      <c r="B23" s="26" t="s">
        <v>9</v>
      </c>
      <c r="C23" s="27"/>
      <c r="D23" s="23">
        <v>1.4</v>
      </c>
    </row>
    <row r="24" spans="2:12" x14ac:dyDescent="0.25">
      <c r="B24" s="26" t="s">
        <v>11</v>
      </c>
      <c r="C24" s="27"/>
      <c r="D24" s="24">
        <v>3.42</v>
      </c>
    </row>
    <row r="25" spans="2:12" ht="15.75" thickBot="1" x14ac:dyDescent="0.3">
      <c r="B25" s="26" t="s">
        <v>10</v>
      </c>
      <c r="C25" s="27"/>
      <c r="D25" s="25">
        <v>20</v>
      </c>
    </row>
    <row r="26" spans="2:12" x14ac:dyDescent="0.25">
      <c r="B26" s="26" t="s">
        <v>12</v>
      </c>
      <c r="C26" s="27"/>
      <c r="D26" s="11">
        <f>(D22*D23*D24*D25*60)/((2.87^2*PI())/4)</f>
        <v>888.14057815808746</v>
      </c>
      <c r="G26" s="28" t="str">
        <f>"Note: this is analogous to a G1 extrusion command with F"&amp;TEXT(D26,"0.00")&amp;" speed modifier. For instance G1 E100 F"&amp;TEXT(D26,"0.00")</f>
        <v>Note: this is analogous to a G1 extrusion command with F888.14 speed modifier. For instance G1 E100 F888.14</v>
      </c>
      <c r="H26" s="29"/>
      <c r="I26" s="29"/>
      <c r="J26" s="29"/>
      <c r="K26" s="29"/>
      <c r="L26" s="30"/>
    </row>
    <row r="27" spans="2:12" ht="15.75" thickBot="1" x14ac:dyDescent="0.3">
      <c r="B27" s="26" t="s">
        <v>13</v>
      </c>
      <c r="C27" s="27"/>
      <c r="D27" s="11">
        <f>D26/59.07</f>
        <v>15.035391538142669</v>
      </c>
      <c r="G27" s="31"/>
      <c r="H27" s="32"/>
      <c r="I27" s="32"/>
      <c r="J27" s="32"/>
      <c r="K27" s="32"/>
      <c r="L27" s="33"/>
    </row>
    <row r="28" spans="2:12" x14ac:dyDescent="0.25">
      <c r="B28" s="26" t="s">
        <v>4</v>
      </c>
      <c r="C28" s="27"/>
      <c r="D28" s="11">
        <f>((58.462*D27)*(2.87^2*PI()/4))/60</f>
        <v>94.774354494667335</v>
      </c>
    </row>
    <row r="29" spans="2:12" ht="15.75" thickBot="1" x14ac:dyDescent="0.3">
      <c r="B29" s="17" t="s">
        <v>21</v>
      </c>
      <c r="C29" s="18"/>
      <c r="D29" s="19">
        <f>(D28*0.00125*3600)/453.492</f>
        <v>0.94044568642005377</v>
      </c>
    </row>
    <row r="30" spans="2:12" ht="15.75" thickBot="1" x14ac:dyDescent="0.3">
      <c r="F30" s="9" t="s">
        <v>14</v>
      </c>
    </row>
    <row r="31" spans="2:12" x14ac:dyDescent="0.25">
      <c r="F31" s="8" t="s">
        <v>15</v>
      </c>
    </row>
    <row r="32" spans="2:12" x14ac:dyDescent="0.25">
      <c r="F32" s="6" t="s">
        <v>16</v>
      </c>
    </row>
    <row r="33" spans="6:6" ht="15.75" thickBot="1" x14ac:dyDescent="0.3">
      <c r="F33" s="7" t="s">
        <v>17</v>
      </c>
    </row>
  </sheetData>
  <mergeCells count="21">
    <mergeCell ref="B13:C13"/>
    <mergeCell ref="B14:C14"/>
    <mergeCell ref="G9:L10"/>
    <mergeCell ref="G12:L21"/>
    <mergeCell ref="B7:D7"/>
    <mergeCell ref="B8:C8"/>
    <mergeCell ref="B9:C9"/>
    <mergeCell ref="B10:C10"/>
    <mergeCell ref="B11:C11"/>
    <mergeCell ref="B12:C12"/>
    <mergeCell ref="B20:D20"/>
    <mergeCell ref="B21:C21"/>
    <mergeCell ref="B16:D16"/>
    <mergeCell ref="B17:D17"/>
    <mergeCell ref="B28:C28"/>
    <mergeCell ref="G26:L27"/>
    <mergeCell ref="B23:C23"/>
    <mergeCell ref="B24:C24"/>
    <mergeCell ref="B25:C25"/>
    <mergeCell ref="B26:C26"/>
    <mergeCell ref="B27:C27"/>
  </mergeCells>
  <conditionalFormatting sqref="D12">
    <cfRule type="expression" dxfId="5" priority="2">
      <formula>$D$12&gt;20</formula>
    </cfRule>
    <cfRule type="expression" dxfId="4" priority="6">
      <formula>$D$12&gt;15</formula>
    </cfRule>
  </conditionalFormatting>
  <conditionalFormatting sqref="D26">
    <cfRule type="expression" dxfId="3" priority="4">
      <formula>$D$26&gt;1200</formula>
    </cfRule>
    <cfRule type="expression" dxfId="2" priority="5">
      <formula>$D$26&gt;950</formula>
    </cfRule>
  </conditionalFormatting>
  <conditionalFormatting sqref="D27">
    <cfRule type="expression" dxfId="1" priority="1">
      <formula>$D$27&gt;20</formula>
    </cfRule>
    <cfRule type="expression" dxfId="0" priority="3">
      <formula>$D$27&gt;15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Palmer</dc:creator>
  <cp:lastModifiedBy>Jared Palmer</cp:lastModifiedBy>
  <dcterms:created xsi:type="dcterms:W3CDTF">2022-01-04T21:23:45Z</dcterms:created>
  <dcterms:modified xsi:type="dcterms:W3CDTF">2022-05-04T12:44:52Z</dcterms:modified>
</cp:coreProperties>
</file>