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Final Year\Modules\NDAS Data Science 3\PROJECT\MATLAB SIMULATION\"/>
    </mc:Choice>
  </mc:AlternateContent>
  <xr:revisionPtr revIDLastSave="0" documentId="13_ncr:40009_{A1D9C4EB-C5D2-4747-8499-EC93D44DEFE0}" xr6:coauthVersionLast="47" xr6:coauthVersionMax="47" xr10:uidLastSave="{00000000-0000-0000-0000-000000000000}"/>
  <bookViews>
    <workbookView xWindow="-120" yWindow="-120" windowWidth="20730" windowHeight="11160" activeTab="1"/>
  </bookViews>
  <sheets>
    <sheet name="TakealotDay1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D4" i="2" l="1" a="1"/>
  <c r="D4" i="2" s="1"/>
  <c r="D5" i="2" a="1"/>
  <c r="D5" i="2"/>
  <c r="D6" i="2" a="1"/>
  <c r="D6" i="2" s="1"/>
  <c r="D7" i="2" a="1"/>
  <c r="D7" i="2" s="1"/>
  <c r="D8" i="2" a="1"/>
  <c r="D8" i="2"/>
  <c r="D3" i="2" a="1"/>
  <c r="D3" i="2" s="1"/>
  <c r="C3" i="2" a="1"/>
  <c r="C3" i="2" s="1"/>
  <c r="C4" i="2" a="1"/>
  <c r="C4" i="2" s="1"/>
  <c r="C5" i="2" a="1"/>
  <c r="C5" i="2" s="1"/>
  <c r="C6" i="2" a="1"/>
  <c r="C6" i="2" s="1"/>
  <c r="B3" i="2"/>
  <c r="B4" i="2"/>
  <c r="B5" i="2"/>
  <c r="B6" i="2"/>
  <c r="B7" i="2"/>
  <c r="B8" i="2"/>
  <c r="B9" i="2"/>
  <c r="B10" i="2"/>
  <c r="B11" i="2"/>
  <c r="B12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<sst xmlns="http://schemas.openxmlformats.org/spreadsheetml/2006/main" count="154" uniqueCount="109">
  <si>
    <t>Nr</t>
  </si>
  <si>
    <t>Customer_Name</t>
  </si>
  <si>
    <t>Gender</t>
  </si>
  <si>
    <t>Customer_Location</t>
  </si>
  <si>
    <t>Discount_Percentage</t>
  </si>
  <si>
    <t>Item_Names</t>
  </si>
  <si>
    <t>Item_Prices</t>
  </si>
  <si>
    <t>Warehouse</t>
  </si>
  <si>
    <t>Shipping</t>
  </si>
  <si>
    <t>Shipping_ Var</t>
  </si>
  <si>
    <t>Grand_Total</t>
  </si>
  <si>
    <t>GPS_Estimate_Final</t>
  </si>
  <si>
    <t>GPS_Estimate_BFN</t>
  </si>
  <si>
    <t>GPS_Estimate_CPT</t>
  </si>
  <si>
    <t>GPS_Estimate_PTA</t>
  </si>
  <si>
    <t>Collection</t>
  </si>
  <si>
    <t>Payment_Reference</t>
  </si>
  <si>
    <t>VAT</t>
  </si>
  <si>
    <t>C1</t>
  </si>
  <si>
    <t>Preston</t>
  </si>
  <si>
    <t>M</t>
  </si>
  <si>
    <t>Pretoria</t>
  </si>
  <si>
    <t>Computer_Keyboard,Computer_Mouse,Mousepad</t>
  </si>
  <si>
    <t>PTA</t>
  </si>
  <si>
    <t>C2</t>
  </si>
  <si>
    <t>Jocelyn</t>
  </si>
  <si>
    <t>F</t>
  </si>
  <si>
    <t>Kimberley</t>
  </si>
  <si>
    <t>Epoxy_Resin_Kit, Latex_Gloves</t>
  </si>
  <si>
    <t>BFN</t>
  </si>
  <si>
    <t>C3</t>
  </si>
  <si>
    <t>Josh</t>
  </si>
  <si>
    <t>Oudtshoorn</t>
  </si>
  <si>
    <t>Bracelet</t>
  </si>
  <si>
    <t>CPT</t>
  </si>
  <si>
    <t>C4</t>
  </si>
  <si>
    <t>Leilani'</t>
  </si>
  <si>
    <t>Bloemfontein</t>
  </si>
  <si>
    <t>Sewing_Machine</t>
  </si>
  <si>
    <t>C5</t>
  </si>
  <si>
    <t>Sarah</t>
  </si>
  <si>
    <t>Koffiefontein</t>
  </si>
  <si>
    <t>Photoframe, Photo_Album</t>
  </si>
  <si>
    <t>C6</t>
  </si>
  <si>
    <t>Joseph</t>
  </si>
  <si>
    <t>Kuruman</t>
  </si>
  <si>
    <t>Lawnmover, Hosepipe, Rake, Shovel, Garbage_Bags</t>
  </si>
  <si>
    <t>C7</t>
  </si>
  <si>
    <t>Muriel</t>
  </si>
  <si>
    <t>George</t>
  </si>
  <si>
    <t>Fur_Carpet, Pillow_Set, Dining_Table</t>
  </si>
  <si>
    <t>C8</t>
  </si>
  <si>
    <t>Shania</t>
  </si>
  <si>
    <t>Durban</t>
  </si>
  <si>
    <t>Carving_Tools, Cellphone_Cover, Linocut_tiles</t>
  </si>
  <si>
    <t>C9</t>
  </si>
  <si>
    <t>Maxine</t>
  </si>
  <si>
    <t>Johannesburg</t>
  </si>
  <si>
    <t>Headsets, Necklace</t>
  </si>
  <si>
    <t>C10</t>
  </si>
  <si>
    <t>Michael</t>
  </si>
  <si>
    <t>Boksburg</t>
  </si>
  <si>
    <t>HD_Camera</t>
  </si>
  <si>
    <t>C11</t>
  </si>
  <si>
    <t>Riaan</t>
  </si>
  <si>
    <t>Cape_Town</t>
  </si>
  <si>
    <t>Vape_Machine</t>
  </si>
  <si>
    <t>C12</t>
  </si>
  <si>
    <t>Chris</t>
  </si>
  <si>
    <t>Jacobsdal</t>
  </si>
  <si>
    <t>Hydraulic_Jack</t>
  </si>
  <si>
    <t>C13</t>
  </si>
  <si>
    <t>Kiara</t>
  </si>
  <si>
    <t>Hartswater</t>
  </si>
  <si>
    <t>Doll_House, Hair_Accessories</t>
  </si>
  <si>
    <t>C14</t>
  </si>
  <si>
    <t>Maxwell</t>
  </si>
  <si>
    <t>Bethlehem</t>
  </si>
  <si>
    <t>Iphone_Airpods</t>
  </si>
  <si>
    <t>C15</t>
  </si>
  <si>
    <t>Richard</t>
  </si>
  <si>
    <t>Mthatha</t>
  </si>
  <si>
    <t>Hydraulic_Jack, Braai_Tongs</t>
  </si>
  <si>
    <t>C16</t>
  </si>
  <si>
    <t>Mathew</t>
  </si>
  <si>
    <t>Standerton</t>
  </si>
  <si>
    <t>Lego_Block_Set, Nerf_Gun</t>
  </si>
  <si>
    <t>C17</t>
  </si>
  <si>
    <t>Damian</t>
  </si>
  <si>
    <t>Polokwane</t>
  </si>
  <si>
    <t>T-shirt, Hoodie</t>
  </si>
  <si>
    <t>C18</t>
  </si>
  <si>
    <t>Carmen</t>
  </si>
  <si>
    <t>Vryburg</t>
  </si>
  <si>
    <t>Makeup_Kit</t>
  </si>
  <si>
    <t>C19</t>
  </si>
  <si>
    <t>Leykia</t>
  </si>
  <si>
    <t>Hondeklipbaai</t>
  </si>
  <si>
    <t>Hookah_Pipe, Hoodie</t>
  </si>
  <si>
    <t>C20</t>
  </si>
  <si>
    <t>Laydon</t>
  </si>
  <si>
    <t>Tietiesbaai</t>
  </si>
  <si>
    <t>Rabbit_Onesie, Rabbit_Cage</t>
  </si>
  <si>
    <t>Purchase_Price</t>
  </si>
  <si>
    <t>Profits</t>
  </si>
  <si>
    <t>Profits BFN</t>
  </si>
  <si>
    <t>Profits CPT</t>
  </si>
  <si>
    <t>Profits PTA</t>
  </si>
  <si>
    <t>Warehouse 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</si>
</sst>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BFN Warehouse Day1 Profits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Profits BFN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Sheet1!$A$3:$A$12</c:f>
              <c:strCache>
                <c:ptCount val="10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</c:strCache>
            </c:str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707.2</c:v>
                </c:pt>
                <c:pt idx="1">
                  <c:v>1299.3499999999999</c:v>
                </c:pt>
                <c:pt idx="2">
                  <c:v>381.55</c:v>
                </c:pt>
                <c:pt idx="3">
                  <c:v>2163.8500000000004</c:v>
                </c:pt>
                <c:pt idx="4">
                  <c:v>2430.3500000000004</c:v>
                </c:pt>
                <c:pt idx="5">
                  <c:v>337.35</c:v>
                </c:pt>
                <c:pt idx="6">
                  <c:v>262.60000000000002</c:v>
                </c:pt>
                <c:pt idx="7">
                  <c:v>116.35</c:v>
                </c:pt>
                <c:pt idx="8">
                  <c:v>544.70000000000005</c:v>
                </c:pt>
                <c:pt idx="9">
                  <c:v>252.85000000000002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95-48EA-83C1-D10AAF0B1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0654224"/>
        <c:axId val="1280652560"/>
      </c:lineChart>
      <c:catAx>
        <c:axId val="1280654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652560"/>
        <c:crosses val="autoZero"/>
        <c:auto val="1"/>
        <c:lblAlgn val="ctr"/>
        <c:lblOffset val="100"/>
        <c:noMultiLvlLbl val="0"/>
      </c:catAx>
      <c:valAx>
        <c:axId val="128065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Profits Per Customer Sale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654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CPT Warehouse Profits Day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Profits CPT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Sheet1!$A$3:$A$6</c:f>
              <c:strCache>
                <c:ptCount val="4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</c:strCache>
            </c:strRef>
          </c:cat>
          <c:val>
            <c:numRef>
              <c:f>Sheet1!$C$3:$C$6</c:f>
              <c:numCache>
                <c:formatCode>General</c:formatCode>
                <c:ptCount val="4"/>
                <c:pt idx="0">
                  <c:v>97.5</c:v>
                </c:pt>
                <c:pt idx="1">
                  <c:v>375.70000000000005</c:v>
                </c:pt>
                <c:pt idx="2">
                  <c:v>512.85</c:v>
                </c:pt>
                <c:pt idx="3">
                  <c:v>863.2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E0-4904-8768-09B175CD6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3249472"/>
        <c:axId val="1313249056"/>
      </c:lineChart>
      <c:catAx>
        <c:axId val="1313249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249056"/>
        <c:crosses val="autoZero"/>
        <c:auto val="1"/>
        <c:lblAlgn val="ctr"/>
        <c:lblOffset val="100"/>
        <c:noMultiLvlLbl val="0"/>
      </c:catAx>
      <c:valAx>
        <c:axId val="131324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Profits Per Customer Sale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249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PTA Warehouse Profits Day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Profits PTA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Sheet1!$A$3:$A$8</c:f>
              <c:strCache>
                <c:ptCount val="6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317.20000000000005</c:v>
                </c:pt>
                <c:pt idx="1">
                  <c:v>241.15</c:v>
                </c:pt>
                <c:pt idx="2">
                  <c:v>323.70000000000005</c:v>
                </c:pt>
                <c:pt idx="3">
                  <c:v>354.25</c:v>
                </c:pt>
                <c:pt idx="4">
                  <c:v>776.1</c:v>
                </c:pt>
                <c:pt idx="5">
                  <c:v>417.3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F-4BE8-8734-CD17B1903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6185952"/>
        <c:axId val="1286192192"/>
      </c:lineChart>
      <c:catAx>
        <c:axId val="1286185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192192"/>
        <c:crosses val="autoZero"/>
        <c:auto val="1"/>
        <c:lblAlgn val="ctr"/>
        <c:lblOffset val="100"/>
        <c:noMultiLvlLbl val="0"/>
      </c:catAx>
      <c:valAx>
        <c:axId val="128619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Profits Per Customer Sale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185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790575</xdr:colOff>
      <xdr:row>36</xdr:row>
      <xdr:rowOff>166687</xdr:rowOff>
    </xdr:from>
    <xdr:to>
      <xdr:col>7</xdr:col>
      <xdr:colOff>428625</xdr:colOff>
      <xdr:row>51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C45638-1C47-458E-A3E9-DB1557CEB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604837</xdr:colOff>
      <xdr:row>37</xdr:row>
      <xdr:rowOff>109537</xdr:rowOff>
    </xdr:from>
    <xdr:to>
      <xdr:col>14</xdr:col>
      <xdr:colOff>300037</xdr:colOff>
      <xdr:row>51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1F71D3-0069-4E7D-BA6A-A3C532525A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23812</xdr:colOff>
      <xdr:row>17</xdr:row>
      <xdr:rowOff>33337</xdr:rowOff>
    </xdr:from>
    <xdr:to>
      <xdr:col>11</xdr:col>
      <xdr:colOff>328612</xdr:colOff>
      <xdr:row>31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61D5CD-26EC-4E6C-B017-0C985F254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J2" sqref="J2"/>
    </sheetView>
  </sheetViews>
  <sheetFormatPr defaultRowHeight="15" x14ac:dyDescent="0.25"/>
  <cols>
    <col min="4" max="4" width="17.42578125" customWidth="1"/>
    <col min="5" max="5" width="16.5703125" customWidth="1"/>
    <col min="6" max="6" width="15.28515625" customWidth="1"/>
    <col min="7" max="9" width="16.5703125" customWidth="1"/>
    <col min="10" max="10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103</v>
      </c>
      <c r="I1" t="s">
        <v>104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U1" t="s">
        <v>17</v>
      </c>
    </row>
    <row r="2" spans="1:21" x14ac:dyDescent="0.25">
      <c r="A2" t="s">
        <v>18</v>
      </c>
      <c r="B2" t="s">
        <v>19</v>
      </c>
      <c r="C2" t="s">
        <v>20</v>
      </c>
      <c r="D2" t="s">
        <v>21</v>
      </c>
      <c r="E2">
        <v>0</v>
      </c>
      <c r="F2" t="s">
        <v>22</v>
      </c>
      <c r="G2">
        <v>488</v>
      </c>
      <c r="H2">
        <f>0.35*G2</f>
        <v>170.79999999999998</v>
      </c>
      <c r="I2">
        <f>G2-H2</f>
        <v>317.20000000000005</v>
      </c>
      <c r="J2" t="s">
        <v>23</v>
      </c>
      <c r="K2">
        <v>50</v>
      </c>
      <c r="L2">
        <v>1</v>
      </c>
      <c r="M2">
        <v>611.20000000000005</v>
      </c>
      <c r="N2">
        <v>0</v>
      </c>
      <c r="O2">
        <v>286</v>
      </c>
      <c r="P2">
        <v>913</v>
      </c>
      <c r="Q2">
        <v>0</v>
      </c>
      <c r="R2">
        <v>1</v>
      </c>
      <c r="S2">
        <v>807192</v>
      </c>
      <c r="U2">
        <v>561.20000000000005</v>
      </c>
    </row>
    <row r="3" spans="1:21" x14ac:dyDescent="0.25">
      <c r="A3" t="s">
        <v>24</v>
      </c>
      <c r="B3" t="s">
        <v>25</v>
      </c>
      <c r="C3" t="s">
        <v>26</v>
      </c>
      <c r="D3" t="s">
        <v>27</v>
      </c>
      <c r="E3">
        <v>0.1</v>
      </c>
      <c r="F3" t="s">
        <v>28</v>
      </c>
      <c r="G3">
        <v>1088</v>
      </c>
      <c r="H3">
        <f t="shared" ref="H3:H21" si="0">0.35*G3</f>
        <v>380.79999999999995</v>
      </c>
      <c r="I3">
        <f t="shared" ref="I3:I21" si="1">G3-H3</f>
        <v>707.2</v>
      </c>
      <c r="J3" t="s">
        <v>29</v>
      </c>
      <c r="K3">
        <v>0</v>
      </c>
      <c r="L3">
        <v>4</v>
      </c>
      <c r="M3">
        <v>1126.08</v>
      </c>
      <c r="N3">
        <v>112</v>
      </c>
      <c r="O3">
        <v>112</v>
      </c>
      <c r="P3">
        <v>605</v>
      </c>
      <c r="Q3">
        <v>356</v>
      </c>
      <c r="R3">
        <v>0</v>
      </c>
      <c r="S3">
        <v>642148</v>
      </c>
      <c r="U3">
        <v>1251.2</v>
      </c>
    </row>
    <row r="4" spans="1:21" x14ac:dyDescent="0.25">
      <c r="A4" t="s">
        <v>30</v>
      </c>
      <c r="B4" t="s">
        <v>31</v>
      </c>
      <c r="C4" t="s">
        <v>20</v>
      </c>
      <c r="D4" t="s">
        <v>32</v>
      </c>
      <c r="E4">
        <v>0</v>
      </c>
      <c r="F4" t="s">
        <v>33</v>
      </c>
      <c r="G4">
        <v>150</v>
      </c>
      <c r="H4">
        <f t="shared" si="0"/>
        <v>52.5</v>
      </c>
      <c r="I4">
        <f t="shared" si="1"/>
        <v>97.5</v>
      </c>
      <c r="J4" t="s">
        <v>34</v>
      </c>
      <c r="K4">
        <v>100</v>
      </c>
      <c r="L4">
        <v>3</v>
      </c>
      <c r="M4">
        <v>272.5</v>
      </c>
      <c r="N4">
        <v>301</v>
      </c>
      <c r="O4">
        <v>470</v>
      </c>
      <c r="P4">
        <v>301</v>
      </c>
      <c r="Q4">
        <v>733</v>
      </c>
      <c r="R4">
        <v>0</v>
      </c>
      <c r="S4">
        <v>360697</v>
      </c>
      <c r="U4">
        <v>172.5</v>
      </c>
    </row>
    <row r="5" spans="1:21" x14ac:dyDescent="0.25">
      <c r="A5" t="s">
        <v>35</v>
      </c>
      <c r="B5" t="s">
        <v>36</v>
      </c>
      <c r="C5" t="s">
        <v>26</v>
      </c>
      <c r="D5" t="s">
        <v>37</v>
      </c>
      <c r="E5">
        <v>0.15</v>
      </c>
      <c r="F5" t="s">
        <v>38</v>
      </c>
      <c r="G5">
        <v>1999</v>
      </c>
      <c r="H5">
        <f t="shared" si="0"/>
        <v>699.65</v>
      </c>
      <c r="I5">
        <f t="shared" si="1"/>
        <v>1299.3499999999999</v>
      </c>
      <c r="J5" t="s">
        <v>29</v>
      </c>
      <c r="K5">
        <v>0</v>
      </c>
      <c r="L5">
        <v>1</v>
      </c>
      <c r="M5">
        <v>1954.0225</v>
      </c>
      <c r="N5">
        <v>0</v>
      </c>
      <c r="O5">
        <v>0</v>
      </c>
      <c r="P5">
        <v>630</v>
      </c>
      <c r="Q5">
        <v>270</v>
      </c>
      <c r="R5">
        <v>1</v>
      </c>
      <c r="S5">
        <v>566184</v>
      </c>
      <c r="U5">
        <v>2298.85</v>
      </c>
    </row>
    <row r="6" spans="1:21" x14ac:dyDescent="0.25">
      <c r="A6" t="s">
        <v>39</v>
      </c>
      <c r="B6" t="s">
        <v>40</v>
      </c>
      <c r="C6" t="s">
        <v>26</v>
      </c>
      <c r="D6" t="s">
        <v>41</v>
      </c>
      <c r="E6">
        <v>0</v>
      </c>
      <c r="F6" t="s">
        <v>42</v>
      </c>
      <c r="G6">
        <v>587</v>
      </c>
      <c r="H6">
        <f t="shared" si="0"/>
        <v>205.45</v>
      </c>
      <c r="I6">
        <f t="shared" si="1"/>
        <v>381.55</v>
      </c>
      <c r="J6" t="s">
        <v>29</v>
      </c>
      <c r="K6">
        <v>0</v>
      </c>
      <c r="L6">
        <v>3</v>
      </c>
      <c r="M6">
        <v>675.05</v>
      </c>
      <c r="N6">
        <v>96</v>
      </c>
      <c r="O6">
        <v>96</v>
      </c>
      <c r="P6">
        <v>601</v>
      </c>
      <c r="Q6">
        <v>362</v>
      </c>
      <c r="R6">
        <v>0</v>
      </c>
      <c r="S6">
        <v>892848</v>
      </c>
      <c r="U6">
        <v>675.05</v>
      </c>
    </row>
    <row r="7" spans="1:21" x14ac:dyDescent="0.25">
      <c r="A7" t="s">
        <v>43</v>
      </c>
      <c r="B7" t="s">
        <v>44</v>
      </c>
      <c r="C7" t="s">
        <v>20</v>
      </c>
      <c r="D7" t="s">
        <v>45</v>
      </c>
      <c r="E7">
        <v>0</v>
      </c>
      <c r="F7" t="s">
        <v>46</v>
      </c>
      <c r="G7">
        <v>3329</v>
      </c>
      <c r="H7">
        <f t="shared" si="0"/>
        <v>1165.1499999999999</v>
      </c>
      <c r="I7">
        <f t="shared" si="1"/>
        <v>2163.8500000000004</v>
      </c>
      <c r="J7" t="s">
        <v>29</v>
      </c>
      <c r="K7">
        <v>0</v>
      </c>
      <c r="L7">
        <v>4</v>
      </c>
      <c r="M7">
        <v>3828.35</v>
      </c>
      <c r="N7">
        <v>291</v>
      </c>
      <c r="O7">
        <v>291</v>
      </c>
      <c r="P7">
        <v>646</v>
      </c>
      <c r="Q7">
        <v>397</v>
      </c>
      <c r="R7">
        <v>0</v>
      </c>
      <c r="S7">
        <v>470578</v>
      </c>
      <c r="U7">
        <v>3828.35</v>
      </c>
    </row>
    <row r="8" spans="1:21" x14ac:dyDescent="0.25">
      <c r="A8" t="s">
        <v>47</v>
      </c>
      <c r="B8" t="s">
        <v>48</v>
      </c>
      <c r="C8" t="s">
        <v>26</v>
      </c>
      <c r="D8" t="s">
        <v>49</v>
      </c>
      <c r="E8">
        <v>0</v>
      </c>
      <c r="F8" t="s">
        <v>50</v>
      </c>
      <c r="G8">
        <v>3739</v>
      </c>
      <c r="H8">
        <f t="shared" si="0"/>
        <v>1308.6499999999999</v>
      </c>
      <c r="I8">
        <f t="shared" si="1"/>
        <v>2430.3500000000004</v>
      </c>
      <c r="J8" t="s">
        <v>29</v>
      </c>
      <c r="K8">
        <v>0</v>
      </c>
      <c r="L8">
        <v>4</v>
      </c>
      <c r="M8">
        <v>4299.8500000000004</v>
      </c>
      <c r="N8">
        <v>59</v>
      </c>
      <c r="O8">
        <v>59</v>
      </c>
      <c r="P8">
        <v>283</v>
      </c>
      <c r="Q8">
        <v>755</v>
      </c>
      <c r="R8">
        <v>0</v>
      </c>
      <c r="S8">
        <v>628077</v>
      </c>
      <c r="U8">
        <v>4299.8500000000004</v>
      </c>
    </row>
    <row r="9" spans="1:21" x14ac:dyDescent="0.25">
      <c r="A9" t="s">
        <v>51</v>
      </c>
      <c r="B9" t="s">
        <v>52</v>
      </c>
      <c r="C9" t="s">
        <v>26</v>
      </c>
      <c r="D9" t="s">
        <v>53</v>
      </c>
      <c r="E9">
        <v>0.25</v>
      </c>
      <c r="F9" t="s">
        <v>54</v>
      </c>
      <c r="G9">
        <v>371</v>
      </c>
      <c r="H9">
        <f t="shared" si="0"/>
        <v>129.85</v>
      </c>
      <c r="I9">
        <f t="shared" si="1"/>
        <v>241.15</v>
      </c>
      <c r="J9" t="s">
        <v>23</v>
      </c>
      <c r="K9">
        <v>250</v>
      </c>
      <c r="L9">
        <v>4</v>
      </c>
      <c r="M9">
        <v>507.48750000000001</v>
      </c>
      <c r="N9">
        <v>437</v>
      </c>
      <c r="O9">
        <v>448</v>
      </c>
      <c r="P9">
        <v>1081</v>
      </c>
      <c r="Q9">
        <v>437</v>
      </c>
      <c r="R9">
        <v>0</v>
      </c>
      <c r="S9">
        <v>185554</v>
      </c>
      <c r="U9">
        <v>426.65</v>
      </c>
    </row>
    <row r="10" spans="1:21" x14ac:dyDescent="0.25">
      <c r="A10" t="s">
        <v>55</v>
      </c>
      <c r="B10" t="s">
        <v>56</v>
      </c>
      <c r="C10" t="s">
        <v>26</v>
      </c>
      <c r="D10" t="s">
        <v>57</v>
      </c>
      <c r="E10">
        <v>0</v>
      </c>
      <c r="F10" t="s">
        <v>58</v>
      </c>
      <c r="G10">
        <v>498</v>
      </c>
      <c r="H10">
        <f t="shared" si="0"/>
        <v>174.29999999999998</v>
      </c>
      <c r="I10">
        <f t="shared" si="1"/>
        <v>323.70000000000005</v>
      </c>
      <c r="J10" t="s">
        <v>23</v>
      </c>
      <c r="K10">
        <v>100</v>
      </c>
      <c r="L10">
        <v>3</v>
      </c>
      <c r="M10">
        <v>672.7</v>
      </c>
      <c r="N10">
        <v>52</v>
      </c>
      <c r="O10">
        <v>241</v>
      </c>
      <c r="P10">
        <v>879</v>
      </c>
      <c r="Q10">
        <v>52</v>
      </c>
      <c r="R10">
        <v>0</v>
      </c>
      <c r="S10">
        <v>482342</v>
      </c>
      <c r="U10">
        <v>572.70000000000005</v>
      </c>
    </row>
    <row r="11" spans="1:21" x14ac:dyDescent="0.25">
      <c r="A11" t="s">
        <v>59</v>
      </c>
      <c r="B11" t="s">
        <v>60</v>
      </c>
      <c r="C11" t="s">
        <v>20</v>
      </c>
      <c r="D11" t="s">
        <v>61</v>
      </c>
      <c r="E11">
        <v>0</v>
      </c>
      <c r="F11" t="s">
        <v>62</v>
      </c>
      <c r="G11">
        <v>545</v>
      </c>
      <c r="H11">
        <f t="shared" si="0"/>
        <v>190.75</v>
      </c>
      <c r="I11">
        <f t="shared" si="1"/>
        <v>354.25</v>
      </c>
      <c r="J11" t="s">
        <v>23</v>
      </c>
      <c r="K11">
        <v>0</v>
      </c>
      <c r="L11">
        <v>3</v>
      </c>
      <c r="M11">
        <v>626.75</v>
      </c>
      <c r="N11">
        <v>50</v>
      </c>
      <c r="O11">
        <v>257</v>
      </c>
      <c r="P11">
        <v>889</v>
      </c>
      <c r="Q11">
        <v>50</v>
      </c>
      <c r="R11">
        <v>0</v>
      </c>
      <c r="S11">
        <v>763886</v>
      </c>
      <c r="U11">
        <v>626.75</v>
      </c>
    </row>
    <row r="12" spans="1:21" x14ac:dyDescent="0.25">
      <c r="A12" t="s">
        <v>63</v>
      </c>
      <c r="B12" t="s">
        <v>64</v>
      </c>
      <c r="C12" t="s">
        <v>20</v>
      </c>
      <c r="D12" t="s">
        <v>65</v>
      </c>
      <c r="E12">
        <v>0.2</v>
      </c>
      <c r="F12" t="s">
        <v>66</v>
      </c>
      <c r="G12">
        <v>578</v>
      </c>
      <c r="H12">
        <f t="shared" si="0"/>
        <v>202.29999999999998</v>
      </c>
      <c r="I12">
        <f t="shared" si="1"/>
        <v>375.70000000000005</v>
      </c>
      <c r="J12" t="s">
        <v>34</v>
      </c>
      <c r="K12">
        <v>0</v>
      </c>
      <c r="L12">
        <v>1</v>
      </c>
      <c r="M12">
        <v>531.76</v>
      </c>
      <c r="N12">
        <v>0</v>
      </c>
      <c r="O12">
        <v>713</v>
      </c>
      <c r="P12">
        <v>0</v>
      </c>
      <c r="Q12">
        <v>934</v>
      </c>
      <c r="R12">
        <v>1</v>
      </c>
      <c r="S12">
        <v>537159</v>
      </c>
      <c r="U12">
        <v>664.7</v>
      </c>
    </row>
    <row r="13" spans="1:21" x14ac:dyDescent="0.25">
      <c r="A13" t="s">
        <v>67</v>
      </c>
      <c r="B13" t="s">
        <v>68</v>
      </c>
      <c r="C13" t="s">
        <v>20</v>
      </c>
      <c r="D13" t="s">
        <v>69</v>
      </c>
      <c r="E13">
        <v>0</v>
      </c>
      <c r="F13" t="s">
        <v>70</v>
      </c>
      <c r="G13">
        <v>519</v>
      </c>
      <c r="H13">
        <f t="shared" si="0"/>
        <v>181.64999999999998</v>
      </c>
      <c r="I13">
        <f t="shared" si="1"/>
        <v>337.35</v>
      </c>
      <c r="J13" t="s">
        <v>29</v>
      </c>
      <c r="K13">
        <v>0</v>
      </c>
      <c r="L13">
        <v>4</v>
      </c>
      <c r="M13">
        <v>596.85</v>
      </c>
      <c r="N13">
        <v>108</v>
      </c>
      <c r="O13">
        <v>108</v>
      </c>
      <c r="P13">
        <v>592</v>
      </c>
      <c r="Q13">
        <v>377</v>
      </c>
      <c r="R13">
        <v>0</v>
      </c>
      <c r="S13">
        <v>141300</v>
      </c>
      <c r="U13">
        <v>596.85</v>
      </c>
    </row>
    <row r="14" spans="1:21" x14ac:dyDescent="0.25">
      <c r="A14" t="s">
        <v>71</v>
      </c>
      <c r="B14" t="s">
        <v>72</v>
      </c>
      <c r="C14" t="s">
        <v>26</v>
      </c>
      <c r="D14" t="s">
        <v>73</v>
      </c>
      <c r="E14">
        <v>0.5</v>
      </c>
      <c r="F14" t="s">
        <v>74</v>
      </c>
      <c r="G14">
        <v>404</v>
      </c>
      <c r="H14">
        <f t="shared" si="0"/>
        <v>141.39999999999998</v>
      </c>
      <c r="I14">
        <f t="shared" si="1"/>
        <v>262.60000000000002</v>
      </c>
      <c r="J14" t="s">
        <v>29</v>
      </c>
      <c r="K14">
        <v>250</v>
      </c>
      <c r="L14">
        <v>4</v>
      </c>
      <c r="M14">
        <v>357.3</v>
      </c>
      <c r="N14">
        <v>164</v>
      </c>
      <c r="O14">
        <v>164</v>
      </c>
      <c r="P14">
        <v>695</v>
      </c>
      <c r="Q14">
        <v>345</v>
      </c>
      <c r="R14">
        <v>0</v>
      </c>
      <c r="S14">
        <v>243116</v>
      </c>
      <c r="U14">
        <v>464.6</v>
      </c>
    </row>
    <row r="15" spans="1:21" x14ac:dyDescent="0.25">
      <c r="A15" t="s">
        <v>75</v>
      </c>
      <c r="B15" t="s">
        <v>76</v>
      </c>
      <c r="C15" t="s">
        <v>20</v>
      </c>
      <c r="D15" t="s">
        <v>77</v>
      </c>
      <c r="E15">
        <v>0.5</v>
      </c>
      <c r="F15" t="s">
        <v>78</v>
      </c>
      <c r="G15">
        <v>179</v>
      </c>
      <c r="H15">
        <f t="shared" si="0"/>
        <v>62.65</v>
      </c>
      <c r="I15">
        <f t="shared" si="1"/>
        <v>116.35</v>
      </c>
      <c r="J15" t="s">
        <v>29</v>
      </c>
      <c r="K15">
        <v>100</v>
      </c>
      <c r="L15">
        <v>3</v>
      </c>
      <c r="M15">
        <v>152.92500000000001</v>
      </c>
      <c r="N15">
        <v>164</v>
      </c>
      <c r="O15">
        <v>164</v>
      </c>
      <c r="P15">
        <v>811</v>
      </c>
      <c r="Q15">
        <v>226</v>
      </c>
      <c r="R15">
        <v>0</v>
      </c>
      <c r="S15">
        <v>58279</v>
      </c>
      <c r="U15">
        <v>205.85</v>
      </c>
    </row>
    <row r="16" spans="1:21" x14ac:dyDescent="0.25">
      <c r="A16" t="s">
        <v>79</v>
      </c>
      <c r="B16" t="s">
        <v>80</v>
      </c>
      <c r="C16" t="s">
        <v>20</v>
      </c>
      <c r="D16" t="s">
        <v>81</v>
      </c>
      <c r="E16">
        <v>0</v>
      </c>
      <c r="F16" t="s">
        <v>82</v>
      </c>
      <c r="G16">
        <v>838</v>
      </c>
      <c r="H16">
        <f t="shared" si="0"/>
        <v>293.29999999999995</v>
      </c>
      <c r="I16">
        <f t="shared" si="1"/>
        <v>544.70000000000005</v>
      </c>
      <c r="J16" t="s">
        <v>29</v>
      </c>
      <c r="K16">
        <v>0</v>
      </c>
      <c r="L16">
        <v>4</v>
      </c>
      <c r="M16">
        <v>963.7</v>
      </c>
      <c r="N16">
        <v>376</v>
      </c>
      <c r="O16">
        <v>376</v>
      </c>
      <c r="P16">
        <v>810</v>
      </c>
      <c r="Q16">
        <v>650</v>
      </c>
      <c r="R16">
        <v>0</v>
      </c>
      <c r="S16">
        <v>467742</v>
      </c>
      <c r="U16">
        <v>963.7</v>
      </c>
    </row>
    <row r="17" spans="1:21" x14ac:dyDescent="0.25">
      <c r="A17" t="s">
        <v>83</v>
      </c>
      <c r="B17" t="s">
        <v>84</v>
      </c>
      <c r="C17" t="s">
        <v>20</v>
      </c>
      <c r="D17" t="s">
        <v>85</v>
      </c>
      <c r="E17">
        <v>0</v>
      </c>
      <c r="F17" t="s">
        <v>86</v>
      </c>
      <c r="G17">
        <v>1194</v>
      </c>
      <c r="H17">
        <f t="shared" si="0"/>
        <v>417.9</v>
      </c>
      <c r="I17">
        <f t="shared" si="1"/>
        <v>776.1</v>
      </c>
      <c r="J17" t="s">
        <v>23</v>
      </c>
      <c r="K17">
        <v>0</v>
      </c>
      <c r="L17">
        <v>4</v>
      </c>
      <c r="M17">
        <v>1373.1</v>
      </c>
      <c r="N17">
        <v>142</v>
      </c>
      <c r="O17">
        <v>294</v>
      </c>
      <c r="P17">
        <v>919</v>
      </c>
      <c r="Q17">
        <v>142</v>
      </c>
      <c r="R17">
        <v>0</v>
      </c>
      <c r="S17">
        <v>207349</v>
      </c>
      <c r="U17">
        <v>1373.1</v>
      </c>
    </row>
    <row r="18" spans="1:21" x14ac:dyDescent="0.25">
      <c r="A18" t="s">
        <v>87</v>
      </c>
      <c r="B18" t="s">
        <v>88</v>
      </c>
      <c r="C18" t="s">
        <v>20</v>
      </c>
      <c r="D18" t="s">
        <v>89</v>
      </c>
      <c r="E18">
        <v>0.1</v>
      </c>
      <c r="F18" t="s">
        <v>90</v>
      </c>
      <c r="G18">
        <v>642</v>
      </c>
      <c r="H18">
        <f t="shared" si="0"/>
        <v>224.7</v>
      </c>
      <c r="I18">
        <f t="shared" si="1"/>
        <v>417.3</v>
      </c>
      <c r="J18" t="s">
        <v>23</v>
      </c>
      <c r="K18">
        <v>0</v>
      </c>
      <c r="L18">
        <v>4</v>
      </c>
      <c r="M18">
        <v>664.47</v>
      </c>
      <c r="N18">
        <v>220</v>
      </c>
      <c r="O18">
        <v>439</v>
      </c>
      <c r="P18">
        <v>1072</v>
      </c>
      <c r="Q18">
        <v>220</v>
      </c>
      <c r="R18">
        <v>0</v>
      </c>
      <c r="S18">
        <v>686669</v>
      </c>
      <c r="U18">
        <v>738.3</v>
      </c>
    </row>
    <row r="19" spans="1:21" x14ac:dyDescent="0.25">
      <c r="A19" t="s">
        <v>91</v>
      </c>
      <c r="B19" t="s">
        <v>92</v>
      </c>
      <c r="C19" t="s">
        <v>26</v>
      </c>
      <c r="D19" t="s">
        <v>93</v>
      </c>
      <c r="E19">
        <v>0</v>
      </c>
      <c r="F19" t="s">
        <v>94</v>
      </c>
      <c r="G19">
        <v>389</v>
      </c>
      <c r="H19">
        <f t="shared" si="0"/>
        <v>136.14999999999998</v>
      </c>
      <c r="I19">
        <f t="shared" si="1"/>
        <v>252.85000000000002</v>
      </c>
      <c r="J19" t="s">
        <v>29</v>
      </c>
      <c r="K19">
        <v>250</v>
      </c>
      <c r="L19">
        <v>4</v>
      </c>
      <c r="M19">
        <v>697.35</v>
      </c>
      <c r="N19">
        <v>215</v>
      </c>
      <c r="O19">
        <v>215</v>
      </c>
      <c r="P19">
        <v>740</v>
      </c>
      <c r="Q19">
        <v>278</v>
      </c>
      <c r="R19">
        <v>0</v>
      </c>
      <c r="S19">
        <v>184183</v>
      </c>
      <c r="U19">
        <v>447.35</v>
      </c>
    </row>
    <row r="20" spans="1:21" x14ac:dyDescent="0.25">
      <c r="A20" t="s">
        <v>95</v>
      </c>
      <c r="B20" t="s">
        <v>96</v>
      </c>
      <c r="C20" t="s">
        <v>26</v>
      </c>
      <c r="D20" t="s">
        <v>97</v>
      </c>
      <c r="E20">
        <v>0.2</v>
      </c>
      <c r="F20" t="s">
        <v>98</v>
      </c>
      <c r="G20">
        <v>789</v>
      </c>
      <c r="H20">
        <f t="shared" si="0"/>
        <v>276.14999999999998</v>
      </c>
      <c r="I20">
        <f t="shared" si="1"/>
        <v>512.85</v>
      </c>
      <c r="J20" t="s">
        <v>34</v>
      </c>
      <c r="K20">
        <v>0</v>
      </c>
      <c r="L20">
        <v>4</v>
      </c>
      <c r="M20">
        <v>725.88</v>
      </c>
      <c r="N20">
        <v>340</v>
      </c>
      <c r="O20">
        <v>638</v>
      </c>
      <c r="P20">
        <v>340</v>
      </c>
      <c r="Q20">
        <v>842</v>
      </c>
      <c r="R20">
        <v>0</v>
      </c>
      <c r="S20">
        <v>728987</v>
      </c>
      <c r="U20">
        <v>907.35</v>
      </c>
    </row>
    <row r="21" spans="1:21" x14ac:dyDescent="0.25">
      <c r="A21" t="s">
        <v>99</v>
      </c>
      <c r="B21" t="s">
        <v>100</v>
      </c>
      <c r="C21" t="s">
        <v>26</v>
      </c>
      <c r="D21" t="s">
        <v>101</v>
      </c>
      <c r="E21">
        <v>0</v>
      </c>
      <c r="F21" t="s">
        <v>102</v>
      </c>
      <c r="G21">
        <v>1328</v>
      </c>
      <c r="H21">
        <f t="shared" si="0"/>
        <v>464.79999999999995</v>
      </c>
      <c r="I21">
        <f t="shared" si="1"/>
        <v>863.2</v>
      </c>
      <c r="J21" t="s">
        <v>34</v>
      </c>
      <c r="K21">
        <v>0</v>
      </c>
      <c r="L21">
        <v>3</v>
      </c>
      <c r="M21">
        <v>1527.2</v>
      </c>
      <c r="N21">
        <v>120</v>
      </c>
      <c r="O21">
        <v>715</v>
      </c>
      <c r="P21">
        <v>120</v>
      </c>
      <c r="Q21">
        <v>961</v>
      </c>
      <c r="R21">
        <v>0</v>
      </c>
      <c r="S21">
        <v>954632</v>
      </c>
      <c r="U21">
        <v>1527.2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L12" sqref="L12"/>
    </sheetView>
  </sheetViews>
  <sheetFormatPr defaultRowHeight="15" x14ac:dyDescent="0.25"/>
  <cols>
    <col min="2" max="2" width="18.5703125" customWidth="1"/>
    <col min="3" max="3" width="13.85546875" customWidth="1"/>
    <col min="4" max="4" width="14.140625" customWidth="1"/>
  </cols>
  <sheetData>
    <row r="1" spans="1:8" x14ac:dyDescent="0.25">
      <c r="A1" s="1" t="s">
        <v>108</v>
      </c>
      <c r="B1" s="1"/>
      <c r="C1" s="1"/>
      <c r="D1" s="1"/>
      <c r="E1" s="1"/>
      <c r="F1" s="1"/>
      <c r="G1" s="1"/>
      <c r="H1" s="1"/>
    </row>
    <row r="2" spans="1:8" x14ac:dyDescent="0.25">
      <c r="A2" t="str">
        <f>TakealotDay1!A1</f>
        <v>Nr</v>
      </c>
      <c r="B2" t="s">
        <v>105</v>
      </c>
      <c r="C2" t="s">
        <v>106</v>
      </c>
      <c r="D2" t="s">
        <v>107</v>
      </c>
    </row>
    <row r="3" spans="1:8" x14ac:dyDescent="0.25">
      <c r="A3" t="s">
        <v>18</v>
      </c>
      <c r="B3">
        <f>TakealotDay1!I3</f>
        <v>707.2</v>
      </c>
      <c r="C3" cm="1">
        <f t="array" ref="C3">_xlfn.IFS(TakealotDay1!J4="CPT",TakealotDay1!I4)</f>
        <v>97.5</v>
      </c>
      <c r="D3" cm="1">
        <f t="array" ref="D3">_xlfn.IFS(TakealotDay1!J2="PTA",TakealotDay1!I2)</f>
        <v>317.20000000000005</v>
      </c>
    </row>
    <row r="4" spans="1:8" x14ac:dyDescent="0.25">
      <c r="A4" t="s">
        <v>24</v>
      </c>
      <c r="B4">
        <f>TakealotDay1!I5</f>
        <v>1299.3499999999999</v>
      </c>
      <c r="C4" cm="1">
        <f t="array" ref="C4">_xlfn.IFS(TakealotDay1!J12="CPT",TakealotDay1!I12)</f>
        <v>375.70000000000005</v>
      </c>
      <c r="D4" cm="1">
        <f t="array" ref="D4">_xlfn.IFS(TakealotDay1!J9="PTA",TakealotDay1!I9)</f>
        <v>241.15</v>
      </c>
    </row>
    <row r="5" spans="1:8" x14ac:dyDescent="0.25">
      <c r="A5" t="s">
        <v>30</v>
      </c>
      <c r="B5">
        <f>TakealotDay1!I6</f>
        <v>381.55</v>
      </c>
      <c r="C5" cm="1">
        <f t="array" ref="C5">_xlfn.IFS(TakealotDay1!J20="CPT",TakealotDay1!I20)</f>
        <v>512.85</v>
      </c>
      <c r="D5" cm="1">
        <f t="array" ref="D5">_xlfn.IFS(TakealotDay1!J10="PTA",TakealotDay1!I10)</f>
        <v>323.70000000000005</v>
      </c>
    </row>
    <row r="6" spans="1:8" x14ac:dyDescent="0.25">
      <c r="A6" t="s">
        <v>35</v>
      </c>
      <c r="B6">
        <f>TakealotDay1!I7</f>
        <v>2163.8500000000004</v>
      </c>
      <c r="C6" cm="1">
        <f t="array" ref="C6">_xlfn.IFS(TakealotDay1!J21="CPT",TakealotDay1!I21)</f>
        <v>863.2</v>
      </c>
      <c r="D6" cm="1">
        <f t="array" ref="D6">_xlfn.IFS(TakealotDay1!J11="PTA",TakealotDay1!I11)</f>
        <v>354.25</v>
      </c>
    </row>
    <row r="7" spans="1:8" x14ac:dyDescent="0.25">
      <c r="A7" t="s">
        <v>39</v>
      </c>
      <c r="B7">
        <f>TakealotDay1!I8</f>
        <v>2430.3500000000004</v>
      </c>
      <c r="D7" cm="1">
        <f t="array" ref="D7">_xlfn.IFS(TakealotDay1!J17="PTA",TakealotDay1!I17)</f>
        <v>776.1</v>
      </c>
    </row>
    <row r="8" spans="1:8" x14ac:dyDescent="0.25">
      <c r="A8" t="s">
        <v>43</v>
      </c>
      <c r="B8">
        <f>TakealotDay1!I13</f>
        <v>337.35</v>
      </c>
      <c r="D8" cm="1">
        <f t="array" ref="D8">_xlfn.IFS(TakealotDay1!J18="PTA",TakealotDay1!I18)</f>
        <v>417.3</v>
      </c>
    </row>
    <row r="9" spans="1:8" x14ac:dyDescent="0.25">
      <c r="A9" t="s">
        <v>47</v>
      </c>
      <c r="B9">
        <f>TakealotDay1!I14</f>
        <v>262.60000000000002</v>
      </c>
    </row>
    <row r="10" spans="1:8" x14ac:dyDescent="0.25">
      <c r="A10" t="s">
        <v>51</v>
      </c>
      <c r="B10">
        <f>TakealotDay1!I15</f>
        <v>116.35</v>
      </c>
    </row>
    <row r="11" spans="1:8" x14ac:dyDescent="0.25">
      <c r="A11" t="s">
        <v>55</v>
      </c>
      <c r="B11">
        <f>TakealotDay1!I16</f>
        <v>544.70000000000005</v>
      </c>
    </row>
    <row r="12" spans="1:8" x14ac:dyDescent="0.25">
      <c r="A12" t="s">
        <v>59</v>
      </c>
      <c r="B12">
        <f>TakealotDay1!I19</f>
        <v>252.85000000000002</v>
      </c>
    </row>
  </sheetData>
  <mergeCells count="1">
    <mergeCell ref="A1:H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TakealotDay1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2021-11-04T14:57:47Z</dcterms:created>
  <dcterms:modified xsi:type="dcterms:W3CDTF">2021-11-04T15:24:44Z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2d9a8e93-dbe0-431a-8648-887f107159f8</vt:lpwstr>
  </property>
</Properties>
</file>